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omments1.xml" ContentType="application/vnd.openxmlformats-officedocument.spreadsheetml.comments+xml"/>
  <Override PartName="/xl/customProperty12.bin" ContentType="application/vnd.openxmlformats-officedocument.spreadsheetml.customProperty"/>
  <Override PartName="/xl/comments2.xml" ContentType="application/vnd.openxmlformats-officedocument.spreadsheetml.comment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I:\Websites\Pscweb\utilities\electric\15docs\1503551\"/>
    </mc:Choice>
  </mc:AlternateContent>
  <bookViews>
    <workbookView xWindow="-15" yWindow="-15" windowWidth="19080" windowHeight="11100" tabRatio="856" activeTab="5"/>
  </bookViews>
  <sheets>
    <sheet name="Tab 3" sheetId="1" r:id="rId1"/>
    <sheet name="Tab 4" sheetId="2" r:id="rId2"/>
    <sheet name="Tab 5" sheetId="4" r:id="rId3"/>
    <sheet name="Tab 6" sheetId="18" r:id="rId4"/>
    <sheet name="Tab7" sheetId="7" r:id="rId5"/>
    <sheet name="Tab 8" sheetId="6" r:id="rId6"/>
    <sheet name="Inputs" sheetId="3" r:id="rId7"/>
    <sheet name="Alloc. Factors" sheetId="5" r:id="rId8"/>
    <sheet name="Balancing" sheetId="8" r:id="rId9"/>
    <sheet name="BalancingByFERCAccount" sheetId="14" r:id="rId10"/>
    <sheet name="Dec13 Notes for Utah" sheetId="15" r:id="rId11"/>
    <sheet name="Jun13 Notes for Utah" sheetId="11" r:id="rId12"/>
    <sheet name="Jun12 Notes For Utah" sheetId="12" r:id="rId13"/>
    <sheet name="Dec11 - Notes For Utah" sheetId="13" r:id="rId14"/>
    <sheet name="Sheet1" sheetId="16" r:id="rId15"/>
  </sheets>
  <externalReferences>
    <externalReference r:id="rId16"/>
    <externalReference r:id="rId17"/>
  </externalReferences>
  <definedNames>
    <definedName name="_xlnm._FilterDatabase" localSheetId="13" hidden="1">'Dec11 - Notes For Utah'!$A$2:$Y$88</definedName>
    <definedName name="_xlnm._FilterDatabase" localSheetId="10" hidden="1">'Dec13 Notes for Utah'!$A$3:$T$106</definedName>
    <definedName name="_xlnm._FilterDatabase" localSheetId="12" hidden="1">'Jun12 Notes For Utah'!$R$2:$Y$92</definedName>
    <definedName name="_xlnm._FilterDatabase" localSheetId="11" hidden="1">'Jun13 Notes for Utah'!$A$3:$P$43</definedName>
    <definedName name="_xlnm._FilterDatabase" localSheetId="1" hidden="1">'Tab 4'!#REF!</definedName>
    <definedName name="AdjustSwitch" localSheetId="8">[1]Variables!$AH$3:$AJ$3</definedName>
    <definedName name="Checksumavg" localSheetId="8">[1]Inputs!$J$1</definedName>
    <definedName name="Checksumend" localSheetId="8">[1]Inputs!$E$1</definedName>
    <definedName name="FranchiseTax" localSheetId="8">[1]Variables!$B$28</definedName>
    <definedName name="Func_Ftrs" localSheetId="8">[1]Function1149!$E$6:$P$88</definedName>
    <definedName name="GrossReceipts" localSheetId="8">[1]Variables!$B$31</definedName>
    <definedName name="NetToGross" localSheetId="8">[1]Variables!$B$25</definedName>
    <definedName name="_xlnm.Print_Area" localSheetId="7">'Alloc. Factors'!$A$1:$N$109</definedName>
    <definedName name="_xlnm.Print_Area" localSheetId="8">Balancing!$A$1:$I$66</definedName>
    <definedName name="_xlnm.Print_Area" localSheetId="13">'Dec11 - Notes For Utah'!$A$1:$X$88</definedName>
    <definedName name="_xlnm.Print_Area" localSheetId="10">'Dec13 Notes for Utah'!$A$1:$T$106</definedName>
    <definedName name="_xlnm.Print_Area" localSheetId="12">'Jun12 Notes For Utah'!$A$1:$Y$92</definedName>
    <definedName name="_xlnm.Print_Area" localSheetId="11">'Jun13 Notes for Utah'!$A$1:$P$43</definedName>
    <definedName name="_xlnm.Print_Area" localSheetId="0">'Tab 3'!$A$2:$J$409</definedName>
    <definedName name="_xlnm.Print_Area" localSheetId="1">'Tab 4'!$A$2:$J$477</definedName>
    <definedName name="_xlnm.Print_Area" localSheetId="2">'Tab 5'!$A$2:$J$69</definedName>
    <definedName name="_xlnm.Print_Area" localSheetId="3">'Tab 6'!$A$2:$J$69</definedName>
    <definedName name="_xlnm.Print_Area" localSheetId="5">'Tab 8'!$A$2:$J$613</definedName>
    <definedName name="_xlnm.Print_Area" localSheetId="4">'Tab7'!$A$2:$J$273</definedName>
    <definedName name="_xlnm.Print_Titles" localSheetId="13">'Dec11 - Notes For Utah'!$2:$2</definedName>
    <definedName name="_xlnm.Print_Titles" localSheetId="12">'Jun12 Notes For Utah'!$2:$2</definedName>
    <definedName name="_xlnm.Print_Titles" localSheetId="11">'Jun13 Notes for Utah'!$1:$3</definedName>
    <definedName name="ResourceSupplier" localSheetId="8">[1]Variables!$B$30</definedName>
    <definedName name="RevenueTax" localSheetId="8">[1]Variables!$B$29</definedName>
    <definedName name="SIT" localSheetId="8">[1]Variables!$AF$32</definedName>
    <definedName name="solver_adj" localSheetId="4" hidden="1">'Tab7'!$F$25</definedName>
    <definedName name="solver_cvg" localSheetId="4" hidden="1">0.0001</definedName>
    <definedName name="solver_drv" localSheetId="4" hidden="1">1</definedName>
    <definedName name="solver_est" localSheetId="4" hidden="1">1</definedName>
    <definedName name="solver_itr" localSheetId="4" hidden="1">100</definedName>
    <definedName name="solver_lin" localSheetId="4" hidden="1">2</definedName>
    <definedName name="solver_neg" localSheetId="4" hidden="1">2</definedName>
    <definedName name="solver_num" localSheetId="4" hidden="1">0</definedName>
    <definedName name="solver_nwt" localSheetId="4" hidden="1">1</definedName>
    <definedName name="solver_opt" localSheetId="4" hidden="1">'Tab7'!$F$29</definedName>
    <definedName name="solver_pre" localSheetId="4" hidden="1">0.000001</definedName>
    <definedName name="solver_scl" localSheetId="4" hidden="1">2</definedName>
    <definedName name="solver_sho" localSheetId="4" hidden="1">2</definedName>
    <definedName name="solver_tim" localSheetId="4" hidden="1">100</definedName>
    <definedName name="solver_tol" localSheetId="4" hidden="1">0.05</definedName>
    <definedName name="solver_typ" localSheetId="4" hidden="1">1</definedName>
    <definedName name="solver_val" localSheetId="4" hidden="1">0</definedName>
    <definedName name="UncollectibleAccounts" localSheetId="8">[1]Variables!$B$27</definedName>
    <definedName name="wrn.Factors._.Tab._.10." localSheetId="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YearEnd." localSheetId="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earEndFactors" localSheetId="8">[1]UTCR!$G$22:$U$108</definedName>
  </definedNames>
  <calcPr calcId="152511" calcMode="manual" iterate="1"/>
</workbook>
</file>

<file path=xl/calcChain.xml><?xml version="1.0" encoding="utf-8"?>
<calcChain xmlns="http://schemas.openxmlformats.org/spreadsheetml/2006/main">
  <c r="H90" i="7" l="1"/>
  <c r="I90" i="7" s="1"/>
  <c r="H91" i="7"/>
  <c r="I91" i="7" s="1"/>
  <c r="H92" i="7"/>
  <c r="I92" i="7" s="1"/>
  <c r="H93" i="7"/>
  <c r="I93" i="7" s="1"/>
  <c r="H94" i="7"/>
  <c r="I94" i="7" s="1"/>
  <c r="H95" i="7"/>
  <c r="I95" i="7" s="1"/>
  <c r="H96" i="7"/>
  <c r="I96" i="7"/>
  <c r="F97" i="7"/>
  <c r="E8" i="8" l="1"/>
  <c r="E11" i="8"/>
  <c r="E6" i="8"/>
  <c r="E7" i="8"/>
  <c r="H560" i="6" l="1"/>
  <c r="I560" i="6" s="1"/>
  <c r="H559" i="6"/>
  <c r="I559" i="6" s="1"/>
  <c r="H556" i="6"/>
  <c r="I556" i="6" s="1"/>
  <c r="H302" i="2" l="1"/>
  <c r="I302" i="2" s="1"/>
  <c r="H300" i="2"/>
  <c r="I300" i="2" s="1"/>
  <c r="H298" i="2"/>
  <c r="I298" i="2" s="1"/>
  <c r="H455" i="6" l="1"/>
  <c r="I455" i="6" s="1"/>
  <c r="H454" i="6"/>
  <c r="I454" i="6" s="1"/>
  <c r="H453" i="6"/>
  <c r="I453" i="6" s="1"/>
  <c r="F222" i="6" l="1"/>
  <c r="H221" i="6"/>
  <c r="I221" i="6" s="1"/>
  <c r="H215" i="7" l="1"/>
  <c r="I215" i="7" s="1"/>
  <c r="I212" i="7"/>
  <c r="B208" i="7"/>
  <c r="B207" i="7"/>
  <c r="F20" i="2" l="1"/>
  <c r="F33" i="2"/>
  <c r="H32" i="2"/>
  <c r="I32" i="2" s="1"/>
  <c r="H31" i="2"/>
  <c r="I31" i="2" s="1"/>
  <c r="H30" i="2"/>
  <c r="I30" i="2" s="1"/>
  <c r="H29" i="2"/>
  <c r="I29" i="2" s="1"/>
  <c r="H28" i="2"/>
  <c r="I28" i="2" s="1"/>
  <c r="H27" i="2"/>
  <c r="I27" i="2" s="1"/>
  <c r="H26" i="2"/>
  <c r="I26" i="2" s="1"/>
  <c r="H25" i="2"/>
  <c r="I25" i="2" s="1"/>
  <c r="H24" i="2"/>
  <c r="I24" i="2" s="1"/>
  <c r="H23" i="2"/>
  <c r="I23" i="2" s="1"/>
  <c r="H19" i="2"/>
  <c r="I19" i="2" s="1"/>
  <c r="H18" i="2"/>
  <c r="I18" i="2" s="1"/>
  <c r="I20" i="2" s="1"/>
  <c r="I33" i="2" l="1"/>
  <c r="F492" i="6"/>
  <c r="F16" i="2" l="1"/>
  <c r="F233" i="1"/>
  <c r="H491" i="6" l="1"/>
  <c r="I491" i="6" s="1"/>
  <c r="H490" i="6"/>
  <c r="I490" i="6" s="1"/>
  <c r="H489" i="6"/>
  <c r="I489" i="6" s="1"/>
  <c r="H487" i="6"/>
  <c r="I487" i="6" s="1"/>
  <c r="I492" i="6" l="1"/>
  <c r="H450" i="6"/>
  <c r="I450" i="6" s="1"/>
  <c r="H449" i="6"/>
  <c r="I449" i="6" s="1"/>
  <c r="H448" i="6"/>
  <c r="I448" i="6" s="1"/>
  <c r="H443" i="6"/>
  <c r="I443" i="6" s="1"/>
  <c r="H438" i="6"/>
  <c r="I438" i="6" s="1"/>
  <c r="H435" i="6"/>
  <c r="I435" i="6" s="1"/>
  <c r="H430" i="6"/>
  <c r="I430" i="6" s="1"/>
  <c r="H429" i="6"/>
  <c r="I429" i="6" s="1"/>
  <c r="H426" i="6"/>
  <c r="I426" i="6" s="1"/>
  <c r="H425" i="6"/>
  <c r="I425" i="6" s="1"/>
  <c r="H421" i="6"/>
  <c r="I421" i="6" s="1"/>
  <c r="H422" i="6"/>
  <c r="I422" i="6" s="1"/>
  <c r="Q88" i="13" l="1"/>
  <c r="O88" i="13"/>
  <c r="M88" i="13"/>
  <c r="K88" i="13"/>
  <c r="I88" i="13"/>
  <c r="G88" i="13"/>
  <c r="D88" i="13"/>
  <c r="Q87" i="13"/>
  <c r="O87" i="13"/>
  <c r="M87" i="13"/>
  <c r="K87" i="13"/>
  <c r="I87" i="13"/>
  <c r="G87" i="13"/>
  <c r="D87" i="13"/>
  <c r="Q86" i="13"/>
  <c r="O86" i="13"/>
  <c r="M86" i="13"/>
  <c r="K86" i="13"/>
  <c r="I86" i="13"/>
  <c r="G86" i="13"/>
  <c r="Q85" i="13"/>
  <c r="O85" i="13"/>
  <c r="M85" i="13"/>
  <c r="K85" i="13"/>
  <c r="I85" i="13"/>
  <c r="G85" i="13"/>
  <c r="Q84" i="13"/>
  <c r="O84" i="13"/>
  <c r="M84" i="13"/>
  <c r="K84" i="13"/>
  <c r="I84" i="13"/>
  <c r="G84" i="13"/>
  <c r="D84" i="13"/>
  <c r="Q83" i="13"/>
  <c r="O83" i="13"/>
  <c r="M83" i="13"/>
  <c r="K83" i="13"/>
  <c r="I83" i="13"/>
  <c r="G83" i="13"/>
  <c r="D83" i="13"/>
  <c r="Q82" i="13"/>
  <c r="O82" i="13"/>
  <c r="M82" i="13"/>
  <c r="K82" i="13"/>
  <c r="I82" i="13"/>
  <c r="G82" i="13"/>
  <c r="D82" i="13"/>
  <c r="Q81" i="13"/>
  <c r="O81" i="13"/>
  <c r="M81" i="13"/>
  <c r="K81" i="13"/>
  <c r="I81" i="13"/>
  <c r="G81" i="13"/>
  <c r="Q80" i="13"/>
  <c r="O80" i="13"/>
  <c r="M80" i="13"/>
  <c r="K80" i="13"/>
  <c r="I80" i="13"/>
  <c r="G80" i="13"/>
  <c r="Q79" i="13"/>
  <c r="O79" i="13"/>
  <c r="M79" i="13"/>
  <c r="K79" i="13"/>
  <c r="I79" i="13"/>
  <c r="G79" i="13"/>
  <c r="Q78" i="13"/>
  <c r="O78" i="13"/>
  <c r="M78" i="13"/>
  <c r="K78" i="13"/>
  <c r="I78" i="13"/>
  <c r="G78" i="13"/>
  <c r="D78" i="13"/>
  <c r="Q77" i="13"/>
  <c r="O77" i="13"/>
  <c r="M77" i="13"/>
  <c r="K77" i="13"/>
  <c r="I77" i="13"/>
  <c r="G77" i="13"/>
  <c r="D77" i="13"/>
  <c r="Q76" i="13"/>
  <c r="O76" i="13"/>
  <c r="M76" i="13"/>
  <c r="K76" i="13"/>
  <c r="I76" i="13"/>
  <c r="G76" i="13"/>
  <c r="D76" i="13"/>
  <c r="Q75" i="13"/>
  <c r="O75" i="13"/>
  <c r="M75" i="13"/>
  <c r="K75" i="13"/>
  <c r="I75" i="13"/>
  <c r="G75" i="13"/>
  <c r="D75" i="13"/>
  <c r="Q74" i="13"/>
  <c r="O74" i="13"/>
  <c r="M74" i="13"/>
  <c r="K74" i="13"/>
  <c r="I74" i="13"/>
  <c r="G74" i="13"/>
  <c r="D74" i="13"/>
  <c r="Q73" i="13"/>
  <c r="O73" i="13"/>
  <c r="M73" i="13"/>
  <c r="K73" i="13"/>
  <c r="I73" i="13"/>
  <c r="G73" i="13"/>
  <c r="D73" i="13"/>
  <c r="Q72" i="13"/>
  <c r="O72" i="13"/>
  <c r="M72" i="13"/>
  <c r="K72" i="13"/>
  <c r="I72" i="13"/>
  <c r="G72" i="13"/>
  <c r="D72" i="13"/>
  <c r="Q71" i="13"/>
  <c r="O71" i="13"/>
  <c r="M71" i="13"/>
  <c r="K71" i="13"/>
  <c r="I71" i="13"/>
  <c r="G71" i="13"/>
  <c r="D71" i="13"/>
  <c r="Q70" i="13"/>
  <c r="O70" i="13"/>
  <c r="M70" i="13"/>
  <c r="K70" i="13"/>
  <c r="I70" i="13"/>
  <c r="G70" i="13"/>
  <c r="D70" i="13"/>
  <c r="Q69" i="13"/>
  <c r="O69" i="13"/>
  <c r="M69" i="13"/>
  <c r="K69" i="13"/>
  <c r="I69" i="13"/>
  <c r="G69" i="13"/>
  <c r="D69" i="13"/>
  <c r="Q68" i="13"/>
  <c r="O68" i="13"/>
  <c r="M68" i="13"/>
  <c r="K68" i="13"/>
  <c r="I68" i="13"/>
  <c r="G68" i="13"/>
  <c r="D68" i="13"/>
  <c r="Q67" i="13"/>
  <c r="O67" i="13"/>
  <c r="M67" i="13"/>
  <c r="K67" i="13"/>
  <c r="I67" i="13"/>
  <c r="G67" i="13"/>
  <c r="D67" i="13"/>
  <c r="Q66" i="13"/>
  <c r="O66" i="13"/>
  <c r="M66" i="13"/>
  <c r="K66" i="13"/>
  <c r="I66" i="13"/>
  <c r="G66" i="13"/>
  <c r="D66" i="13"/>
  <c r="Q64" i="13"/>
  <c r="O64" i="13"/>
  <c r="M64" i="13"/>
  <c r="D64" i="13" s="1"/>
  <c r="K64" i="13"/>
  <c r="I64" i="13"/>
  <c r="G64" i="13"/>
  <c r="Q63" i="13"/>
  <c r="O63" i="13"/>
  <c r="M63" i="13"/>
  <c r="K63" i="13"/>
  <c r="I63" i="13"/>
  <c r="G63" i="13"/>
  <c r="D63" i="13"/>
  <c r="Q62" i="13"/>
  <c r="O62" i="13"/>
  <c r="M62" i="13"/>
  <c r="K62" i="13"/>
  <c r="I62" i="13"/>
  <c r="G62" i="13"/>
  <c r="D62" i="13"/>
  <c r="Q61" i="13"/>
  <c r="O61" i="13"/>
  <c r="M61" i="13"/>
  <c r="K61" i="13"/>
  <c r="I61" i="13"/>
  <c r="G61" i="13"/>
  <c r="D61" i="13"/>
  <c r="Q60" i="13"/>
  <c r="O60" i="13"/>
  <c r="M60" i="13"/>
  <c r="K60" i="13"/>
  <c r="I60" i="13"/>
  <c r="G60" i="13"/>
  <c r="D60" i="13"/>
  <c r="Q59" i="13"/>
  <c r="O59" i="13"/>
  <c r="M59" i="13"/>
  <c r="K59" i="13"/>
  <c r="I59" i="13"/>
  <c r="G59" i="13"/>
  <c r="D59" i="13"/>
  <c r="Q58" i="13"/>
  <c r="O58" i="13"/>
  <c r="M58" i="13"/>
  <c r="K58" i="13"/>
  <c r="I58" i="13"/>
  <c r="G58" i="13"/>
  <c r="D58" i="13"/>
  <c r="Q57" i="13"/>
  <c r="O57" i="13"/>
  <c r="M57" i="13"/>
  <c r="D57" i="13" s="1"/>
  <c r="K57" i="13"/>
  <c r="I57" i="13"/>
  <c r="G57" i="13"/>
  <c r="Q56" i="13"/>
  <c r="O56" i="13"/>
  <c r="M56" i="13"/>
  <c r="K56" i="13"/>
  <c r="I56" i="13"/>
  <c r="G56" i="13"/>
  <c r="D56" i="13"/>
  <c r="Q55" i="13"/>
  <c r="O55" i="13"/>
  <c r="M55" i="13"/>
  <c r="K55" i="13"/>
  <c r="I55" i="13"/>
  <c r="G55" i="13"/>
  <c r="D55" i="13"/>
  <c r="Q54" i="13"/>
  <c r="O54" i="13"/>
  <c r="M54" i="13"/>
  <c r="K54" i="13"/>
  <c r="I54" i="13"/>
  <c r="G54" i="13"/>
  <c r="D54" i="13"/>
  <c r="Q53" i="13"/>
  <c r="O53" i="13"/>
  <c r="M53" i="13"/>
  <c r="K53" i="13"/>
  <c r="I53" i="13"/>
  <c r="G53" i="13"/>
  <c r="D53" i="13"/>
  <c r="Q52" i="13"/>
  <c r="O52" i="13"/>
  <c r="M52" i="13"/>
  <c r="K52" i="13"/>
  <c r="I52" i="13"/>
  <c r="G52" i="13"/>
  <c r="D52" i="13"/>
  <c r="Q51" i="13"/>
  <c r="O51" i="13"/>
  <c r="M51" i="13"/>
  <c r="D51" i="13" s="1"/>
  <c r="K51" i="13"/>
  <c r="I51" i="13"/>
  <c r="G51" i="13"/>
  <c r="Q50" i="13"/>
  <c r="O50" i="13"/>
  <c r="M50" i="13"/>
  <c r="D50" i="13" s="1"/>
  <c r="K50" i="13"/>
  <c r="I50" i="13"/>
  <c r="G50" i="13"/>
  <c r="Q49" i="13"/>
  <c r="O49" i="13"/>
  <c r="M49" i="13"/>
  <c r="D49" i="13" s="1"/>
  <c r="K49" i="13"/>
  <c r="I49" i="13"/>
  <c r="G49" i="13"/>
  <c r="Q47" i="13"/>
  <c r="O47" i="13"/>
  <c r="M47" i="13"/>
  <c r="K47" i="13"/>
  <c r="I47" i="13"/>
  <c r="G47" i="13"/>
  <c r="D47" i="13"/>
  <c r="Q46" i="13"/>
  <c r="O46" i="13"/>
  <c r="M46" i="13"/>
  <c r="K46" i="13"/>
  <c r="I46" i="13"/>
  <c r="G46" i="13"/>
  <c r="D46" i="13"/>
  <c r="Q45" i="13"/>
  <c r="O45" i="13"/>
  <c r="M45" i="13"/>
  <c r="K45" i="13"/>
  <c r="I45" i="13"/>
  <c r="G45" i="13"/>
  <c r="D45" i="13"/>
  <c r="Q44" i="13"/>
  <c r="O44" i="13"/>
  <c r="M44" i="13"/>
  <c r="K44" i="13"/>
  <c r="I44" i="13"/>
  <c r="G44" i="13"/>
  <c r="D44" i="13"/>
  <c r="Q43" i="13"/>
  <c r="O43" i="13"/>
  <c r="M43" i="13"/>
  <c r="K43" i="13"/>
  <c r="I43" i="13"/>
  <c r="G43" i="13"/>
  <c r="D43" i="13"/>
  <c r="Q41" i="13"/>
  <c r="O41" i="13"/>
  <c r="M41" i="13"/>
  <c r="K41" i="13"/>
  <c r="I41" i="13"/>
  <c r="G41" i="13"/>
  <c r="D41" i="13"/>
  <c r="Q40" i="13"/>
  <c r="O40" i="13"/>
  <c r="M40" i="13"/>
  <c r="K40" i="13"/>
  <c r="I40" i="13"/>
  <c r="G40" i="13"/>
  <c r="D40" i="13"/>
  <c r="Q39" i="13"/>
  <c r="O39" i="13"/>
  <c r="M39" i="13"/>
  <c r="D39" i="13" s="1"/>
  <c r="K39" i="13"/>
  <c r="I39" i="13"/>
  <c r="G39" i="13"/>
  <c r="Q38" i="13"/>
  <c r="O38" i="13"/>
  <c r="M38" i="13"/>
  <c r="K38" i="13"/>
  <c r="I38" i="13"/>
  <c r="G38" i="13"/>
  <c r="D38" i="13"/>
  <c r="Q37" i="13"/>
  <c r="O37" i="13"/>
  <c r="M37" i="13"/>
  <c r="K37" i="13"/>
  <c r="I37" i="13"/>
  <c r="G37" i="13"/>
  <c r="D37" i="13"/>
  <c r="Q36" i="13"/>
  <c r="O36" i="13"/>
  <c r="M36" i="13"/>
  <c r="D36" i="13" s="1"/>
  <c r="K36" i="13"/>
  <c r="I36" i="13"/>
  <c r="G36" i="13"/>
  <c r="Q35" i="13"/>
  <c r="O35" i="13"/>
  <c r="M35" i="13"/>
  <c r="K35" i="13"/>
  <c r="I35" i="13"/>
  <c r="G35" i="13"/>
  <c r="D35" i="13"/>
  <c r="Q33" i="13"/>
  <c r="O33" i="13"/>
  <c r="M33" i="13"/>
  <c r="K33" i="13"/>
  <c r="I33" i="13"/>
  <c r="G33" i="13"/>
  <c r="D33" i="13"/>
  <c r="Q32" i="13"/>
  <c r="O32" i="13"/>
  <c r="M32" i="13"/>
  <c r="D32" i="13" s="1"/>
  <c r="K32" i="13"/>
  <c r="I32" i="13"/>
  <c r="G32" i="13"/>
  <c r="Q31" i="13"/>
  <c r="O31" i="13"/>
  <c r="M31" i="13"/>
  <c r="K31" i="13"/>
  <c r="I31" i="13"/>
  <c r="G31" i="13"/>
  <c r="D31" i="13"/>
  <c r="Q30" i="13"/>
  <c r="O30" i="13"/>
  <c r="M30" i="13"/>
  <c r="K30" i="13"/>
  <c r="I30" i="13"/>
  <c r="G30" i="13"/>
  <c r="D30" i="13"/>
  <c r="Q29" i="13"/>
  <c r="O29" i="13"/>
  <c r="M29" i="13"/>
  <c r="K29" i="13"/>
  <c r="I29" i="13"/>
  <c r="G29" i="13"/>
  <c r="D29" i="13"/>
  <c r="Q28" i="13"/>
  <c r="O28" i="13"/>
  <c r="M28" i="13"/>
  <c r="K28" i="13"/>
  <c r="I28" i="13"/>
  <c r="G28" i="13"/>
  <c r="D28" i="13"/>
  <c r="Q27" i="13"/>
  <c r="O27" i="13"/>
  <c r="M27" i="13"/>
  <c r="D27" i="13" s="1"/>
  <c r="K27" i="13"/>
  <c r="I27" i="13"/>
  <c r="G27" i="13"/>
  <c r="Q26" i="13"/>
  <c r="O26" i="13"/>
  <c r="M26" i="13"/>
  <c r="K26" i="13"/>
  <c r="I26" i="13"/>
  <c r="G26" i="13"/>
  <c r="D26" i="13"/>
  <c r="Q25" i="13"/>
  <c r="O25" i="13"/>
  <c r="M25" i="13"/>
  <c r="K25" i="13"/>
  <c r="I25" i="13"/>
  <c r="G25" i="13"/>
  <c r="D25" i="13"/>
  <c r="Q24" i="13"/>
  <c r="O24" i="13"/>
  <c r="M24" i="13"/>
  <c r="D24" i="13" s="1"/>
  <c r="K24" i="13"/>
  <c r="I24" i="13"/>
  <c r="G24" i="13"/>
  <c r="Q23" i="13"/>
  <c r="O23" i="13"/>
  <c r="M23" i="13"/>
  <c r="K23" i="13"/>
  <c r="I23" i="13"/>
  <c r="G23" i="13"/>
  <c r="D23" i="13"/>
  <c r="Q22" i="13"/>
  <c r="O22" i="13"/>
  <c r="M22" i="13"/>
  <c r="D22" i="13" s="1"/>
  <c r="K22" i="13"/>
  <c r="I22" i="13"/>
  <c r="G22" i="13"/>
  <c r="Q21" i="13"/>
  <c r="O21" i="13"/>
  <c r="M21" i="13"/>
  <c r="K21" i="13"/>
  <c r="I21" i="13"/>
  <c r="G21" i="13"/>
  <c r="D21" i="13"/>
  <c r="Q20" i="13"/>
  <c r="O20" i="13"/>
  <c r="M20" i="13"/>
  <c r="K20" i="13"/>
  <c r="I20" i="13"/>
  <c r="G20" i="13"/>
  <c r="D20" i="13"/>
  <c r="Q19" i="13"/>
  <c r="O19" i="13"/>
  <c r="M19" i="13"/>
  <c r="K19" i="13"/>
  <c r="I19" i="13"/>
  <c r="G19" i="13"/>
  <c r="D19" i="13"/>
  <c r="Q18" i="13"/>
  <c r="O18" i="13"/>
  <c r="M18" i="13"/>
  <c r="K18" i="13"/>
  <c r="I18" i="13"/>
  <c r="G18" i="13"/>
  <c r="D18" i="13"/>
  <c r="Q17" i="13"/>
  <c r="O17" i="13"/>
  <c r="M17" i="13"/>
  <c r="K17" i="13"/>
  <c r="I17" i="13"/>
  <c r="G17" i="13"/>
  <c r="D17" i="13"/>
  <c r="Q16" i="13"/>
  <c r="O16" i="13"/>
  <c r="M16" i="13"/>
  <c r="D16" i="13" s="1"/>
  <c r="K16" i="13"/>
  <c r="I16" i="13"/>
  <c r="G16" i="13"/>
  <c r="Q15" i="13"/>
  <c r="O15" i="13"/>
  <c r="M15" i="13"/>
  <c r="D15" i="13" s="1"/>
  <c r="K15" i="13"/>
  <c r="I15" i="13"/>
  <c r="G15" i="13"/>
  <c r="Q14" i="13"/>
  <c r="O14" i="13"/>
  <c r="M14" i="13"/>
  <c r="D14" i="13" s="1"/>
  <c r="K14" i="13"/>
  <c r="I14" i="13"/>
  <c r="G14" i="13"/>
  <c r="Q13" i="13"/>
  <c r="O13" i="13"/>
  <c r="M13" i="13"/>
  <c r="D13" i="13" s="1"/>
  <c r="K13" i="13"/>
  <c r="I13" i="13"/>
  <c r="G13" i="13"/>
  <c r="Q11" i="13"/>
  <c r="O11" i="13"/>
  <c r="M11" i="13"/>
  <c r="K11" i="13"/>
  <c r="I11" i="13"/>
  <c r="G11" i="13"/>
  <c r="D11" i="13"/>
  <c r="Q10" i="13"/>
  <c r="O10" i="13"/>
  <c r="M10" i="13"/>
  <c r="K10" i="13"/>
  <c r="I10" i="13"/>
  <c r="G10" i="13"/>
  <c r="D10" i="13"/>
  <c r="Q9" i="13"/>
  <c r="O9" i="13"/>
  <c r="M9" i="13"/>
  <c r="K9" i="13"/>
  <c r="I9" i="13"/>
  <c r="G9" i="13"/>
  <c r="D9" i="13"/>
  <c r="Q8" i="13"/>
  <c r="O8" i="13"/>
  <c r="M8" i="13"/>
  <c r="K8" i="13"/>
  <c r="I8" i="13"/>
  <c r="G8" i="13"/>
  <c r="D8" i="13"/>
  <c r="Q7" i="13"/>
  <c r="O7" i="13"/>
  <c r="M7" i="13"/>
  <c r="D7" i="13" s="1"/>
  <c r="K7" i="13"/>
  <c r="I7" i="13"/>
  <c r="G7" i="13"/>
  <c r="Q6" i="13"/>
  <c r="O6" i="13"/>
  <c r="M6" i="13"/>
  <c r="K6" i="13"/>
  <c r="I6" i="13"/>
  <c r="G6" i="13"/>
  <c r="D6" i="13"/>
  <c r="Q5" i="13"/>
  <c r="O5" i="13"/>
  <c r="M5" i="13"/>
  <c r="D5" i="13" s="1"/>
  <c r="K5" i="13"/>
  <c r="I5" i="13"/>
  <c r="G5" i="13"/>
  <c r="Q4" i="13"/>
  <c r="O4" i="13"/>
  <c r="M4" i="13"/>
  <c r="D4" i="13" s="1"/>
  <c r="K4" i="13"/>
  <c r="I4" i="13"/>
  <c r="G4" i="13"/>
  <c r="A1" i="13"/>
  <c r="U94" i="12"/>
  <c r="S94" i="12"/>
  <c r="Q94" i="12"/>
  <c r="O94" i="12"/>
  <c r="M94" i="12"/>
  <c r="K94" i="12"/>
  <c r="I94" i="12"/>
  <c r="G94" i="12"/>
  <c r="D94" i="12"/>
  <c r="Q93" i="12"/>
  <c r="O93" i="12"/>
  <c r="M93" i="12"/>
  <c r="K93" i="12"/>
  <c r="I93" i="12"/>
  <c r="G93" i="12"/>
  <c r="D93" i="12"/>
  <c r="U92" i="12"/>
  <c r="S92" i="12"/>
  <c r="Q92" i="12"/>
  <c r="O92" i="12"/>
  <c r="M92" i="12"/>
  <c r="K92" i="12"/>
  <c r="I92" i="12"/>
  <c r="G92" i="12"/>
  <c r="D92" i="12"/>
  <c r="U91" i="12"/>
  <c r="S91" i="12"/>
  <c r="Q91" i="12"/>
  <c r="O91" i="12"/>
  <c r="M91" i="12"/>
  <c r="D91" i="12" s="1"/>
  <c r="K91" i="12"/>
  <c r="I91" i="12"/>
  <c r="G91" i="12"/>
  <c r="U90" i="12"/>
  <c r="S90" i="12"/>
  <c r="Q90" i="12"/>
  <c r="O90" i="12"/>
  <c r="M90" i="12"/>
  <c r="K90" i="12"/>
  <c r="I90" i="12"/>
  <c r="G90" i="12"/>
  <c r="D90" i="12"/>
  <c r="U89" i="12"/>
  <c r="S89" i="12"/>
  <c r="Q89" i="12"/>
  <c r="O89" i="12"/>
  <c r="M89" i="12"/>
  <c r="K89" i="12"/>
  <c r="I89" i="12"/>
  <c r="G89" i="12"/>
  <c r="D89" i="12"/>
  <c r="U88" i="12"/>
  <c r="S88" i="12"/>
  <c r="Q88" i="12"/>
  <c r="O88" i="12"/>
  <c r="M88" i="12"/>
  <c r="K88" i="12"/>
  <c r="I88" i="12"/>
  <c r="G88" i="12"/>
  <c r="D88" i="12"/>
  <c r="U87" i="12"/>
  <c r="S87" i="12"/>
  <c r="Q87" i="12"/>
  <c r="O87" i="12"/>
  <c r="M87" i="12"/>
  <c r="K87" i="12"/>
  <c r="I87" i="12"/>
  <c r="G87" i="12"/>
  <c r="D87" i="12"/>
  <c r="U86" i="12"/>
  <c r="S86" i="12"/>
  <c r="Q86" i="12"/>
  <c r="O86" i="12"/>
  <c r="M86" i="12"/>
  <c r="D86" i="12" s="1"/>
  <c r="K86" i="12"/>
  <c r="I86" i="12"/>
  <c r="G86" i="12"/>
  <c r="U85" i="12"/>
  <c r="S85" i="12"/>
  <c r="Q85" i="12"/>
  <c r="O85" i="12"/>
  <c r="M85" i="12"/>
  <c r="D85" i="12" s="1"/>
  <c r="K85" i="12"/>
  <c r="I85" i="12"/>
  <c r="G85" i="12"/>
  <c r="U84" i="12"/>
  <c r="S84" i="12"/>
  <c r="Q84" i="12"/>
  <c r="O84" i="12"/>
  <c r="M84" i="12"/>
  <c r="K84" i="12"/>
  <c r="I84" i="12"/>
  <c r="G84" i="12"/>
  <c r="D84" i="12"/>
  <c r="U83" i="12"/>
  <c r="S83" i="12"/>
  <c r="Q83" i="12"/>
  <c r="O83" i="12"/>
  <c r="M83" i="12"/>
  <c r="D83" i="12" s="1"/>
  <c r="K83" i="12"/>
  <c r="I83" i="12"/>
  <c r="G83" i="12"/>
  <c r="U82" i="12"/>
  <c r="S82" i="12"/>
  <c r="Q82" i="12"/>
  <c r="O82" i="12"/>
  <c r="M82" i="12"/>
  <c r="K82" i="12"/>
  <c r="I82" i="12"/>
  <c r="G82" i="12"/>
  <c r="D82" i="12"/>
  <c r="U81" i="12"/>
  <c r="S81" i="12"/>
  <c r="Q81" i="12"/>
  <c r="O81" i="12"/>
  <c r="M81" i="12"/>
  <c r="K81" i="12"/>
  <c r="I81" i="12"/>
  <c r="G81" i="12"/>
  <c r="D81" i="12"/>
  <c r="U80" i="12"/>
  <c r="S80" i="12"/>
  <c r="Q80" i="12"/>
  <c r="O80" i="12"/>
  <c r="M80" i="12"/>
  <c r="K80" i="12"/>
  <c r="I80" i="12"/>
  <c r="G80" i="12"/>
  <c r="D80" i="12"/>
  <c r="U79" i="12"/>
  <c r="S79" i="12"/>
  <c r="Q79" i="12"/>
  <c r="O79" i="12"/>
  <c r="M79" i="12"/>
  <c r="K79" i="12"/>
  <c r="I79" i="12"/>
  <c r="G79" i="12"/>
  <c r="D79" i="12"/>
  <c r="U78" i="12"/>
  <c r="S78" i="12"/>
  <c r="Q78" i="12"/>
  <c r="O78" i="12"/>
  <c r="M78" i="12"/>
  <c r="K78" i="12"/>
  <c r="I78" i="12"/>
  <c r="G78" i="12"/>
  <c r="D78" i="12"/>
  <c r="U77" i="12"/>
  <c r="S77" i="12"/>
  <c r="Q77" i="12"/>
  <c r="O77" i="12"/>
  <c r="M77" i="12"/>
  <c r="D77" i="12" s="1"/>
  <c r="K77" i="12"/>
  <c r="I77" i="12"/>
  <c r="G77" i="12"/>
  <c r="U76" i="12"/>
  <c r="S76" i="12"/>
  <c r="Q76" i="12"/>
  <c r="O76" i="12"/>
  <c r="M76" i="12"/>
  <c r="D76" i="12" s="1"/>
  <c r="K76" i="12"/>
  <c r="I76" i="12"/>
  <c r="G76" i="12"/>
  <c r="U75" i="12"/>
  <c r="S75" i="12"/>
  <c r="Q75" i="12"/>
  <c r="O75" i="12"/>
  <c r="M75" i="12"/>
  <c r="D75" i="12" s="1"/>
  <c r="K75" i="12"/>
  <c r="I75" i="12"/>
  <c r="G75" i="12"/>
  <c r="U74" i="12"/>
  <c r="S74" i="12"/>
  <c r="Q74" i="12"/>
  <c r="O74" i="12"/>
  <c r="M74" i="12"/>
  <c r="K74" i="12"/>
  <c r="I74" i="12"/>
  <c r="G74" i="12"/>
  <c r="D74" i="12"/>
  <c r="U73" i="12"/>
  <c r="S73" i="12"/>
  <c r="Q73" i="12"/>
  <c r="O73" i="12"/>
  <c r="M73" i="12"/>
  <c r="K73" i="12"/>
  <c r="I73" i="12"/>
  <c r="G73" i="12"/>
  <c r="D73" i="12"/>
  <c r="U72" i="12"/>
  <c r="S72" i="12"/>
  <c r="Q72" i="12"/>
  <c r="O72" i="12"/>
  <c r="M72" i="12"/>
  <c r="D72" i="12" s="1"/>
  <c r="K72" i="12"/>
  <c r="I72" i="12"/>
  <c r="G72" i="12"/>
  <c r="U71" i="12"/>
  <c r="S71" i="12"/>
  <c r="Q71" i="12"/>
  <c r="O71" i="12"/>
  <c r="M71" i="12"/>
  <c r="K71" i="12"/>
  <c r="I71" i="12"/>
  <c r="G71" i="12"/>
  <c r="D71" i="12"/>
  <c r="U69" i="12"/>
  <c r="S69" i="12"/>
  <c r="Q69" i="12"/>
  <c r="O69" i="12"/>
  <c r="M69" i="12"/>
  <c r="D69" i="12" s="1"/>
  <c r="K69" i="12"/>
  <c r="I69" i="12"/>
  <c r="G69" i="12"/>
  <c r="U68" i="12"/>
  <c r="S68" i="12"/>
  <c r="Q68" i="12"/>
  <c r="O68" i="12"/>
  <c r="M68" i="12"/>
  <c r="K68" i="12"/>
  <c r="I68" i="12"/>
  <c r="G68" i="12"/>
  <c r="D68" i="12"/>
  <c r="U67" i="12"/>
  <c r="S67" i="12"/>
  <c r="Q67" i="12"/>
  <c r="O67" i="12"/>
  <c r="M67" i="12"/>
  <c r="K67" i="12"/>
  <c r="I67" i="12"/>
  <c r="G67" i="12"/>
  <c r="D67" i="12"/>
  <c r="U66" i="12"/>
  <c r="S66" i="12"/>
  <c r="Q66" i="12"/>
  <c r="O66" i="12"/>
  <c r="M66" i="12"/>
  <c r="K66" i="12"/>
  <c r="I66" i="12"/>
  <c r="G66" i="12"/>
  <c r="D66" i="12"/>
  <c r="U65" i="12"/>
  <c r="S65" i="12"/>
  <c r="Q65" i="12"/>
  <c r="O65" i="12"/>
  <c r="M65" i="12"/>
  <c r="K65" i="12"/>
  <c r="I65" i="12"/>
  <c r="G65" i="12"/>
  <c r="D65" i="12"/>
  <c r="U64" i="12"/>
  <c r="S64" i="12"/>
  <c r="Q64" i="12"/>
  <c r="O64" i="12"/>
  <c r="M64" i="12"/>
  <c r="K64" i="12"/>
  <c r="I64" i="12"/>
  <c r="G64" i="12"/>
  <c r="D64" i="12"/>
  <c r="U63" i="12"/>
  <c r="S63" i="12"/>
  <c r="Q63" i="12"/>
  <c r="O63" i="12"/>
  <c r="M63" i="12"/>
  <c r="K63" i="12"/>
  <c r="I63" i="12"/>
  <c r="G63" i="12"/>
  <c r="D63" i="12"/>
  <c r="U62" i="12"/>
  <c r="S62" i="12"/>
  <c r="Q62" i="12"/>
  <c r="O62" i="12"/>
  <c r="M62" i="12"/>
  <c r="K62" i="12"/>
  <c r="I62" i="12"/>
  <c r="G62" i="12"/>
  <c r="D62" i="12"/>
  <c r="U61" i="12"/>
  <c r="S61" i="12"/>
  <c r="Q61" i="12"/>
  <c r="O61" i="12"/>
  <c r="M61" i="12"/>
  <c r="D61" i="12" s="1"/>
  <c r="K61" i="12"/>
  <c r="I61" i="12"/>
  <c r="G61" i="12"/>
  <c r="U60" i="12"/>
  <c r="S60" i="12"/>
  <c r="Q60" i="12"/>
  <c r="O60" i="12"/>
  <c r="M60" i="12"/>
  <c r="D60" i="12" s="1"/>
  <c r="K60" i="12"/>
  <c r="I60" i="12"/>
  <c r="G60" i="12"/>
  <c r="U59" i="12"/>
  <c r="S59" i="12"/>
  <c r="Q59" i="12"/>
  <c r="O59" i="12"/>
  <c r="M59" i="12"/>
  <c r="K59" i="12"/>
  <c r="I59" i="12"/>
  <c r="G59" i="12"/>
  <c r="D59" i="12"/>
  <c r="U58" i="12"/>
  <c r="S58" i="12"/>
  <c r="Q58" i="12"/>
  <c r="O58" i="12"/>
  <c r="M58" i="12"/>
  <c r="K58" i="12"/>
  <c r="I58" i="12"/>
  <c r="G58" i="12"/>
  <c r="D58" i="12"/>
  <c r="U57" i="12"/>
  <c r="S57" i="12"/>
  <c r="Q57" i="12"/>
  <c r="O57" i="12"/>
  <c r="M57" i="12"/>
  <c r="K57" i="12"/>
  <c r="I57" i="12"/>
  <c r="G57" i="12"/>
  <c r="D57" i="12"/>
  <c r="U56" i="12"/>
  <c r="S56" i="12"/>
  <c r="Q56" i="12"/>
  <c r="O56" i="12"/>
  <c r="M56" i="12"/>
  <c r="K56" i="12"/>
  <c r="I56" i="12"/>
  <c r="G56" i="12"/>
  <c r="D56" i="12"/>
  <c r="U55" i="12"/>
  <c r="S55" i="12"/>
  <c r="Q55" i="12"/>
  <c r="O55" i="12"/>
  <c r="M55" i="12"/>
  <c r="D55" i="12" s="1"/>
  <c r="K55" i="12"/>
  <c r="I55" i="12"/>
  <c r="G55" i="12"/>
  <c r="U54" i="12"/>
  <c r="S54" i="12"/>
  <c r="Q54" i="12"/>
  <c r="O54" i="12"/>
  <c r="M54" i="12"/>
  <c r="K54" i="12"/>
  <c r="I54" i="12"/>
  <c r="G54" i="12"/>
  <c r="D54" i="12"/>
  <c r="U53" i="12"/>
  <c r="S53" i="12"/>
  <c r="Q53" i="12"/>
  <c r="O53" i="12"/>
  <c r="M53" i="12"/>
  <c r="D53" i="12" s="1"/>
  <c r="K53" i="12"/>
  <c r="I53" i="12"/>
  <c r="G53" i="12"/>
  <c r="U51" i="12"/>
  <c r="S51" i="12"/>
  <c r="Q51" i="12"/>
  <c r="O51" i="12"/>
  <c r="M51" i="12"/>
  <c r="K51" i="12"/>
  <c r="I51" i="12"/>
  <c r="G51" i="12"/>
  <c r="D51" i="12"/>
  <c r="U50" i="12"/>
  <c r="S50" i="12"/>
  <c r="Q50" i="12"/>
  <c r="O50" i="12"/>
  <c r="M50" i="12"/>
  <c r="K50" i="12"/>
  <c r="I50" i="12"/>
  <c r="G50" i="12"/>
  <c r="D50" i="12"/>
  <c r="U49" i="12"/>
  <c r="S49" i="12"/>
  <c r="Q49" i="12"/>
  <c r="O49" i="12"/>
  <c r="M49" i="12"/>
  <c r="D49" i="12" s="1"/>
  <c r="K49" i="12"/>
  <c r="I49" i="12"/>
  <c r="G49" i="12"/>
  <c r="U48" i="12"/>
  <c r="S48" i="12"/>
  <c r="Q48" i="12"/>
  <c r="O48" i="12"/>
  <c r="M48" i="12"/>
  <c r="K48" i="12"/>
  <c r="I48" i="12"/>
  <c r="G48" i="12"/>
  <c r="D48" i="12"/>
  <c r="U47" i="12"/>
  <c r="S47" i="12"/>
  <c r="Q47" i="12"/>
  <c r="O47" i="12"/>
  <c r="M47" i="12"/>
  <c r="K47" i="12"/>
  <c r="I47" i="12"/>
  <c r="G47" i="12"/>
  <c r="D47" i="12"/>
  <c r="U45" i="12"/>
  <c r="S45" i="12"/>
  <c r="Q45" i="12"/>
  <c r="O45" i="12"/>
  <c r="M45" i="12"/>
  <c r="K45" i="12"/>
  <c r="I45" i="12"/>
  <c r="G45" i="12"/>
  <c r="D45" i="12"/>
  <c r="U44" i="12"/>
  <c r="S44" i="12"/>
  <c r="Q44" i="12"/>
  <c r="O44" i="12"/>
  <c r="M44" i="12"/>
  <c r="K44" i="12"/>
  <c r="I44" i="12"/>
  <c r="G44" i="12"/>
  <c r="D44" i="12"/>
  <c r="U43" i="12"/>
  <c r="S43" i="12"/>
  <c r="Q43" i="12"/>
  <c r="O43" i="12"/>
  <c r="M43" i="12"/>
  <c r="D43" i="12" s="1"/>
  <c r="K43" i="12"/>
  <c r="I43" i="12"/>
  <c r="G43" i="12"/>
  <c r="U42" i="12"/>
  <c r="S42" i="12"/>
  <c r="Q42" i="12"/>
  <c r="O42" i="12"/>
  <c r="M42" i="12"/>
  <c r="K42" i="12"/>
  <c r="I42" i="12"/>
  <c r="G42" i="12"/>
  <c r="D42" i="12"/>
  <c r="U41" i="12"/>
  <c r="S41" i="12"/>
  <c r="Q41" i="12"/>
  <c r="O41" i="12"/>
  <c r="M41" i="12"/>
  <c r="D41" i="12" s="1"/>
  <c r="K41" i="12"/>
  <c r="I41" i="12"/>
  <c r="G41" i="12"/>
  <c r="U40" i="12"/>
  <c r="S40" i="12"/>
  <c r="Q40" i="12"/>
  <c r="O40" i="12"/>
  <c r="M40" i="12"/>
  <c r="D40" i="12" s="1"/>
  <c r="K40" i="12"/>
  <c r="I40" i="12"/>
  <c r="G40" i="12"/>
  <c r="U39" i="12"/>
  <c r="S39" i="12"/>
  <c r="Q39" i="12"/>
  <c r="O39" i="12"/>
  <c r="M39" i="12"/>
  <c r="K39" i="12"/>
  <c r="I39" i="12"/>
  <c r="G39" i="12"/>
  <c r="D39" i="12"/>
  <c r="U37" i="12"/>
  <c r="S37" i="12"/>
  <c r="Q37" i="12"/>
  <c r="O37" i="12"/>
  <c r="M37" i="12"/>
  <c r="K37" i="12"/>
  <c r="I37" i="12"/>
  <c r="G37" i="12"/>
  <c r="D37" i="12"/>
  <c r="U36" i="12"/>
  <c r="S36" i="12"/>
  <c r="Q36" i="12"/>
  <c r="O36" i="12"/>
  <c r="M36" i="12"/>
  <c r="K36" i="12"/>
  <c r="I36" i="12"/>
  <c r="G36" i="12"/>
  <c r="D36" i="12"/>
  <c r="Q35" i="12"/>
  <c r="O35" i="12"/>
  <c r="M35" i="12"/>
  <c r="K35" i="12"/>
  <c r="I35" i="12"/>
  <c r="G35" i="12"/>
  <c r="D35" i="12"/>
  <c r="U34" i="12"/>
  <c r="S34" i="12"/>
  <c r="Q34" i="12"/>
  <c r="O34" i="12"/>
  <c r="M34" i="12"/>
  <c r="K34" i="12"/>
  <c r="I34" i="12"/>
  <c r="G34" i="12"/>
  <c r="D34" i="12"/>
  <c r="U33" i="12"/>
  <c r="S33" i="12"/>
  <c r="Q33" i="12"/>
  <c r="O33" i="12"/>
  <c r="M33" i="12"/>
  <c r="K33" i="12"/>
  <c r="I33" i="12"/>
  <c r="G33" i="12"/>
  <c r="D33" i="12"/>
  <c r="U32" i="12"/>
  <c r="S32" i="12"/>
  <c r="Q32" i="12"/>
  <c r="O32" i="12"/>
  <c r="M32" i="12"/>
  <c r="D32" i="12" s="1"/>
  <c r="K32" i="12"/>
  <c r="I32" i="12"/>
  <c r="G32" i="12"/>
  <c r="U31" i="12"/>
  <c r="S31" i="12"/>
  <c r="Q31" i="12"/>
  <c r="O31" i="12"/>
  <c r="M31" i="12"/>
  <c r="K31" i="12"/>
  <c r="I31" i="12"/>
  <c r="G31" i="12"/>
  <c r="D31" i="12"/>
  <c r="U30" i="12"/>
  <c r="S30" i="12"/>
  <c r="Q30" i="12"/>
  <c r="O30" i="12"/>
  <c r="M30" i="12"/>
  <c r="K30" i="12"/>
  <c r="I30" i="12"/>
  <c r="G30" i="12"/>
  <c r="D30" i="12"/>
  <c r="U29" i="12"/>
  <c r="S29" i="12"/>
  <c r="Q29" i="12"/>
  <c r="O29" i="12"/>
  <c r="M29" i="12"/>
  <c r="K29" i="12"/>
  <c r="I29" i="12"/>
  <c r="G29" i="12"/>
  <c r="D29" i="12"/>
  <c r="U28" i="12"/>
  <c r="S28" i="12"/>
  <c r="Q28" i="12"/>
  <c r="O28" i="12"/>
  <c r="M28" i="12"/>
  <c r="K28" i="12"/>
  <c r="I28" i="12"/>
  <c r="G28" i="12"/>
  <c r="D28" i="12"/>
  <c r="U27" i="12"/>
  <c r="S27" i="12"/>
  <c r="Q27" i="12"/>
  <c r="O27" i="12"/>
  <c r="M27" i="12"/>
  <c r="K27" i="12"/>
  <c r="I27" i="12"/>
  <c r="G27" i="12"/>
  <c r="D27" i="12"/>
  <c r="U26" i="12"/>
  <c r="S26" i="12"/>
  <c r="Q26" i="12"/>
  <c r="O26" i="12"/>
  <c r="M26" i="12"/>
  <c r="K26" i="12"/>
  <c r="I26" i="12"/>
  <c r="G26" i="12"/>
  <c r="D26" i="12"/>
  <c r="U25" i="12"/>
  <c r="S25" i="12"/>
  <c r="Q25" i="12"/>
  <c r="O25" i="12"/>
  <c r="M25" i="12"/>
  <c r="K25" i="12"/>
  <c r="I25" i="12"/>
  <c r="G25" i="12"/>
  <c r="D25" i="12"/>
  <c r="U24" i="12"/>
  <c r="S24" i="12"/>
  <c r="Q24" i="12"/>
  <c r="O24" i="12"/>
  <c r="M24" i="12"/>
  <c r="K24" i="12"/>
  <c r="I24" i="12"/>
  <c r="G24" i="12"/>
  <c r="D24" i="12"/>
  <c r="U23" i="12"/>
  <c r="S23" i="12"/>
  <c r="Q23" i="12"/>
  <c r="O23" i="12"/>
  <c r="M23" i="12"/>
  <c r="D23" i="12" s="1"/>
  <c r="K23" i="12"/>
  <c r="I23" i="12"/>
  <c r="G23" i="12"/>
  <c r="U22" i="12"/>
  <c r="S22" i="12"/>
  <c r="Q22" i="12"/>
  <c r="O22" i="12"/>
  <c r="M22" i="12"/>
  <c r="K22" i="12"/>
  <c r="I22" i="12"/>
  <c r="G22" i="12"/>
  <c r="D22" i="12"/>
  <c r="U21" i="12"/>
  <c r="S21" i="12"/>
  <c r="Q21" i="12"/>
  <c r="O21" i="12"/>
  <c r="M21" i="12"/>
  <c r="K21" i="12"/>
  <c r="I21" i="12"/>
  <c r="G21" i="12"/>
  <c r="D21" i="12"/>
  <c r="U20" i="12"/>
  <c r="S20" i="12"/>
  <c r="Q20" i="12"/>
  <c r="O20" i="12"/>
  <c r="M20" i="12"/>
  <c r="K20" i="12"/>
  <c r="I20" i="12"/>
  <c r="G20" i="12"/>
  <c r="D20" i="12"/>
  <c r="U19" i="12"/>
  <c r="S19" i="12"/>
  <c r="Q19" i="12"/>
  <c r="O19" i="12"/>
  <c r="M19" i="12"/>
  <c r="K19" i="12"/>
  <c r="I19" i="12"/>
  <c r="G19" i="12"/>
  <c r="D19" i="12"/>
  <c r="U18" i="12"/>
  <c r="S18" i="12"/>
  <c r="Q18" i="12"/>
  <c r="O18" i="12"/>
  <c r="M18" i="12"/>
  <c r="K18" i="12"/>
  <c r="I18" i="12"/>
  <c r="G18" i="12"/>
  <c r="D18" i="12"/>
  <c r="U17" i="12"/>
  <c r="S17" i="12"/>
  <c r="Q17" i="12"/>
  <c r="O17" i="12"/>
  <c r="M17" i="12"/>
  <c r="K17" i="12"/>
  <c r="I17" i="12"/>
  <c r="G17" i="12"/>
  <c r="D17" i="12"/>
  <c r="U16" i="12"/>
  <c r="S16" i="12"/>
  <c r="Q16" i="12"/>
  <c r="O16" i="12"/>
  <c r="M16" i="12"/>
  <c r="D16" i="12" s="1"/>
  <c r="K16" i="12"/>
  <c r="I16" i="12"/>
  <c r="G16" i="12"/>
  <c r="U15" i="12"/>
  <c r="S15" i="12"/>
  <c r="Q15" i="12"/>
  <c r="O15" i="12"/>
  <c r="M15" i="12"/>
  <c r="D15" i="12" s="1"/>
  <c r="K15" i="12"/>
  <c r="I15" i="12"/>
  <c r="G15" i="12"/>
  <c r="U14" i="12"/>
  <c r="S14" i="12"/>
  <c r="Q14" i="12"/>
  <c r="O14" i="12"/>
  <c r="M14" i="12"/>
  <c r="K14" i="12"/>
  <c r="I14" i="12"/>
  <c r="G14" i="12"/>
  <c r="D14" i="12"/>
  <c r="U12" i="12"/>
  <c r="S12" i="12"/>
  <c r="Q12" i="12"/>
  <c r="O12" i="12"/>
  <c r="M12" i="12"/>
  <c r="K12" i="12"/>
  <c r="I12" i="12"/>
  <c r="G12" i="12"/>
  <c r="D12" i="12"/>
  <c r="U11" i="12"/>
  <c r="S11" i="12"/>
  <c r="Q11" i="12"/>
  <c r="O11" i="12"/>
  <c r="M11" i="12"/>
  <c r="K11" i="12"/>
  <c r="I11" i="12"/>
  <c r="G11" i="12"/>
  <c r="D11" i="12"/>
  <c r="U9" i="12"/>
  <c r="S9" i="12"/>
  <c r="Q9" i="12"/>
  <c r="O9" i="12"/>
  <c r="M9" i="12"/>
  <c r="K9" i="12"/>
  <c r="I9" i="12"/>
  <c r="G9" i="12"/>
  <c r="D9" i="12"/>
  <c r="U8" i="12"/>
  <c r="S8" i="12"/>
  <c r="Q8" i="12"/>
  <c r="O8" i="12"/>
  <c r="M8" i="12"/>
  <c r="D8" i="12" s="1"/>
  <c r="K8" i="12"/>
  <c r="I8" i="12"/>
  <c r="G8" i="12"/>
  <c r="U7" i="12"/>
  <c r="S7" i="12"/>
  <c r="Q7" i="12"/>
  <c r="O7" i="12"/>
  <c r="M7" i="12"/>
  <c r="K7" i="12"/>
  <c r="I7" i="12"/>
  <c r="G7" i="12"/>
  <c r="D7" i="12"/>
  <c r="U6" i="12"/>
  <c r="S6" i="12"/>
  <c r="Q6" i="12"/>
  <c r="O6" i="12"/>
  <c r="M6" i="12"/>
  <c r="D6" i="12" s="1"/>
  <c r="K6" i="12"/>
  <c r="I6" i="12"/>
  <c r="G6" i="12"/>
  <c r="U5" i="12"/>
  <c r="S5" i="12"/>
  <c r="Q5" i="12"/>
  <c r="O5" i="12"/>
  <c r="M5" i="12"/>
  <c r="D5" i="12" s="1"/>
  <c r="K5" i="12"/>
  <c r="I5" i="12"/>
  <c r="G5" i="12"/>
  <c r="U4" i="12"/>
  <c r="S4" i="12"/>
  <c r="Q4" i="12"/>
  <c r="O4" i="12"/>
  <c r="M4" i="12"/>
  <c r="K4" i="12"/>
  <c r="I4" i="12"/>
  <c r="G4" i="12"/>
  <c r="D4" i="12"/>
  <c r="F1320" i="14"/>
  <c r="D1320" i="14"/>
  <c r="C1320" i="14"/>
  <c r="B1320" i="14"/>
  <c r="F1317" i="14"/>
  <c r="C1317" i="14"/>
  <c r="B1317" i="14"/>
  <c r="D1317" i="14" s="1"/>
  <c r="G1317" i="14" s="1"/>
  <c r="F1316" i="14"/>
  <c r="C1316" i="14"/>
  <c r="B1316" i="14"/>
  <c r="D1316" i="14" s="1"/>
  <c r="G1316" i="14" s="1"/>
  <c r="F1315" i="14"/>
  <c r="C1315" i="14"/>
  <c r="B1315" i="14"/>
  <c r="D1315" i="14" s="1"/>
  <c r="G1315" i="14" s="1"/>
  <c r="F1314" i="14"/>
  <c r="C1314" i="14"/>
  <c r="B1314" i="14"/>
  <c r="F1313" i="14"/>
  <c r="C1313" i="14"/>
  <c r="D1313" i="14" s="1"/>
  <c r="B1313" i="14"/>
  <c r="F1312" i="14"/>
  <c r="C1312" i="14"/>
  <c r="B1312" i="14"/>
  <c r="D1312" i="14" s="1"/>
  <c r="G1312" i="14" s="1"/>
  <c r="F1311" i="14"/>
  <c r="D1311" i="14"/>
  <c r="C1311" i="14"/>
  <c r="B1311" i="14"/>
  <c r="F1310" i="14"/>
  <c r="C1310" i="14"/>
  <c r="B1310" i="14"/>
  <c r="F1309" i="14"/>
  <c r="C1309" i="14"/>
  <c r="B1309" i="14"/>
  <c r="D1309" i="14" s="1"/>
  <c r="G1309" i="14" s="1"/>
  <c r="F1308" i="14"/>
  <c r="C1308" i="14"/>
  <c r="B1308" i="14"/>
  <c r="D1308" i="14" s="1"/>
  <c r="G1308" i="14" s="1"/>
  <c r="F1307" i="14"/>
  <c r="C1307" i="14"/>
  <c r="D1307" i="14" s="1"/>
  <c r="G1307" i="14" s="1"/>
  <c r="B1307" i="14"/>
  <c r="F1306" i="14"/>
  <c r="C1306" i="14"/>
  <c r="B1306" i="14"/>
  <c r="D1306" i="14" s="1"/>
  <c r="G1306" i="14" s="1"/>
  <c r="F1305" i="14"/>
  <c r="D1305" i="14"/>
  <c r="G1305" i="14" s="1"/>
  <c r="C1305" i="14"/>
  <c r="B1305" i="14"/>
  <c r="F1304" i="14"/>
  <c r="C1304" i="14"/>
  <c r="B1304" i="14"/>
  <c r="F1303" i="14"/>
  <c r="C1303" i="14"/>
  <c r="B1303" i="14"/>
  <c r="F1302" i="14"/>
  <c r="C1302" i="14"/>
  <c r="B1302" i="14"/>
  <c r="F1301" i="14"/>
  <c r="D1301" i="14"/>
  <c r="G1301" i="14" s="1"/>
  <c r="C1301" i="14"/>
  <c r="B1301" i="14"/>
  <c r="F1300" i="14"/>
  <c r="C1300" i="14"/>
  <c r="B1300" i="14"/>
  <c r="D1300" i="14" s="1"/>
  <c r="G1300" i="14" s="1"/>
  <c r="F1299" i="14"/>
  <c r="D1299" i="14"/>
  <c r="G1299" i="14" s="1"/>
  <c r="C1299" i="14"/>
  <c r="B1299" i="14"/>
  <c r="F1298" i="14"/>
  <c r="C1298" i="14"/>
  <c r="B1298" i="14"/>
  <c r="F1297" i="14"/>
  <c r="C1297" i="14"/>
  <c r="B1297" i="14"/>
  <c r="D1297" i="14" s="1"/>
  <c r="F1296" i="14"/>
  <c r="C1296" i="14"/>
  <c r="B1296" i="14"/>
  <c r="D1296" i="14" s="1"/>
  <c r="G1296" i="14" s="1"/>
  <c r="F1295" i="14"/>
  <c r="C1295" i="14"/>
  <c r="D1295" i="14" s="1"/>
  <c r="B1295" i="14"/>
  <c r="F1294" i="14"/>
  <c r="C1294" i="14"/>
  <c r="B1294" i="14"/>
  <c r="F1293" i="14"/>
  <c r="C1293" i="14"/>
  <c r="B1293" i="14"/>
  <c r="D1293" i="14" s="1"/>
  <c r="G1293" i="14" s="1"/>
  <c r="F1292" i="14"/>
  <c r="C1292" i="14"/>
  <c r="B1292" i="14"/>
  <c r="F1291" i="14"/>
  <c r="C1291" i="14"/>
  <c r="D1291" i="14" s="1"/>
  <c r="G1291" i="14" s="1"/>
  <c r="B1291" i="14"/>
  <c r="F1290" i="14"/>
  <c r="C1290" i="14"/>
  <c r="B1290" i="14"/>
  <c r="F1289" i="14"/>
  <c r="C1289" i="14"/>
  <c r="B1289" i="14"/>
  <c r="D1289" i="14" s="1"/>
  <c r="G1289" i="14" s="1"/>
  <c r="F1288" i="14"/>
  <c r="C1288" i="14"/>
  <c r="B1288" i="14"/>
  <c r="D1288" i="14" s="1"/>
  <c r="F1287" i="14"/>
  <c r="C1287" i="14"/>
  <c r="B1287" i="14"/>
  <c r="F1286" i="14"/>
  <c r="C1286" i="14"/>
  <c r="B1286" i="14"/>
  <c r="F1285" i="14"/>
  <c r="C1285" i="14"/>
  <c r="B1285" i="14"/>
  <c r="D1285" i="14" s="1"/>
  <c r="G1285" i="14" s="1"/>
  <c r="F1284" i="14"/>
  <c r="C1284" i="14"/>
  <c r="B1284" i="14"/>
  <c r="D1284" i="14" s="1"/>
  <c r="F1283" i="14"/>
  <c r="C1283" i="14"/>
  <c r="D1283" i="14" s="1"/>
  <c r="G1283" i="14" s="1"/>
  <c r="B1283" i="14"/>
  <c r="F1282" i="14"/>
  <c r="C1282" i="14"/>
  <c r="B1282" i="14"/>
  <c r="F1281" i="14"/>
  <c r="C1281" i="14"/>
  <c r="B1281" i="14"/>
  <c r="F1280" i="14"/>
  <c r="C1280" i="14"/>
  <c r="B1280" i="14"/>
  <c r="F1279" i="14"/>
  <c r="C1279" i="14"/>
  <c r="D1279" i="14" s="1"/>
  <c r="G1279" i="14" s="1"/>
  <c r="B1279" i="14"/>
  <c r="F1278" i="14"/>
  <c r="C1278" i="14"/>
  <c r="B1278" i="14"/>
  <c r="D1278" i="14" s="1"/>
  <c r="F1277" i="14"/>
  <c r="C1277" i="14"/>
  <c r="B1277" i="14"/>
  <c r="F1276" i="14"/>
  <c r="C1276" i="14"/>
  <c r="B1276" i="14"/>
  <c r="D1276" i="14" s="1"/>
  <c r="F1275" i="14"/>
  <c r="C1275" i="14"/>
  <c r="D1275" i="14" s="1"/>
  <c r="G1275" i="14" s="1"/>
  <c r="B1275" i="14"/>
  <c r="F1274" i="14"/>
  <c r="C1274" i="14"/>
  <c r="B1274" i="14"/>
  <c r="D1274" i="14" s="1"/>
  <c r="F1273" i="14"/>
  <c r="C1273" i="14"/>
  <c r="B1273" i="14"/>
  <c r="F1272" i="14"/>
  <c r="C1272" i="14"/>
  <c r="B1272" i="14"/>
  <c r="D1272" i="14" s="1"/>
  <c r="F1271" i="14"/>
  <c r="C1271" i="14"/>
  <c r="D1271" i="14" s="1"/>
  <c r="G1271" i="14" s="1"/>
  <c r="B1271" i="14"/>
  <c r="F1270" i="14"/>
  <c r="C1270" i="14"/>
  <c r="B1270" i="14"/>
  <c r="F1269" i="14"/>
  <c r="C1269" i="14"/>
  <c r="B1269" i="14"/>
  <c r="F1268" i="14"/>
  <c r="C1268" i="14"/>
  <c r="B1268" i="14"/>
  <c r="D1268" i="14" s="1"/>
  <c r="F1267" i="14"/>
  <c r="C1267" i="14"/>
  <c r="B1267" i="14"/>
  <c r="F1266" i="14"/>
  <c r="C1266" i="14"/>
  <c r="B1266" i="14"/>
  <c r="F1265" i="14"/>
  <c r="C1265" i="14"/>
  <c r="B1265" i="14"/>
  <c r="F1264" i="14"/>
  <c r="C1264" i="14"/>
  <c r="B1264" i="14"/>
  <c r="F1263" i="14"/>
  <c r="C1263" i="14"/>
  <c r="D1263" i="14" s="1"/>
  <c r="G1263" i="14" s="1"/>
  <c r="B1263" i="14"/>
  <c r="F1262" i="14"/>
  <c r="C1262" i="14"/>
  <c r="B1262" i="14"/>
  <c r="F1261" i="14"/>
  <c r="C1261" i="14"/>
  <c r="B1261" i="14"/>
  <c r="F1260" i="14"/>
  <c r="C1260" i="14"/>
  <c r="B1260" i="14"/>
  <c r="D1260" i="14" s="1"/>
  <c r="F1259" i="14"/>
  <c r="C1259" i="14"/>
  <c r="D1259" i="14" s="1"/>
  <c r="B1259" i="14"/>
  <c r="F1258" i="14"/>
  <c r="C1258" i="14"/>
  <c r="B1258" i="14"/>
  <c r="D1258" i="14" s="1"/>
  <c r="F1257" i="14"/>
  <c r="C1257" i="14"/>
  <c r="D1257" i="14" s="1"/>
  <c r="G1257" i="14" s="1"/>
  <c r="B1257" i="14"/>
  <c r="F1256" i="14"/>
  <c r="C1256" i="14"/>
  <c r="B1256" i="14"/>
  <c r="D1256" i="14" s="1"/>
  <c r="F1255" i="14"/>
  <c r="C1255" i="14"/>
  <c r="D1255" i="14" s="1"/>
  <c r="G1255" i="14" s="1"/>
  <c r="B1255" i="14"/>
  <c r="F1254" i="14"/>
  <c r="C1254" i="14"/>
  <c r="B1254" i="14"/>
  <c r="F1253" i="14"/>
  <c r="C1253" i="14"/>
  <c r="B1253" i="14"/>
  <c r="F1252" i="14"/>
  <c r="C1252" i="14"/>
  <c r="B1252" i="14"/>
  <c r="D1252" i="14" s="1"/>
  <c r="F1251" i="14"/>
  <c r="C1251" i="14"/>
  <c r="B1251" i="14"/>
  <c r="F1250" i="14"/>
  <c r="C1250" i="14"/>
  <c r="B1250" i="14"/>
  <c r="F1249" i="14"/>
  <c r="C1249" i="14"/>
  <c r="B1249" i="14"/>
  <c r="F1248" i="14"/>
  <c r="C1248" i="14"/>
  <c r="B1248" i="14"/>
  <c r="F1247" i="14"/>
  <c r="C1247" i="14"/>
  <c r="D1247" i="14" s="1"/>
  <c r="G1247" i="14" s="1"/>
  <c r="B1247" i="14"/>
  <c r="F1246" i="14"/>
  <c r="C1246" i="14"/>
  <c r="B1246" i="14"/>
  <c r="D1246" i="14" s="1"/>
  <c r="F1245" i="14"/>
  <c r="C1245" i="14"/>
  <c r="B1245" i="14"/>
  <c r="F1244" i="14"/>
  <c r="C1244" i="14"/>
  <c r="B1244" i="14"/>
  <c r="D1244" i="14" s="1"/>
  <c r="F1243" i="14"/>
  <c r="C1243" i="14"/>
  <c r="D1243" i="14" s="1"/>
  <c r="B1243" i="14"/>
  <c r="F1242" i="14"/>
  <c r="C1242" i="14"/>
  <c r="B1242" i="14"/>
  <c r="D1242" i="14" s="1"/>
  <c r="F1241" i="14"/>
  <c r="C1241" i="14"/>
  <c r="B1241" i="14"/>
  <c r="F1240" i="14"/>
  <c r="G1240" i="14" s="1"/>
  <c r="C1240" i="14"/>
  <c r="B1240" i="14"/>
  <c r="D1240" i="14" s="1"/>
  <c r="F1239" i="14"/>
  <c r="C1239" i="14"/>
  <c r="D1239" i="14" s="1"/>
  <c r="B1239" i="14"/>
  <c r="F1238" i="14"/>
  <c r="C1238" i="14"/>
  <c r="B1238" i="14"/>
  <c r="F1237" i="14"/>
  <c r="C1237" i="14"/>
  <c r="B1237" i="14"/>
  <c r="F1236" i="14"/>
  <c r="C1236" i="14"/>
  <c r="B1236" i="14"/>
  <c r="D1236" i="14" s="1"/>
  <c r="F1235" i="14"/>
  <c r="C1235" i="14"/>
  <c r="B1235" i="14"/>
  <c r="F1234" i="14"/>
  <c r="C1234" i="14"/>
  <c r="B1234" i="14"/>
  <c r="F1233" i="14"/>
  <c r="C1233" i="14"/>
  <c r="B1233" i="14"/>
  <c r="F1232" i="14"/>
  <c r="C1232" i="14"/>
  <c r="B1232" i="14"/>
  <c r="F1231" i="14"/>
  <c r="C1231" i="14"/>
  <c r="D1231" i="14" s="1"/>
  <c r="B1231" i="14"/>
  <c r="F1230" i="14"/>
  <c r="C1230" i="14"/>
  <c r="B1230" i="14"/>
  <c r="F1229" i="14"/>
  <c r="C1229" i="14"/>
  <c r="B1229" i="14"/>
  <c r="F1228" i="14"/>
  <c r="C1228" i="14"/>
  <c r="B1228" i="14"/>
  <c r="D1228" i="14" s="1"/>
  <c r="F1227" i="14"/>
  <c r="C1227" i="14"/>
  <c r="D1227" i="14" s="1"/>
  <c r="B1227" i="14"/>
  <c r="F1226" i="14"/>
  <c r="C1226" i="14"/>
  <c r="B1226" i="14"/>
  <c r="D1226" i="14" s="1"/>
  <c r="F1225" i="14"/>
  <c r="C1225" i="14"/>
  <c r="D1225" i="14" s="1"/>
  <c r="B1225" i="14"/>
  <c r="F1224" i="14"/>
  <c r="G1224" i="14" s="1"/>
  <c r="C1224" i="14"/>
  <c r="B1224" i="14"/>
  <c r="D1224" i="14" s="1"/>
  <c r="F1223" i="14"/>
  <c r="C1223" i="14"/>
  <c r="D1223" i="14" s="1"/>
  <c r="B1223" i="14"/>
  <c r="F1222" i="14"/>
  <c r="C1222" i="14"/>
  <c r="B1222" i="14"/>
  <c r="F1221" i="14"/>
  <c r="C1221" i="14"/>
  <c r="B1221" i="14"/>
  <c r="F1220" i="14"/>
  <c r="G1220" i="14" s="1"/>
  <c r="C1220" i="14"/>
  <c r="B1220" i="14"/>
  <c r="D1220" i="14" s="1"/>
  <c r="F1219" i="14"/>
  <c r="C1219" i="14"/>
  <c r="B1219" i="14"/>
  <c r="F1218" i="14"/>
  <c r="C1218" i="14"/>
  <c r="B1218" i="14"/>
  <c r="F1217" i="14"/>
  <c r="C1217" i="14"/>
  <c r="B1217" i="14"/>
  <c r="F1216" i="14"/>
  <c r="C1216" i="14"/>
  <c r="B1216" i="14"/>
  <c r="F1215" i="14"/>
  <c r="C1215" i="14"/>
  <c r="B1215" i="14"/>
  <c r="F1214" i="14"/>
  <c r="C1214" i="14"/>
  <c r="B1214" i="14"/>
  <c r="D1214" i="14" s="1"/>
  <c r="F1213" i="14"/>
  <c r="G1213" i="14" s="1"/>
  <c r="C1213" i="14"/>
  <c r="B1213" i="14"/>
  <c r="D1213" i="14" s="1"/>
  <c r="F1212" i="14"/>
  <c r="C1212" i="14"/>
  <c r="B1212" i="14"/>
  <c r="D1212" i="14" s="1"/>
  <c r="F1211" i="14"/>
  <c r="C1211" i="14"/>
  <c r="B1211" i="14"/>
  <c r="F1210" i="14"/>
  <c r="C1210" i="14"/>
  <c r="B1210" i="14"/>
  <c r="D1210" i="14" s="1"/>
  <c r="F1209" i="14"/>
  <c r="C1209" i="14"/>
  <c r="B1209" i="14"/>
  <c r="D1209" i="14" s="1"/>
  <c r="F1208" i="14"/>
  <c r="G1208" i="14" s="1"/>
  <c r="C1208" i="14"/>
  <c r="B1208" i="14"/>
  <c r="D1208" i="14" s="1"/>
  <c r="F1207" i="14"/>
  <c r="C1207" i="14"/>
  <c r="B1207" i="14"/>
  <c r="F1206" i="14"/>
  <c r="C1206" i="14"/>
  <c r="B1206" i="14"/>
  <c r="F1205" i="14"/>
  <c r="C1205" i="14"/>
  <c r="B1205" i="14"/>
  <c r="D1205" i="14" s="1"/>
  <c r="F1204" i="14"/>
  <c r="C1204" i="14"/>
  <c r="B1204" i="14"/>
  <c r="D1204" i="14" s="1"/>
  <c r="F1203" i="14"/>
  <c r="C1203" i="14"/>
  <c r="B1203" i="14"/>
  <c r="D1203" i="14" s="1"/>
  <c r="F1202" i="14"/>
  <c r="C1202" i="14"/>
  <c r="B1202" i="14"/>
  <c r="F1201" i="14"/>
  <c r="G1201" i="14" s="1"/>
  <c r="C1201" i="14"/>
  <c r="B1201" i="14"/>
  <c r="D1201" i="14" s="1"/>
  <c r="F1200" i="14"/>
  <c r="C1200" i="14"/>
  <c r="B1200" i="14"/>
  <c r="F1199" i="14"/>
  <c r="C1199" i="14"/>
  <c r="B1199" i="14"/>
  <c r="F1198" i="14"/>
  <c r="C1198" i="14"/>
  <c r="B1198" i="14"/>
  <c r="F1197" i="14"/>
  <c r="G1197" i="14" s="1"/>
  <c r="C1197" i="14"/>
  <c r="B1197" i="14"/>
  <c r="D1197" i="14" s="1"/>
  <c r="F1196" i="14"/>
  <c r="C1196" i="14"/>
  <c r="B1196" i="14"/>
  <c r="D1196" i="14" s="1"/>
  <c r="F1195" i="14"/>
  <c r="C1195" i="14"/>
  <c r="B1195" i="14"/>
  <c r="F1194" i="14"/>
  <c r="C1194" i="14"/>
  <c r="B1194" i="14"/>
  <c r="D1194" i="14" s="1"/>
  <c r="F1193" i="14"/>
  <c r="C1193" i="14"/>
  <c r="B1193" i="14"/>
  <c r="F1192" i="14"/>
  <c r="G1192" i="14" s="1"/>
  <c r="C1192" i="14"/>
  <c r="B1192" i="14"/>
  <c r="D1192" i="14" s="1"/>
  <c r="F1191" i="14"/>
  <c r="C1191" i="14"/>
  <c r="B1191" i="14"/>
  <c r="F1190" i="14"/>
  <c r="C1190" i="14"/>
  <c r="B1190" i="14"/>
  <c r="F1189" i="14"/>
  <c r="C1189" i="14"/>
  <c r="B1189" i="14"/>
  <c r="D1189" i="14" s="1"/>
  <c r="F1188" i="14"/>
  <c r="C1188" i="14"/>
  <c r="B1188" i="14"/>
  <c r="D1188" i="14" s="1"/>
  <c r="F1187" i="14"/>
  <c r="C1187" i="14"/>
  <c r="B1187" i="14"/>
  <c r="D1187" i="14" s="1"/>
  <c r="F1186" i="14"/>
  <c r="C1186" i="14"/>
  <c r="B1186" i="14"/>
  <c r="F1185" i="14"/>
  <c r="G1185" i="14" s="1"/>
  <c r="C1185" i="14"/>
  <c r="B1185" i="14"/>
  <c r="D1185" i="14" s="1"/>
  <c r="F1184" i="14"/>
  <c r="C1184" i="14"/>
  <c r="D1184" i="14" s="1"/>
  <c r="B1184" i="14"/>
  <c r="F1183" i="14"/>
  <c r="C1183" i="14"/>
  <c r="B1183" i="14"/>
  <c r="F1182" i="14"/>
  <c r="C1182" i="14"/>
  <c r="B1182" i="14"/>
  <c r="F1181" i="14"/>
  <c r="G1181" i="14" s="1"/>
  <c r="C1181" i="14"/>
  <c r="B1181" i="14"/>
  <c r="D1181" i="14" s="1"/>
  <c r="F1180" i="14"/>
  <c r="C1180" i="14"/>
  <c r="B1180" i="14"/>
  <c r="F1179" i="14"/>
  <c r="C1179" i="14"/>
  <c r="B1179" i="14"/>
  <c r="F1178" i="14"/>
  <c r="C1178" i="14"/>
  <c r="B1178" i="14"/>
  <c r="F1177" i="14"/>
  <c r="C1177" i="14"/>
  <c r="B1177" i="14"/>
  <c r="D1177" i="14" s="1"/>
  <c r="F1176" i="14"/>
  <c r="C1176" i="14"/>
  <c r="B1176" i="14"/>
  <c r="F1175" i="14"/>
  <c r="C1175" i="14"/>
  <c r="B1175" i="14"/>
  <c r="F1174" i="14"/>
  <c r="C1174" i="14"/>
  <c r="D1174" i="14" s="1"/>
  <c r="B1174" i="14"/>
  <c r="F1173" i="14"/>
  <c r="C1173" i="14"/>
  <c r="B1173" i="14"/>
  <c r="D1173" i="14" s="1"/>
  <c r="F1172" i="14"/>
  <c r="C1172" i="14"/>
  <c r="B1172" i="14"/>
  <c r="F1171" i="14"/>
  <c r="C1171" i="14"/>
  <c r="B1171" i="14"/>
  <c r="D1171" i="14" s="1"/>
  <c r="F1170" i="14"/>
  <c r="C1170" i="14"/>
  <c r="D1170" i="14" s="1"/>
  <c r="B1170" i="14"/>
  <c r="F1169" i="14"/>
  <c r="G1169" i="14" s="1"/>
  <c r="C1169" i="14"/>
  <c r="B1169" i="14"/>
  <c r="D1169" i="14" s="1"/>
  <c r="F1168" i="14"/>
  <c r="C1168" i="14"/>
  <c r="D1168" i="14" s="1"/>
  <c r="B1168" i="14"/>
  <c r="F1167" i="14"/>
  <c r="C1167" i="14"/>
  <c r="B1167" i="14"/>
  <c r="F1166" i="14"/>
  <c r="C1166" i="14"/>
  <c r="D1166" i="14" s="1"/>
  <c r="B1166" i="14"/>
  <c r="F1165" i="14"/>
  <c r="G1165" i="14" s="1"/>
  <c r="C1165" i="14"/>
  <c r="B1165" i="14"/>
  <c r="D1165" i="14" s="1"/>
  <c r="F1164" i="14"/>
  <c r="C1164" i="14"/>
  <c r="D1164" i="14" s="1"/>
  <c r="B1164" i="14"/>
  <c r="F1163" i="14"/>
  <c r="C1163" i="14"/>
  <c r="B1163" i="14"/>
  <c r="F1162" i="14"/>
  <c r="C1162" i="14"/>
  <c r="B1162" i="14"/>
  <c r="F1161" i="14"/>
  <c r="C1161" i="14"/>
  <c r="B1161" i="14"/>
  <c r="F1160" i="14"/>
  <c r="C1160" i="14"/>
  <c r="B1160" i="14"/>
  <c r="F1159" i="14"/>
  <c r="G1159" i="14" s="1"/>
  <c r="C1159" i="14"/>
  <c r="B1159" i="14"/>
  <c r="D1159" i="14" s="1"/>
  <c r="F1158" i="14"/>
  <c r="C1158" i="14"/>
  <c r="D1158" i="14" s="1"/>
  <c r="B1158" i="14"/>
  <c r="F1157" i="14"/>
  <c r="C1157" i="14"/>
  <c r="B1157" i="14"/>
  <c r="F1156" i="14"/>
  <c r="C1156" i="14"/>
  <c r="B1156" i="14"/>
  <c r="F1155" i="14"/>
  <c r="C1155" i="14"/>
  <c r="B1155" i="14"/>
  <c r="D1155" i="14" s="1"/>
  <c r="F1154" i="14"/>
  <c r="C1154" i="14"/>
  <c r="D1154" i="14" s="1"/>
  <c r="B1154" i="14"/>
  <c r="F1153" i="14"/>
  <c r="G1153" i="14" s="1"/>
  <c r="C1153" i="14"/>
  <c r="B1153" i="14"/>
  <c r="D1153" i="14" s="1"/>
  <c r="F1152" i="14"/>
  <c r="C1152" i="14"/>
  <c r="D1152" i="14" s="1"/>
  <c r="B1152" i="14"/>
  <c r="F1151" i="14"/>
  <c r="G1151" i="14" s="1"/>
  <c r="C1151" i="14"/>
  <c r="B1151" i="14"/>
  <c r="D1151" i="14" s="1"/>
  <c r="F1150" i="14"/>
  <c r="C1150" i="14"/>
  <c r="D1150" i="14" s="1"/>
  <c r="B1150" i="14"/>
  <c r="F1149" i="14"/>
  <c r="G1149" i="14" s="1"/>
  <c r="C1149" i="14"/>
  <c r="B1149" i="14"/>
  <c r="D1149" i="14" s="1"/>
  <c r="F1148" i="14"/>
  <c r="C1148" i="14"/>
  <c r="B1148" i="14"/>
  <c r="F1147" i="14"/>
  <c r="G1147" i="14" s="1"/>
  <c r="C1147" i="14"/>
  <c r="B1147" i="14"/>
  <c r="D1147" i="14" s="1"/>
  <c r="F1146" i="14"/>
  <c r="C1146" i="14"/>
  <c r="B1146" i="14"/>
  <c r="F1145" i="14"/>
  <c r="G1145" i="14" s="1"/>
  <c r="C1145" i="14"/>
  <c r="B1145" i="14"/>
  <c r="D1145" i="14" s="1"/>
  <c r="F1144" i="14"/>
  <c r="C1144" i="14"/>
  <c r="B1144" i="14"/>
  <c r="F1143" i="14"/>
  <c r="G1143" i="14" s="1"/>
  <c r="C1143" i="14"/>
  <c r="B1143" i="14"/>
  <c r="D1143" i="14" s="1"/>
  <c r="F1142" i="14"/>
  <c r="C1142" i="14"/>
  <c r="D1142" i="14" s="1"/>
  <c r="B1142" i="14"/>
  <c r="F1141" i="14"/>
  <c r="G1141" i="14" s="1"/>
  <c r="C1141" i="14"/>
  <c r="B1141" i="14"/>
  <c r="D1141" i="14" s="1"/>
  <c r="F1140" i="14"/>
  <c r="C1140" i="14"/>
  <c r="B1140" i="14"/>
  <c r="F1139" i="14"/>
  <c r="G1139" i="14" s="1"/>
  <c r="C1139" i="14"/>
  <c r="B1139" i="14"/>
  <c r="D1139" i="14" s="1"/>
  <c r="F1138" i="14"/>
  <c r="C1138" i="14"/>
  <c r="D1138" i="14" s="1"/>
  <c r="B1138" i="14"/>
  <c r="F1137" i="14"/>
  <c r="G1137" i="14" s="1"/>
  <c r="C1137" i="14"/>
  <c r="B1137" i="14"/>
  <c r="D1137" i="14" s="1"/>
  <c r="F1136" i="14"/>
  <c r="C1136" i="14"/>
  <c r="B1136" i="14"/>
  <c r="F1135" i="14"/>
  <c r="G1135" i="14" s="1"/>
  <c r="C1135" i="14"/>
  <c r="B1135" i="14"/>
  <c r="D1135" i="14" s="1"/>
  <c r="F1134" i="14"/>
  <c r="C1134" i="14"/>
  <c r="B1134" i="14"/>
  <c r="F1133" i="14"/>
  <c r="G1133" i="14" s="1"/>
  <c r="C1133" i="14"/>
  <c r="B1133" i="14"/>
  <c r="D1133" i="14" s="1"/>
  <c r="F1132" i="14"/>
  <c r="C1132" i="14"/>
  <c r="B1132" i="14"/>
  <c r="F1131" i="14"/>
  <c r="G1131" i="14" s="1"/>
  <c r="C1131" i="14"/>
  <c r="B1131" i="14"/>
  <c r="D1131" i="14" s="1"/>
  <c r="F1130" i="14"/>
  <c r="C1130" i="14"/>
  <c r="B1130" i="14"/>
  <c r="F1129" i="14"/>
  <c r="G1129" i="14" s="1"/>
  <c r="C1129" i="14"/>
  <c r="B1129" i="14"/>
  <c r="D1129" i="14" s="1"/>
  <c r="F1128" i="14"/>
  <c r="C1128" i="14"/>
  <c r="B1128" i="14"/>
  <c r="F1127" i="14"/>
  <c r="G1127" i="14" s="1"/>
  <c r="C1127" i="14"/>
  <c r="B1127" i="14"/>
  <c r="D1127" i="14" s="1"/>
  <c r="F1126" i="14"/>
  <c r="C1126" i="14"/>
  <c r="D1126" i="14" s="1"/>
  <c r="B1126" i="14"/>
  <c r="F1125" i="14"/>
  <c r="C1125" i="14"/>
  <c r="B1125" i="14"/>
  <c r="D1125" i="14" s="1"/>
  <c r="F1124" i="14"/>
  <c r="C1124" i="14"/>
  <c r="B1124" i="14"/>
  <c r="F1123" i="14"/>
  <c r="C1123" i="14"/>
  <c r="B1123" i="14"/>
  <c r="D1123" i="14" s="1"/>
  <c r="F1122" i="14"/>
  <c r="C1122" i="14"/>
  <c r="B1122" i="14"/>
  <c r="F1121" i="14"/>
  <c r="G1121" i="14" s="1"/>
  <c r="C1121" i="14"/>
  <c r="B1121" i="14"/>
  <c r="D1121" i="14" s="1"/>
  <c r="F1120" i="14"/>
  <c r="C1120" i="14"/>
  <c r="B1120" i="14"/>
  <c r="F1119" i="14"/>
  <c r="G1119" i="14" s="1"/>
  <c r="C1119" i="14"/>
  <c r="B1119" i="14"/>
  <c r="D1119" i="14" s="1"/>
  <c r="F1118" i="14"/>
  <c r="C1118" i="14"/>
  <c r="B1118" i="14"/>
  <c r="F1117" i="14"/>
  <c r="C1117" i="14"/>
  <c r="B1117" i="14"/>
  <c r="D1117" i="14" s="1"/>
  <c r="F1116" i="14"/>
  <c r="C1116" i="14"/>
  <c r="B1116" i="14"/>
  <c r="F1115" i="14"/>
  <c r="G1115" i="14" s="1"/>
  <c r="C1115" i="14"/>
  <c r="B1115" i="14"/>
  <c r="D1115" i="14" s="1"/>
  <c r="F1114" i="14"/>
  <c r="C1114" i="14"/>
  <c r="B1114" i="14"/>
  <c r="F1113" i="14"/>
  <c r="C1113" i="14"/>
  <c r="B1113" i="14"/>
  <c r="F1112" i="14"/>
  <c r="C1112" i="14"/>
  <c r="B1112" i="14"/>
  <c r="F1111" i="14"/>
  <c r="C1111" i="14"/>
  <c r="B1111" i="14"/>
  <c r="F1110" i="14"/>
  <c r="C1110" i="14"/>
  <c r="D1110" i="14" s="1"/>
  <c r="B1110" i="14"/>
  <c r="F1109" i="14"/>
  <c r="C1109" i="14"/>
  <c r="B1109" i="14"/>
  <c r="F1108" i="14"/>
  <c r="C1108" i="14"/>
  <c r="B1108" i="14"/>
  <c r="F1107" i="14"/>
  <c r="C1107" i="14"/>
  <c r="B1107" i="14"/>
  <c r="F1106" i="14"/>
  <c r="C1106" i="14"/>
  <c r="D1106" i="14" s="1"/>
  <c r="B1106" i="14"/>
  <c r="F1105" i="14"/>
  <c r="C1105" i="14"/>
  <c r="B1105" i="14"/>
  <c r="F1104" i="14"/>
  <c r="C1104" i="14"/>
  <c r="B1104" i="14"/>
  <c r="F1103" i="14"/>
  <c r="C1103" i="14"/>
  <c r="B1103" i="14"/>
  <c r="F1102" i="14"/>
  <c r="C1102" i="14"/>
  <c r="B1102" i="14"/>
  <c r="F1101" i="14"/>
  <c r="C1101" i="14"/>
  <c r="B1101" i="14"/>
  <c r="F1100" i="14"/>
  <c r="C1100" i="14"/>
  <c r="B1100" i="14"/>
  <c r="F1099" i="14"/>
  <c r="C1099" i="14"/>
  <c r="B1099" i="14"/>
  <c r="F1098" i="14"/>
  <c r="C1098" i="14"/>
  <c r="B1098" i="14"/>
  <c r="F1097" i="14"/>
  <c r="C1097" i="14"/>
  <c r="B1097" i="14"/>
  <c r="F1096" i="14"/>
  <c r="C1096" i="14"/>
  <c r="B1096" i="14"/>
  <c r="F1095" i="14"/>
  <c r="C1095" i="14"/>
  <c r="B1095" i="14"/>
  <c r="F1094" i="14"/>
  <c r="C1094" i="14"/>
  <c r="D1094" i="14" s="1"/>
  <c r="B1094" i="14"/>
  <c r="F1093" i="14"/>
  <c r="C1093" i="14"/>
  <c r="B1093" i="14"/>
  <c r="F1092" i="14"/>
  <c r="C1092" i="14"/>
  <c r="B1092" i="14"/>
  <c r="F1091" i="14"/>
  <c r="C1091" i="14"/>
  <c r="B1091" i="14"/>
  <c r="F1090" i="14"/>
  <c r="C1090" i="14"/>
  <c r="D1090" i="14" s="1"/>
  <c r="B1090" i="14"/>
  <c r="F1089" i="14"/>
  <c r="C1089" i="14"/>
  <c r="B1089" i="14"/>
  <c r="F1088" i="14"/>
  <c r="C1088" i="14"/>
  <c r="B1088" i="14"/>
  <c r="F1087" i="14"/>
  <c r="C1087" i="14"/>
  <c r="B1087" i="14"/>
  <c r="F1086" i="14"/>
  <c r="C1086" i="14"/>
  <c r="B1086" i="14"/>
  <c r="F1085" i="14"/>
  <c r="C1085" i="14"/>
  <c r="B1085" i="14"/>
  <c r="F1084" i="14"/>
  <c r="C1084" i="14"/>
  <c r="B1084" i="14"/>
  <c r="F1083" i="14"/>
  <c r="C1083" i="14"/>
  <c r="B1083" i="14"/>
  <c r="F1082" i="14"/>
  <c r="C1082" i="14"/>
  <c r="D1082" i="14" s="1"/>
  <c r="B1082" i="14"/>
  <c r="F1081" i="14"/>
  <c r="C1081" i="14"/>
  <c r="B1081" i="14"/>
  <c r="F1080" i="14"/>
  <c r="C1080" i="14"/>
  <c r="B1080" i="14"/>
  <c r="F1079" i="14"/>
  <c r="C1079" i="14"/>
  <c r="B1079" i="14"/>
  <c r="F1078" i="14"/>
  <c r="C1078" i="14"/>
  <c r="D1078" i="14" s="1"/>
  <c r="B1078" i="14"/>
  <c r="F1077" i="14"/>
  <c r="C1077" i="14"/>
  <c r="B1077" i="14"/>
  <c r="F1076" i="14"/>
  <c r="C1076" i="14"/>
  <c r="B1076" i="14"/>
  <c r="F1075" i="14"/>
  <c r="C1075" i="14"/>
  <c r="B1075" i="14"/>
  <c r="F1074" i="14"/>
  <c r="C1074" i="14"/>
  <c r="B1074" i="14"/>
  <c r="F1073" i="14"/>
  <c r="C1073" i="14"/>
  <c r="B1073" i="14"/>
  <c r="F1072" i="14"/>
  <c r="C1072" i="14"/>
  <c r="B1072" i="14"/>
  <c r="F1071" i="14"/>
  <c r="C1071" i="14"/>
  <c r="B1071" i="14"/>
  <c r="F1070" i="14"/>
  <c r="C1070" i="14"/>
  <c r="B1070" i="14"/>
  <c r="F1069" i="14"/>
  <c r="C1069" i="14"/>
  <c r="B1069" i="14"/>
  <c r="F1068" i="14"/>
  <c r="C1068" i="14"/>
  <c r="D1068" i="14" s="1"/>
  <c r="B1068" i="14"/>
  <c r="F1067" i="14"/>
  <c r="C1067" i="14"/>
  <c r="B1067" i="14"/>
  <c r="F1066" i="14"/>
  <c r="C1066" i="14"/>
  <c r="B1066" i="14"/>
  <c r="F1065" i="14"/>
  <c r="C1065" i="14"/>
  <c r="B1065" i="14"/>
  <c r="F1064" i="14"/>
  <c r="C1064" i="14"/>
  <c r="D1064" i="14" s="1"/>
  <c r="B1064" i="14"/>
  <c r="F1063" i="14"/>
  <c r="C1063" i="14"/>
  <c r="B1063" i="14"/>
  <c r="F1062" i="14"/>
  <c r="C1062" i="14"/>
  <c r="D1062" i="14" s="1"/>
  <c r="B1062" i="14"/>
  <c r="F1061" i="14"/>
  <c r="C1061" i="14"/>
  <c r="B1061" i="14"/>
  <c r="F1060" i="14"/>
  <c r="C1060" i="14"/>
  <c r="B1060" i="14"/>
  <c r="F1059" i="14"/>
  <c r="C1059" i="14"/>
  <c r="B1059" i="14"/>
  <c r="F1058" i="14"/>
  <c r="C1058" i="14"/>
  <c r="B1058" i="14"/>
  <c r="F1057" i="14"/>
  <c r="C1057" i="14"/>
  <c r="B1057" i="14"/>
  <c r="F1056" i="14"/>
  <c r="C1056" i="14"/>
  <c r="B1056" i="14"/>
  <c r="F1055" i="14"/>
  <c r="C1055" i="14"/>
  <c r="B1055" i="14"/>
  <c r="F1054" i="14"/>
  <c r="C1054" i="14"/>
  <c r="B1054" i="14"/>
  <c r="F1053" i="14"/>
  <c r="C1053" i="14"/>
  <c r="B1053" i="14"/>
  <c r="F1052" i="14"/>
  <c r="C1052" i="14"/>
  <c r="D1052" i="14" s="1"/>
  <c r="B1052" i="14"/>
  <c r="F1051" i="14"/>
  <c r="C1051" i="14"/>
  <c r="B1051" i="14"/>
  <c r="F1050" i="14"/>
  <c r="C1050" i="14"/>
  <c r="B1050" i="14"/>
  <c r="F1049" i="14"/>
  <c r="C1049" i="14"/>
  <c r="B1049" i="14"/>
  <c r="F1048" i="14"/>
  <c r="C1048" i="14"/>
  <c r="D1048" i="14" s="1"/>
  <c r="B1048" i="14"/>
  <c r="F1047" i="14"/>
  <c r="C1047" i="14"/>
  <c r="B1047" i="14"/>
  <c r="F1046" i="14"/>
  <c r="C1046" i="14"/>
  <c r="D1046" i="14" s="1"/>
  <c r="B1046" i="14"/>
  <c r="F1045" i="14"/>
  <c r="C1045" i="14"/>
  <c r="B1045" i="14"/>
  <c r="F1044" i="14"/>
  <c r="C1044" i="14"/>
  <c r="D1044" i="14" s="1"/>
  <c r="B1044" i="14"/>
  <c r="F1043" i="14"/>
  <c r="C1043" i="14"/>
  <c r="B1043" i="14"/>
  <c r="F1042" i="14"/>
  <c r="C1042" i="14"/>
  <c r="B1042" i="14"/>
  <c r="F1041" i="14"/>
  <c r="C1041" i="14"/>
  <c r="B1041" i="14"/>
  <c r="F1040" i="14"/>
  <c r="C1040" i="14"/>
  <c r="B1040" i="14"/>
  <c r="F1039" i="14"/>
  <c r="C1039" i="14"/>
  <c r="B1039" i="14"/>
  <c r="F1038" i="14"/>
  <c r="C1038" i="14"/>
  <c r="B1038" i="14"/>
  <c r="F1037" i="14"/>
  <c r="C1037" i="14"/>
  <c r="B1037" i="14"/>
  <c r="F1036" i="14"/>
  <c r="C1036" i="14"/>
  <c r="D1036" i="14" s="1"/>
  <c r="B1036" i="14"/>
  <c r="F1035" i="14"/>
  <c r="C1035" i="14"/>
  <c r="B1035" i="14"/>
  <c r="F1034" i="14"/>
  <c r="C1034" i="14"/>
  <c r="B1034" i="14"/>
  <c r="F1033" i="14"/>
  <c r="C1033" i="14"/>
  <c r="B1033" i="14"/>
  <c r="F1032" i="14"/>
  <c r="C1032" i="14"/>
  <c r="D1032" i="14" s="1"/>
  <c r="B1032" i="14"/>
  <c r="F1031" i="14"/>
  <c r="C1031" i="14"/>
  <c r="B1031" i="14"/>
  <c r="F1030" i="14"/>
  <c r="C1030" i="14"/>
  <c r="B1030" i="14"/>
  <c r="F1029" i="14"/>
  <c r="C1029" i="14"/>
  <c r="B1029" i="14"/>
  <c r="F1028" i="14"/>
  <c r="C1028" i="14"/>
  <c r="B1028" i="14"/>
  <c r="F1027" i="14"/>
  <c r="C1027" i="14"/>
  <c r="B1027" i="14"/>
  <c r="F1026" i="14"/>
  <c r="C1026" i="14"/>
  <c r="B1026" i="14"/>
  <c r="F1025" i="14"/>
  <c r="C1025" i="14"/>
  <c r="B1025" i="14"/>
  <c r="F1024" i="14"/>
  <c r="C1024" i="14"/>
  <c r="B1024" i="14"/>
  <c r="F1023" i="14"/>
  <c r="C1023" i="14"/>
  <c r="B1023" i="14"/>
  <c r="F1022" i="14"/>
  <c r="C1022" i="14"/>
  <c r="B1022" i="14"/>
  <c r="F1021" i="14"/>
  <c r="C1021" i="14"/>
  <c r="B1021" i="14"/>
  <c r="F1020" i="14"/>
  <c r="C1020" i="14"/>
  <c r="D1020" i="14" s="1"/>
  <c r="B1020" i="14"/>
  <c r="F1019" i="14"/>
  <c r="C1019" i="14"/>
  <c r="B1019" i="14"/>
  <c r="F1018" i="14"/>
  <c r="C1018" i="14"/>
  <c r="B1018" i="14"/>
  <c r="F1017" i="14"/>
  <c r="C1017" i="14"/>
  <c r="B1017" i="14"/>
  <c r="F1016" i="14"/>
  <c r="G1016" i="14" s="1"/>
  <c r="C1016" i="14"/>
  <c r="D1016" i="14" s="1"/>
  <c r="B1016" i="14"/>
  <c r="F1015" i="14"/>
  <c r="C1015" i="14"/>
  <c r="B1015" i="14"/>
  <c r="F1014" i="14"/>
  <c r="G1014" i="14" s="1"/>
  <c r="C1014" i="14"/>
  <c r="D1014" i="14" s="1"/>
  <c r="B1014" i="14"/>
  <c r="F1013" i="14"/>
  <c r="C1013" i="14"/>
  <c r="B1013" i="14"/>
  <c r="F1012" i="14"/>
  <c r="C1012" i="14"/>
  <c r="B1012" i="14"/>
  <c r="F1011" i="14"/>
  <c r="C1011" i="14"/>
  <c r="B1011" i="14"/>
  <c r="F1010" i="14"/>
  <c r="C1010" i="14"/>
  <c r="B1010" i="14"/>
  <c r="F1009" i="14"/>
  <c r="C1009" i="14"/>
  <c r="B1009" i="14"/>
  <c r="F1008" i="14"/>
  <c r="C1008" i="14"/>
  <c r="B1008" i="14"/>
  <c r="F1007" i="14"/>
  <c r="C1007" i="14"/>
  <c r="B1007" i="14"/>
  <c r="F1006" i="14"/>
  <c r="C1006" i="14"/>
  <c r="B1006" i="14"/>
  <c r="F1005" i="14"/>
  <c r="C1005" i="14"/>
  <c r="B1005" i="14"/>
  <c r="F1004" i="14"/>
  <c r="C1004" i="14"/>
  <c r="D1004" i="14" s="1"/>
  <c r="B1004" i="14"/>
  <c r="F1003" i="14"/>
  <c r="C1003" i="14"/>
  <c r="B1003" i="14"/>
  <c r="F1002" i="14"/>
  <c r="C1002" i="14"/>
  <c r="B1002" i="14"/>
  <c r="F1001" i="14"/>
  <c r="C1001" i="14"/>
  <c r="B1001" i="14"/>
  <c r="F1000" i="14"/>
  <c r="C1000" i="14"/>
  <c r="D1000" i="14" s="1"/>
  <c r="B1000" i="14"/>
  <c r="F999" i="14"/>
  <c r="C999" i="14"/>
  <c r="B999" i="14"/>
  <c r="F998" i="14"/>
  <c r="C998" i="14"/>
  <c r="B998" i="14"/>
  <c r="F997" i="14"/>
  <c r="C997" i="14"/>
  <c r="B997" i="14"/>
  <c r="F996" i="14"/>
  <c r="G996" i="14" s="1"/>
  <c r="C996" i="14"/>
  <c r="D996" i="14" s="1"/>
  <c r="B996" i="14"/>
  <c r="F995" i="14"/>
  <c r="C995" i="14"/>
  <c r="B995" i="14"/>
  <c r="F994" i="14"/>
  <c r="C994" i="14"/>
  <c r="D994" i="14" s="1"/>
  <c r="B994" i="14"/>
  <c r="F993" i="14"/>
  <c r="C993" i="14"/>
  <c r="B993" i="14"/>
  <c r="F992" i="14"/>
  <c r="C992" i="14"/>
  <c r="B992" i="14"/>
  <c r="F991" i="14"/>
  <c r="C991" i="14"/>
  <c r="B991" i="14"/>
  <c r="F990" i="14"/>
  <c r="C990" i="14"/>
  <c r="B990" i="14"/>
  <c r="F989" i="14"/>
  <c r="C989" i="14"/>
  <c r="B989" i="14"/>
  <c r="F988" i="14"/>
  <c r="C988" i="14"/>
  <c r="D988" i="14" s="1"/>
  <c r="B988" i="14"/>
  <c r="F987" i="14"/>
  <c r="C987" i="14"/>
  <c r="B987" i="14"/>
  <c r="F986" i="14"/>
  <c r="C986" i="14"/>
  <c r="B986" i="14"/>
  <c r="F985" i="14"/>
  <c r="C985" i="14"/>
  <c r="B985" i="14"/>
  <c r="F984" i="14"/>
  <c r="C984" i="14"/>
  <c r="D984" i="14" s="1"/>
  <c r="B984" i="14"/>
  <c r="F983" i="14"/>
  <c r="C983" i="14"/>
  <c r="B983" i="14"/>
  <c r="F982" i="14"/>
  <c r="C982" i="14"/>
  <c r="D982" i="14" s="1"/>
  <c r="B982" i="14"/>
  <c r="F981" i="14"/>
  <c r="C981" i="14"/>
  <c r="B981" i="14"/>
  <c r="F980" i="14"/>
  <c r="C980" i="14"/>
  <c r="B980" i="14"/>
  <c r="F979" i="14"/>
  <c r="C979" i="14"/>
  <c r="B979" i="14"/>
  <c r="F978" i="14"/>
  <c r="C978" i="14"/>
  <c r="B978" i="14"/>
  <c r="F977" i="14"/>
  <c r="C977" i="14"/>
  <c r="B977" i="14"/>
  <c r="F976" i="14"/>
  <c r="C976" i="14"/>
  <c r="B976" i="14"/>
  <c r="F975" i="14"/>
  <c r="C975" i="14"/>
  <c r="B975" i="14"/>
  <c r="F974" i="14"/>
  <c r="C974" i="14"/>
  <c r="B974" i="14"/>
  <c r="F973" i="14"/>
  <c r="C973" i="14"/>
  <c r="B973" i="14"/>
  <c r="F972" i="14"/>
  <c r="C972" i="14"/>
  <c r="D972" i="14" s="1"/>
  <c r="B972" i="14"/>
  <c r="F971" i="14"/>
  <c r="C971" i="14"/>
  <c r="B971" i="14"/>
  <c r="F970" i="14"/>
  <c r="C970" i="14"/>
  <c r="D970" i="14" s="1"/>
  <c r="B970" i="14"/>
  <c r="F969" i="14"/>
  <c r="C969" i="14"/>
  <c r="B969" i="14"/>
  <c r="F968" i="14"/>
  <c r="C968" i="14"/>
  <c r="B968" i="14"/>
  <c r="F967" i="14"/>
  <c r="C967" i="14"/>
  <c r="B967" i="14"/>
  <c r="F966" i="14"/>
  <c r="C966" i="14"/>
  <c r="B966" i="14"/>
  <c r="F965" i="14"/>
  <c r="C965" i="14"/>
  <c r="B965" i="14"/>
  <c r="F964" i="14"/>
  <c r="C964" i="14"/>
  <c r="B964" i="14"/>
  <c r="F963" i="14"/>
  <c r="C963" i="14"/>
  <c r="B963" i="14"/>
  <c r="F962" i="14"/>
  <c r="C962" i="14"/>
  <c r="D962" i="14" s="1"/>
  <c r="B962" i="14"/>
  <c r="F961" i="14"/>
  <c r="C961" i="14"/>
  <c r="B961" i="14"/>
  <c r="F960" i="14"/>
  <c r="C960" i="14"/>
  <c r="D960" i="14" s="1"/>
  <c r="B960" i="14"/>
  <c r="F959" i="14"/>
  <c r="C959" i="14"/>
  <c r="B959" i="14"/>
  <c r="F958" i="14"/>
  <c r="C958" i="14"/>
  <c r="D958" i="14" s="1"/>
  <c r="B958" i="14"/>
  <c r="F957" i="14"/>
  <c r="C957" i="14"/>
  <c r="B957" i="14"/>
  <c r="F956" i="14"/>
  <c r="C956" i="14"/>
  <c r="D956" i="14" s="1"/>
  <c r="B956" i="14"/>
  <c r="F955" i="14"/>
  <c r="C955" i="14"/>
  <c r="B955" i="14"/>
  <c r="F954" i="14"/>
  <c r="C954" i="14"/>
  <c r="B954" i="14"/>
  <c r="F953" i="14"/>
  <c r="C953" i="14"/>
  <c r="B953" i="14"/>
  <c r="F952" i="14"/>
  <c r="C952" i="14"/>
  <c r="B952" i="14"/>
  <c r="F951" i="14"/>
  <c r="C951" i="14"/>
  <c r="B951" i="14"/>
  <c r="F950" i="14"/>
  <c r="C950" i="14"/>
  <c r="B950" i="14"/>
  <c r="F949" i="14"/>
  <c r="C949" i="14"/>
  <c r="B949" i="14"/>
  <c r="F948" i="14"/>
  <c r="C948" i="14"/>
  <c r="B948" i="14"/>
  <c r="F947" i="14"/>
  <c r="C947" i="14"/>
  <c r="B947" i="14"/>
  <c r="F946" i="14"/>
  <c r="C946" i="14"/>
  <c r="D946" i="14" s="1"/>
  <c r="B946" i="14"/>
  <c r="F945" i="14"/>
  <c r="C945" i="14"/>
  <c r="B945" i="14"/>
  <c r="F944" i="14"/>
  <c r="C944" i="14"/>
  <c r="D944" i="14" s="1"/>
  <c r="B944" i="14"/>
  <c r="F943" i="14"/>
  <c r="C943" i="14"/>
  <c r="B943" i="14"/>
  <c r="F942" i="14"/>
  <c r="C942" i="14"/>
  <c r="D942" i="14" s="1"/>
  <c r="B942" i="14"/>
  <c r="F941" i="14"/>
  <c r="C941" i="14"/>
  <c r="B941" i="14"/>
  <c r="F940" i="14"/>
  <c r="C940" i="14"/>
  <c r="D940" i="14" s="1"/>
  <c r="B940" i="14"/>
  <c r="F939" i="14"/>
  <c r="C939" i="14"/>
  <c r="B939" i="14"/>
  <c r="F938" i="14"/>
  <c r="C938" i="14"/>
  <c r="B938" i="14"/>
  <c r="F937" i="14"/>
  <c r="C937" i="14"/>
  <c r="B937" i="14"/>
  <c r="F936" i="14"/>
  <c r="C936" i="14"/>
  <c r="B936" i="14"/>
  <c r="F935" i="14"/>
  <c r="C935" i="14"/>
  <c r="B935" i="14"/>
  <c r="F934" i="14"/>
  <c r="C934" i="14"/>
  <c r="B934" i="14"/>
  <c r="F933" i="14"/>
  <c r="C933" i="14"/>
  <c r="B933" i="14"/>
  <c r="F932" i="14"/>
  <c r="C932" i="14"/>
  <c r="B932" i="14"/>
  <c r="F931" i="14"/>
  <c r="C931" i="14"/>
  <c r="B931" i="14"/>
  <c r="F930" i="14"/>
  <c r="C930" i="14"/>
  <c r="D930" i="14" s="1"/>
  <c r="B930" i="14"/>
  <c r="F929" i="14"/>
  <c r="C929" i="14"/>
  <c r="B929" i="14"/>
  <c r="F928" i="14"/>
  <c r="C928" i="14"/>
  <c r="D928" i="14" s="1"/>
  <c r="B928" i="14"/>
  <c r="F927" i="14"/>
  <c r="C927" i="14"/>
  <c r="B927" i="14"/>
  <c r="F926" i="14"/>
  <c r="C926" i="14"/>
  <c r="D926" i="14" s="1"/>
  <c r="B926" i="14"/>
  <c r="F925" i="14"/>
  <c r="C925" i="14"/>
  <c r="B925" i="14"/>
  <c r="F924" i="14"/>
  <c r="C924" i="14"/>
  <c r="D924" i="14" s="1"/>
  <c r="B924" i="14"/>
  <c r="F923" i="14"/>
  <c r="C923" i="14"/>
  <c r="B923" i="14"/>
  <c r="F922" i="14"/>
  <c r="C922" i="14"/>
  <c r="B922" i="14"/>
  <c r="F921" i="14"/>
  <c r="C921" i="14"/>
  <c r="B921" i="14"/>
  <c r="F920" i="14"/>
  <c r="C920" i="14"/>
  <c r="B920" i="14"/>
  <c r="F919" i="14"/>
  <c r="C919" i="14"/>
  <c r="B919" i="14"/>
  <c r="F918" i="14"/>
  <c r="C918" i="14"/>
  <c r="B918" i="14"/>
  <c r="F917" i="14"/>
  <c r="C917" i="14"/>
  <c r="B917" i="14"/>
  <c r="F916" i="14"/>
  <c r="C916" i="14"/>
  <c r="B916" i="14"/>
  <c r="F915" i="14"/>
  <c r="C915" i="14"/>
  <c r="B915" i="14"/>
  <c r="F914" i="14"/>
  <c r="C914" i="14"/>
  <c r="D914" i="14" s="1"/>
  <c r="B914" i="14"/>
  <c r="F913" i="14"/>
  <c r="C913" i="14"/>
  <c r="B913" i="14"/>
  <c r="F912" i="14"/>
  <c r="C912" i="14"/>
  <c r="D912" i="14" s="1"/>
  <c r="B912" i="14"/>
  <c r="F911" i="14"/>
  <c r="C911" i="14"/>
  <c r="B911" i="14"/>
  <c r="F910" i="14"/>
  <c r="C910" i="14"/>
  <c r="D910" i="14" s="1"/>
  <c r="B910" i="14"/>
  <c r="F909" i="14"/>
  <c r="C909" i="14"/>
  <c r="B909" i="14"/>
  <c r="F908" i="14"/>
  <c r="C908" i="14"/>
  <c r="D908" i="14" s="1"/>
  <c r="B908" i="14"/>
  <c r="F907" i="14"/>
  <c r="C907" i="14"/>
  <c r="B907" i="14"/>
  <c r="F906" i="14"/>
  <c r="C906" i="14"/>
  <c r="B906" i="14"/>
  <c r="F905" i="14"/>
  <c r="C905" i="14"/>
  <c r="B905" i="14"/>
  <c r="F904" i="14"/>
  <c r="C904" i="14"/>
  <c r="B904" i="14"/>
  <c r="D904" i="14" s="1"/>
  <c r="F903" i="14"/>
  <c r="C903" i="14"/>
  <c r="B903" i="14"/>
  <c r="D903" i="14" s="1"/>
  <c r="G903" i="14" s="1"/>
  <c r="F902" i="14"/>
  <c r="C902" i="14"/>
  <c r="D902" i="14" s="1"/>
  <c r="B902" i="14"/>
  <c r="F901" i="14"/>
  <c r="C901" i="14"/>
  <c r="B901" i="14"/>
  <c r="F900" i="14"/>
  <c r="D900" i="14"/>
  <c r="C900" i="14"/>
  <c r="B900" i="14"/>
  <c r="F899" i="14"/>
  <c r="C899" i="14"/>
  <c r="B899" i="14"/>
  <c r="D899" i="14" s="1"/>
  <c r="G899" i="14" s="1"/>
  <c r="F898" i="14"/>
  <c r="C898" i="14"/>
  <c r="D898" i="14" s="1"/>
  <c r="B898" i="14"/>
  <c r="F897" i="14"/>
  <c r="C897" i="14"/>
  <c r="B897" i="14"/>
  <c r="F896" i="14"/>
  <c r="C896" i="14"/>
  <c r="D896" i="14" s="1"/>
  <c r="B896" i="14"/>
  <c r="F895" i="14"/>
  <c r="C895" i="14"/>
  <c r="B895" i="14"/>
  <c r="D895" i="14" s="1"/>
  <c r="G895" i="14" s="1"/>
  <c r="F894" i="14"/>
  <c r="C894" i="14"/>
  <c r="B894" i="14"/>
  <c r="F893" i="14"/>
  <c r="C893" i="14"/>
  <c r="B893" i="14"/>
  <c r="F892" i="14"/>
  <c r="G892" i="14" s="1"/>
  <c r="C892" i="14"/>
  <c r="B892" i="14"/>
  <c r="D892" i="14" s="1"/>
  <c r="F891" i="14"/>
  <c r="C891" i="14"/>
  <c r="B891" i="14"/>
  <c r="D891" i="14" s="1"/>
  <c r="G891" i="14" s="1"/>
  <c r="F890" i="14"/>
  <c r="C890" i="14"/>
  <c r="B890" i="14"/>
  <c r="F889" i="14"/>
  <c r="C889" i="14"/>
  <c r="B889" i="14"/>
  <c r="F888" i="14"/>
  <c r="C888" i="14"/>
  <c r="B888" i="14"/>
  <c r="F887" i="14"/>
  <c r="C887" i="14"/>
  <c r="B887" i="14"/>
  <c r="F886" i="14"/>
  <c r="C886" i="14"/>
  <c r="D886" i="14" s="1"/>
  <c r="B886" i="14"/>
  <c r="F885" i="14"/>
  <c r="C885" i="14"/>
  <c r="B885" i="14"/>
  <c r="F884" i="14"/>
  <c r="C884" i="14"/>
  <c r="D884" i="14" s="1"/>
  <c r="B884" i="14"/>
  <c r="F883" i="14"/>
  <c r="C883" i="14"/>
  <c r="B883" i="14"/>
  <c r="D883" i="14" s="1"/>
  <c r="F882" i="14"/>
  <c r="C882" i="14"/>
  <c r="D882" i="14" s="1"/>
  <c r="B882" i="14"/>
  <c r="F881" i="14"/>
  <c r="C881" i="14"/>
  <c r="B881" i="14"/>
  <c r="F880" i="14"/>
  <c r="D880" i="14"/>
  <c r="C880" i="14"/>
  <c r="B880" i="14"/>
  <c r="F879" i="14"/>
  <c r="C879" i="14"/>
  <c r="B879" i="14"/>
  <c r="F878" i="14"/>
  <c r="G878" i="14" s="1"/>
  <c r="D878" i="14"/>
  <c r="C878" i="14"/>
  <c r="B878" i="14"/>
  <c r="F877" i="14"/>
  <c r="C877" i="14"/>
  <c r="B877" i="14"/>
  <c r="F876" i="14"/>
  <c r="D876" i="14"/>
  <c r="C876" i="14"/>
  <c r="B876" i="14"/>
  <c r="F875" i="14"/>
  <c r="C875" i="14"/>
  <c r="B875" i="14"/>
  <c r="D875" i="14" s="1"/>
  <c r="G875" i="14" s="1"/>
  <c r="F874" i="14"/>
  <c r="C874" i="14"/>
  <c r="B874" i="14"/>
  <c r="F873" i="14"/>
  <c r="C873" i="14"/>
  <c r="B873" i="14"/>
  <c r="F872" i="14"/>
  <c r="C872" i="14"/>
  <c r="D872" i="14" s="1"/>
  <c r="B872" i="14"/>
  <c r="F871" i="14"/>
  <c r="G871" i="14" s="1"/>
  <c r="C871" i="14"/>
  <c r="B871" i="14"/>
  <c r="D871" i="14" s="1"/>
  <c r="F870" i="14"/>
  <c r="C870" i="14"/>
  <c r="B870" i="14"/>
  <c r="D870" i="14" s="1"/>
  <c r="F869" i="14"/>
  <c r="C869" i="14"/>
  <c r="B869" i="14"/>
  <c r="F868" i="14"/>
  <c r="C868" i="14"/>
  <c r="B868" i="14"/>
  <c r="D868" i="14" s="1"/>
  <c r="F867" i="14"/>
  <c r="C867" i="14"/>
  <c r="B867" i="14"/>
  <c r="F866" i="14"/>
  <c r="D866" i="14"/>
  <c r="C866" i="14"/>
  <c r="B866" i="14"/>
  <c r="F865" i="14"/>
  <c r="C865" i="14"/>
  <c r="B865" i="14"/>
  <c r="F864" i="14"/>
  <c r="D864" i="14"/>
  <c r="C864" i="14"/>
  <c r="B864" i="14"/>
  <c r="F863" i="14"/>
  <c r="C863" i="14"/>
  <c r="B863" i="14"/>
  <c r="D863" i="14" s="1"/>
  <c r="F862" i="14"/>
  <c r="C862" i="14"/>
  <c r="B862" i="14"/>
  <c r="D862" i="14" s="1"/>
  <c r="F861" i="14"/>
  <c r="C861" i="14"/>
  <c r="B861" i="14"/>
  <c r="F860" i="14"/>
  <c r="C860" i="14"/>
  <c r="B860" i="14"/>
  <c r="D860" i="14" s="1"/>
  <c r="F859" i="14"/>
  <c r="C859" i="14"/>
  <c r="B859" i="14"/>
  <c r="D859" i="14" s="1"/>
  <c r="F858" i="14"/>
  <c r="C858" i="14"/>
  <c r="B858" i="14"/>
  <c r="D858" i="14" s="1"/>
  <c r="F857" i="14"/>
  <c r="C857" i="14"/>
  <c r="B857" i="14"/>
  <c r="F856" i="14"/>
  <c r="C856" i="14"/>
  <c r="B856" i="14"/>
  <c r="D856" i="14" s="1"/>
  <c r="F855" i="14"/>
  <c r="C855" i="14"/>
  <c r="B855" i="14"/>
  <c r="D855" i="14" s="1"/>
  <c r="F854" i="14"/>
  <c r="C854" i="14"/>
  <c r="B854" i="14"/>
  <c r="D854" i="14" s="1"/>
  <c r="F853" i="14"/>
  <c r="C853" i="14"/>
  <c r="B853" i="14"/>
  <c r="F852" i="14"/>
  <c r="C852" i="14"/>
  <c r="D852" i="14" s="1"/>
  <c r="B852" i="14"/>
  <c r="F851" i="14"/>
  <c r="C851" i="14"/>
  <c r="B851" i="14"/>
  <c r="F850" i="14"/>
  <c r="C850" i="14"/>
  <c r="D850" i="14" s="1"/>
  <c r="B850" i="14"/>
  <c r="F849" i="14"/>
  <c r="C849" i="14"/>
  <c r="B849" i="14"/>
  <c r="F848" i="14"/>
  <c r="D848" i="14"/>
  <c r="C848" i="14"/>
  <c r="B848" i="14"/>
  <c r="F847" i="14"/>
  <c r="C847" i="14"/>
  <c r="B847" i="14"/>
  <c r="D847" i="14" s="1"/>
  <c r="G847" i="14" s="1"/>
  <c r="F846" i="14"/>
  <c r="G846" i="14" s="1"/>
  <c r="C846" i="14"/>
  <c r="B846" i="14"/>
  <c r="D846" i="14" s="1"/>
  <c r="F845" i="14"/>
  <c r="C845" i="14"/>
  <c r="B845" i="14"/>
  <c r="F844" i="14"/>
  <c r="C844" i="14"/>
  <c r="B844" i="14"/>
  <c r="F843" i="14"/>
  <c r="C843" i="14"/>
  <c r="B843" i="14"/>
  <c r="D843" i="14" s="1"/>
  <c r="G843" i="14" s="1"/>
  <c r="F842" i="14"/>
  <c r="C842" i="14"/>
  <c r="D842" i="14" s="1"/>
  <c r="B842" i="14"/>
  <c r="F841" i="14"/>
  <c r="C841" i="14"/>
  <c r="B841" i="14"/>
  <c r="F840" i="14"/>
  <c r="C840" i="14"/>
  <c r="D840" i="14" s="1"/>
  <c r="B840" i="14"/>
  <c r="F839" i="14"/>
  <c r="C839" i="14"/>
  <c r="B839" i="14"/>
  <c r="F838" i="14"/>
  <c r="D838" i="14"/>
  <c r="C838" i="14"/>
  <c r="B838" i="14"/>
  <c r="F837" i="14"/>
  <c r="C837" i="14"/>
  <c r="B837" i="14"/>
  <c r="F836" i="14"/>
  <c r="G836" i="14" s="1"/>
  <c r="D836" i="14"/>
  <c r="C836" i="14"/>
  <c r="B836" i="14"/>
  <c r="F835" i="14"/>
  <c r="C835" i="14"/>
  <c r="B835" i="14"/>
  <c r="F834" i="14"/>
  <c r="G834" i="14" s="1"/>
  <c r="D834" i="14"/>
  <c r="C834" i="14"/>
  <c r="B834" i="14"/>
  <c r="F833" i="14"/>
  <c r="C833" i="14"/>
  <c r="B833" i="14"/>
  <c r="F832" i="14"/>
  <c r="G832" i="14" s="1"/>
  <c r="D832" i="14"/>
  <c r="C832" i="14"/>
  <c r="B832" i="14"/>
  <c r="F831" i="14"/>
  <c r="C831" i="14"/>
  <c r="B831" i="14"/>
  <c r="D831" i="14" s="1"/>
  <c r="G831" i="14" s="1"/>
  <c r="F830" i="14"/>
  <c r="G830" i="14" s="1"/>
  <c r="C830" i="14"/>
  <c r="B830" i="14"/>
  <c r="D830" i="14" s="1"/>
  <c r="F829" i="14"/>
  <c r="C829" i="14"/>
  <c r="B829" i="14"/>
  <c r="F828" i="14"/>
  <c r="C828" i="14"/>
  <c r="B828" i="14"/>
  <c r="D828" i="14" s="1"/>
  <c r="F827" i="14"/>
  <c r="C827" i="14"/>
  <c r="B827" i="14"/>
  <c r="D827" i="14" s="1"/>
  <c r="G827" i="14" s="1"/>
  <c r="F826" i="14"/>
  <c r="D826" i="14"/>
  <c r="C826" i="14"/>
  <c r="B826" i="14"/>
  <c r="F825" i="14"/>
  <c r="C825" i="14"/>
  <c r="B825" i="14"/>
  <c r="F824" i="14"/>
  <c r="G824" i="14" s="1"/>
  <c r="D824" i="14"/>
  <c r="C824" i="14"/>
  <c r="B824" i="14"/>
  <c r="F823" i="14"/>
  <c r="C823" i="14"/>
  <c r="B823" i="14"/>
  <c r="F822" i="14"/>
  <c r="C822" i="14"/>
  <c r="D822" i="14" s="1"/>
  <c r="B822" i="14"/>
  <c r="F821" i="14"/>
  <c r="C821" i="14"/>
  <c r="B821" i="14"/>
  <c r="F820" i="14"/>
  <c r="C820" i="14"/>
  <c r="B820" i="14"/>
  <c r="D820" i="14" s="1"/>
  <c r="F819" i="14"/>
  <c r="C819" i="14"/>
  <c r="B819" i="14"/>
  <c r="F818" i="14"/>
  <c r="D818" i="14"/>
  <c r="C818" i="14"/>
  <c r="B818" i="14"/>
  <c r="F817" i="14"/>
  <c r="C817" i="14"/>
  <c r="B817" i="14"/>
  <c r="F816" i="14"/>
  <c r="D816" i="14"/>
  <c r="C816" i="14"/>
  <c r="B816" i="14"/>
  <c r="F815" i="14"/>
  <c r="C815" i="14"/>
  <c r="B815" i="14"/>
  <c r="F814" i="14"/>
  <c r="C814" i="14"/>
  <c r="B814" i="14"/>
  <c r="D814" i="14" s="1"/>
  <c r="F813" i="14"/>
  <c r="C813" i="14"/>
  <c r="B813" i="14"/>
  <c r="F812" i="14"/>
  <c r="C812" i="14"/>
  <c r="B812" i="14"/>
  <c r="F811" i="14"/>
  <c r="C811" i="14"/>
  <c r="B811" i="14"/>
  <c r="F810" i="14"/>
  <c r="C810" i="14"/>
  <c r="B810" i="14"/>
  <c r="D810" i="14" s="1"/>
  <c r="F809" i="14"/>
  <c r="C809" i="14"/>
  <c r="B809" i="14"/>
  <c r="F808" i="14"/>
  <c r="C808" i="14"/>
  <c r="B808" i="14"/>
  <c r="D808" i="14" s="1"/>
  <c r="F807" i="14"/>
  <c r="C807" i="14"/>
  <c r="B807" i="14"/>
  <c r="F806" i="14"/>
  <c r="G806" i="14" s="1"/>
  <c r="D806" i="14"/>
  <c r="C806" i="14"/>
  <c r="B806" i="14"/>
  <c r="F805" i="14"/>
  <c r="C805" i="14"/>
  <c r="B805" i="14"/>
  <c r="F804" i="14"/>
  <c r="G804" i="14" s="1"/>
  <c r="D804" i="14"/>
  <c r="C804" i="14"/>
  <c r="B804" i="14"/>
  <c r="F803" i="14"/>
  <c r="C803" i="14"/>
  <c r="B803" i="14"/>
  <c r="D803" i="14" s="1"/>
  <c r="G803" i="14" s="1"/>
  <c r="F802" i="14"/>
  <c r="G802" i="14" s="1"/>
  <c r="D802" i="14"/>
  <c r="C802" i="14"/>
  <c r="B802" i="14"/>
  <c r="F801" i="14"/>
  <c r="C801" i="14"/>
  <c r="B801" i="14"/>
  <c r="F800" i="14"/>
  <c r="G800" i="14" s="1"/>
  <c r="D800" i="14"/>
  <c r="C800" i="14"/>
  <c r="B800" i="14"/>
  <c r="F799" i="14"/>
  <c r="C799" i="14"/>
  <c r="B799" i="14"/>
  <c r="D799" i="14" s="1"/>
  <c r="F798" i="14"/>
  <c r="G798" i="14" s="1"/>
  <c r="D798" i="14"/>
  <c r="C798" i="14"/>
  <c r="B798" i="14"/>
  <c r="F797" i="14"/>
  <c r="C797" i="14"/>
  <c r="B797" i="14"/>
  <c r="F796" i="14"/>
  <c r="C796" i="14"/>
  <c r="B796" i="14"/>
  <c r="D796" i="14" s="1"/>
  <c r="F795" i="14"/>
  <c r="C795" i="14"/>
  <c r="B795" i="14"/>
  <c r="D795" i="14" s="1"/>
  <c r="G795" i="14" s="1"/>
  <c r="F794" i="14"/>
  <c r="C794" i="14"/>
  <c r="B794" i="14"/>
  <c r="F793" i="14"/>
  <c r="C793" i="14"/>
  <c r="B793" i="14"/>
  <c r="F792" i="14"/>
  <c r="D792" i="14"/>
  <c r="C792" i="14"/>
  <c r="B792" i="14"/>
  <c r="F791" i="14"/>
  <c r="C791" i="14"/>
  <c r="B791" i="14"/>
  <c r="F790" i="14"/>
  <c r="D790" i="14"/>
  <c r="C790" i="14"/>
  <c r="B790" i="14"/>
  <c r="F789" i="14"/>
  <c r="C789" i="14"/>
  <c r="B789" i="14"/>
  <c r="F788" i="14"/>
  <c r="G788" i="14" s="1"/>
  <c r="D788" i="14"/>
  <c r="C788" i="14"/>
  <c r="B788" i="14"/>
  <c r="F787" i="14"/>
  <c r="C787" i="14"/>
  <c r="B787" i="14"/>
  <c r="D787" i="14" s="1"/>
  <c r="G787" i="14" s="1"/>
  <c r="F786" i="14"/>
  <c r="C786" i="14"/>
  <c r="D786" i="14" s="1"/>
  <c r="B786" i="14"/>
  <c r="F785" i="14"/>
  <c r="C785" i="14"/>
  <c r="B785" i="14"/>
  <c r="F784" i="14"/>
  <c r="G784" i="14" s="1"/>
  <c r="D784" i="14"/>
  <c r="C784" i="14"/>
  <c r="B784" i="14"/>
  <c r="F783" i="14"/>
  <c r="C783" i="14"/>
  <c r="B783" i="14"/>
  <c r="D783" i="14" s="1"/>
  <c r="F782" i="14"/>
  <c r="G782" i="14" s="1"/>
  <c r="D782" i="14"/>
  <c r="C782" i="14"/>
  <c r="B782" i="14"/>
  <c r="F781" i="14"/>
  <c r="C781" i="14"/>
  <c r="B781" i="14"/>
  <c r="F780" i="14"/>
  <c r="G780" i="14" s="1"/>
  <c r="C780" i="14"/>
  <c r="B780" i="14"/>
  <c r="D780" i="14" s="1"/>
  <c r="F779" i="14"/>
  <c r="C779" i="14"/>
  <c r="B779" i="14"/>
  <c r="D779" i="14" s="1"/>
  <c r="G779" i="14" s="1"/>
  <c r="F778" i="14"/>
  <c r="C778" i="14"/>
  <c r="B778" i="14"/>
  <c r="F777" i="14"/>
  <c r="C777" i="14"/>
  <c r="B777" i="14"/>
  <c r="F776" i="14"/>
  <c r="C776" i="14"/>
  <c r="B776" i="14"/>
  <c r="D776" i="14" s="1"/>
  <c r="F775" i="14"/>
  <c r="C775" i="14"/>
  <c r="B775" i="14"/>
  <c r="D775" i="14" s="1"/>
  <c r="G775" i="14" s="1"/>
  <c r="F774" i="14"/>
  <c r="C774" i="14"/>
  <c r="B774" i="14"/>
  <c r="D774" i="14" s="1"/>
  <c r="F773" i="14"/>
  <c r="C773" i="14"/>
  <c r="B773" i="14"/>
  <c r="F772" i="14"/>
  <c r="C772" i="14"/>
  <c r="B772" i="14"/>
  <c r="D772" i="14" s="1"/>
  <c r="F771" i="14"/>
  <c r="C771" i="14"/>
  <c r="B771" i="14"/>
  <c r="D771" i="14" s="1"/>
  <c r="F770" i="14"/>
  <c r="D770" i="14"/>
  <c r="C770" i="14"/>
  <c r="B770" i="14"/>
  <c r="F769" i="14"/>
  <c r="C769" i="14"/>
  <c r="B769" i="14"/>
  <c r="F768" i="14"/>
  <c r="C768" i="14"/>
  <c r="B768" i="14"/>
  <c r="D768" i="14" s="1"/>
  <c r="F767" i="14"/>
  <c r="C767" i="14"/>
  <c r="B767" i="14"/>
  <c r="D767" i="14" s="1"/>
  <c r="F766" i="14"/>
  <c r="C766" i="14"/>
  <c r="D766" i="14" s="1"/>
  <c r="B766" i="14"/>
  <c r="F765" i="14"/>
  <c r="C765" i="14"/>
  <c r="B765" i="14"/>
  <c r="F764" i="14"/>
  <c r="C764" i="14"/>
  <c r="B764" i="14"/>
  <c r="D764" i="14" s="1"/>
  <c r="F763" i="14"/>
  <c r="C763" i="14"/>
  <c r="B763" i="14"/>
  <c r="D763" i="14" s="1"/>
  <c r="G763" i="14" s="1"/>
  <c r="F762" i="14"/>
  <c r="C762" i="14"/>
  <c r="B762" i="14"/>
  <c r="D762" i="14" s="1"/>
  <c r="F761" i="14"/>
  <c r="C761" i="14"/>
  <c r="B761" i="14"/>
  <c r="F760" i="14"/>
  <c r="C760" i="14"/>
  <c r="D760" i="14" s="1"/>
  <c r="B760" i="14"/>
  <c r="F759" i="14"/>
  <c r="C759" i="14"/>
  <c r="B759" i="14"/>
  <c r="F758" i="14"/>
  <c r="C758" i="14"/>
  <c r="D758" i="14" s="1"/>
  <c r="B758" i="14"/>
  <c r="F757" i="14"/>
  <c r="C757" i="14"/>
  <c r="B757" i="14"/>
  <c r="F756" i="14"/>
  <c r="D756" i="14"/>
  <c r="C756" i="14"/>
  <c r="B756" i="14"/>
  <c r="F755" i="14"/>
  <c r="C755" i="14"/>
  <c r="B755" i="14"/>
  <c r="D755" i="14" s="1"/>
  <c r="F754" i="14"/>
  <c r="G754" i="14" s="1"/>
  <c r="C754" i="14"/>
  <c r="D754" i="14" s="1"/>
  <c r="B754" i="14"/>
  <c r="F753" i="14"/>
  <c r="C753" i="14"/>
  <c r="B753" i="14"/>
  <c r="F752" i="14"/>
  <c r="C752" i="14"/>
  <c r="B752" i="14"/>
  <c r="D752" i="14" s="1"/>
  <c r="F751" i="14"/>
  <c r="C751" i="14"/>
  <c r="B751" i="14"/>
  <c r="D751" i="14" s="1"/>
  <c r="G751" i="14" s="1"/>
  <c r="F750" i="14"/>
  <c r="C750" i="14"/>
  <c r="D750" i="14" s="1"/>
  <c r="B750" i="14"/>
  <c r="F749" i="14"/>
  <c r="C749" i="14"/>
  <c r="B749" i="14"/>
  <c r="F748" i="14"/>
  <c r="G748" i="14" s="1"/>
  <c r="C748" i="14"/>
  <c r="D748" i="14" s="1"/>
  <c r="B748" i="14"/>
  <c r="F747" i="14"/>
  <c r="C747" i="14"/>
  <c r="B747" i="14"/>
  <c r="D747" i="14" s="1"/>
  <c r="G747" i="14" s="1"/>
  <c r="F746" i="14"/>
  <c r="C746" i="14"/>
  <c r="D746" i="14" s="1"/>
  <c r="B746" i="14"/>
  <c r="F745" i="14"/>
  <c r="C745" i="14"/>
  <c r="B745" i="14"/>
  <c r="F744" i="14"/>
  <c r="C744" i="14"/>
  <c r="B744" i="14"/>
  <c r="D744" i="14" s="1"/>
  <c r="F743" i="14"/>
  <c r="C743" i="14"/>
  <c r="B743" i="14"/>
  <c r="D743" i="14" s="1"/>
  <c r="G743" i="14" s="1"/>
  <c r="F742" i="14"/>
  <c r="C742" i="14"/>
  <c r="B742" i="14"/>
  <c r="F741" i="14"/>
  <c r="C741" i="14"/>
  <c r="B741" i="14"/>
  <c r="F740" i="14"/>
  <c r="C740" i="14"/>
  <c r="B740" i="14"/>
  <c r="D740" i="14" s="1"/>
  <c r="F739" i="14"/>
  <c r="C739" i="14"/>
  <c r="B739" i="14"/>
  <c r="D739" i="14" s="1"/>
  <c r="G739" i="14" s="1"/>
  <c r="F738" i="14"/>
  <c r="C738" i="14"/>
  <c r="B738" i="14"/>
  <c r="F737" i="14"/>
  <c r="C737" i="14"/>
  <c r="B737" i="14"/>
  <c r="F736" i="14"/>
  <c r="C736" i="14"/>
  <c r="B736" i="14"/>
  <c r="D736" i="14" s="1"/>
  <c r="F735" i="14"/>
  <c r="C735" i="14"/>
  <c r="B735" i="14"/>
  <c r="F734" i="14"/>
  <c r="C734" i="14"/>
  <c r="B734" i="14"/>
  <c r="F733" i="14"/>
  <c r="C733" i="14"/>
  <c r="B733" i="14"/>
  <c r="F732" i="14"/>
  <c r="C732" i="14"/>
  <c r="B732" i="14"/>
  <c r="D732" i="14" s="1"/>
  <c r="F731" i="14"/>
  <c r="C731" i="14"/>
  <c r="B731" i="14"/>
  <c r="F730" i="14"/>
  <c r="C730" i="14"/>
  <c r="B730" i="14"/>
  <c r="F729" i="14"/>
  <c r="C729" i="14"/>
  <c r="B729" i="14"/>
  <c r="F728" i="14"/>
  <c r="C728" i="14"/>
  <c r="B728" i="14"/>
  <c r="D728" i="14" s="1"/>
  <c r="F727" i="14"/>
  <c r="C727" i="14"/>
  <c r="B727" i="14"/>
  <c r="D727" i="14" s="1"/>
  <c r="F726" i="14"/>
  <c r="C726" i="14"/>
  <c r="D726" i="14" s="1"/>
  <c r="B726" i="14"/>
  <c r="F725" i="14"/>
  <c r="C725" i="14"/>
  <c r="B725" i="14"/>
  <c r="F724" i="14"/>
  <c r="D724" i="14"/>
  <c r="C724" i="14"/>
  <c r="B724" i="14"/>
  <c r="F723" i="14"/>
  <c r="C723" i="14"/>
  <c r="B723" i="14"/>
  <c r="D723" i="14" s="1"/>
  <c r="G723" i="14" s="1"/>
  <c r="F722" i="14"/>
  <c r="C722" i="14"/>
  <c r="B722" i="14"/>
  <c r="F721" i="14"/>
  <c r="C721" i="14"/>
  <c r="B721" i="14"/>
  <c r="F720" i="14"/>
  <c r="C720" i="14"/>
  <c r="B720" i="14"/>
  <c r="D720" i="14" s="1"/>
  <c r="F719" i="14"/>
  <c r="C719" i="14"/>
  <c r="B719" i="14"/>
  <c r="D719" i="14" s="1"/>
  <c r="F718" i="14"/>
  <c r="C718" i="14"/>
  <c r="B718" i="14"/>
  <c r="F717" i="14"/>
  <c r="C717" i="14"/>
  <c r="B717" i="14"/>
  <c r="F716" i="14"/>
  <c r="D716" i="14"/>
  <c r="C716" i="14"/>
  <c r="B716" i="14"/>
  <c r="F715" i="14"/>
  <c r="C715" i="14"/>
  <c r="B715" i="14"/>
  <c r="D715" i="14" s="1"/>
  <c r="F714" i="14"/>
  <c r="C714" i="14"/>
  <c r="D714" i="14" s="1"/>
  <c r="B714" i="14"/>
  <c r="F713" i="14"/>
  <c r="C713" i="14"/>
  <c r="B713" i="14"/>
  <c r="F712" i="14"/>
  <c r="C712" i="14"/>
  <c r="B712" i="14"/>
  <c r="D712" i="14" s="1"/>
  <c r="F711" i="14"/>
  <c r="C711" i="14"/>
  <c r="B711" i="14"/>
  <c r="F710" i="14"/>
  <c r="C710" i="14"/>
  <c r="B710" i="14"/>
  <c r="F709" i="14"/>
  <c r="C709" i="14"/>
  <c r="B709" i="14"/>
  <c r="F708" i="14"/>
  <c r="C708" i="14"/>
  <c r="B708" i="14"/>
  <c r="D708" i="14" s="1"/>
  <c r="F707" i="14"/>
  <c r="C707" i="14"/>
  <c r="B707" i="14"/>
  <c r="F706" i="14"/>
  <c r="C706" i="14"/>
  <c r="B706" i="14"/>
  <c r="F705" i="14"/>
  <c r="C705" i="14"/>
  <c r="B705" i="14"/>
  <c r="F704" i="14"/>
  <c r="C704" i="14"/>
  <c r="B704" i="14"/>
  <c r="D704" i="14" s="1"/>
  <c r="F703" i="14"/>
  <c r="C703" i="14"/>
  <c r="B703" i="14"/>
  <c r="D703" i="14" s="1"/>
  <c r="G703" i="14" s="1"/>
  <c r="F702" i="14"/>
  <c r="C702" i="14"/>
  <c r="B702" i="14"/>
  <c r="F701" i="14"/>
  <c r="C701" i="14"/>
  <c r="B701" i="14"/>
  <c r="F700" i="14"/>
  <c r="C700" i="14"/>
  <c r="B700" i="14"/>
  <c r="D700" i="14" s="1"/>
  <c r="F699" i="14"/>
  <c r="C699" i="14"/>
  <c r="B699" i="14"/>
  <c r="F698" i="14"/>
  <c r="C698" i="14"/>
  <c r="B698" i="14"/>
  <c r="F697" i="14"/>
  <c r="C697" i="14"/>
  <c r="B697" i="14"/>
  <c r="F696" i="14"/>
  <c r="C696" i="14"/>
  <c r="B696" i="14"/>
  <c r="D696" i="14" s="1"/>
  <c r="F695" i="14"/>
  <c r="C695" i="14"/>
  <c r="B695" i="14"/>
  <c r="D695" i="14" s="1"/>
  <c r="G695" i="14" s="1"/>
  <c r="F694" i="14"/>
  <c r="C694" i="14"/>
  <c r="B694" i="14"/>
  <c r="F693" i="14"/>
  <c r="C693" i="14"/>
  <c r="B693" i="14"/>
  <c r="F692" i="14"/>
  <c r="C692" i="14"/>
  <c r="D692" i="14" s="1"/>
  <c r="B692" i="14"/>
  <c r="F691" i="14"/>
  <c r="C691" i="14"/>
  <c r="B691" i="14"/>
  <c r="F690" i="14"/>
  <c r="C690" i="14"/>
  <c r="D690" i="14" s="1"/>
  <c r="B690" i="14"/>
  <c r="F689" i="14"/>
  <c r="C689" i="14"/>
  <c r="B689" i="14"/>
  <c r="F688" i="14"/>
  <c r="D688" i="14"/>
  <c r="C688" i="14"/>
  <c r="B688" i="14"/>
  <c r="F687" i="14"/>
  <c r="C687" i="14"/>
  <c r="B687" i="14"/>
  <c r="F686" i="14"/>
  <c r="C686" i="14"/>
  <c r="D686" i="14" s="1"/>
  <c r="B686" i="14"/>
  <c r="F685" i="14"/>
  <c r="C685" i="14"/>
  <c r="B685" i="14"/>
  <c r="F684" i="14"/>
  <c r="C684" i="14"/>
  <c r="D684" i="14" s="1"/>
  <c r="B684" i="14"/>
  <c r="F683" i="14"/>
  <c r="C683" i="14"/>
  <c r="B683" i="14"/>
  <c r="F682" i="14"/>
  <c r="C682" i="14"/>
  <c r="D682" i="14" s="1"/>
  <c r="B682" i="14"/>
  <c r="F681" i="14"/>
  <c r="C681" i="14"/>
  <c r="B681" i="14"/>
  <c r="F680" i="14"/>
  <c r="D680" i="14"/>
  <c r="C680" i="14"/>
  <c r="B680" i="14"/>
  <c r="F679" i="14"/>
  <c r="C679" i="14"/>
  <c r="B679" i="14"/>
  <c r="D679" i="14" s="1"/>
  <c r="F678" i="14"/>
  <c r="C678" i="14"/>
  <c r="B678" i="14"/>
  <c r="F677" i="14"/>
  <c r="C677" i="14"/>
  <c r="B677" i="14"/>
  <c r="F676" i="14"/>
  <c r="G676" i="14" s="1"/>
  <c r="C676" i="14"/>
  <c r="B676" i="14"/>
  <c r="D676" i="14" s="1"/>
  <c r="F675" i="14"/>
  <c r="C675" i="14"/>
  <c r="B675" i="14"/>
  <c r="D675" i="14" s="1"/>
  <c r="F674" i="14"/>
  <c r="C674" i="14"/>
  <c r="B674" i="14"/>
  <c r="F673" i="14"/>
  <c r="C673" i="14"/>
  <c r="B673" i="14"/>
  <c r="F672" i="14"/>
  <c r="C672" i="14"/>
  <c r="D672" i="14" s="1"/>
  <c r="B672" i="14"/>
  <c r="F671" i="14"/>
  <c r="C671" i="14"/>
  <c r="B671" i="14"/>
  <c r="D671" i="14" s="1"/>
  <c r="G671" i="14" s="1"/>
  <c r="F670" i="14"/>
  <c r="C670" i="14"/>
  <c r="B670" i="14"/>
  <c r="F669" i="14"/>
  <c r="C669" i="14"/>
  <c r="B669" i="14"/>
  <c r="F668" i="14"/>
  <c r="D668" i="14"/>
  <c r="C668" i="14"/>
  <c r="B668" i="14"/>
  <c r="F667" i="14"/>
  <c r="C667" i="14"/>
  <c r="B667" i="14"/>
  <c r="F666" i="14"/>
  <c r="C666" i="14"/>
  <c r="B666" i="14"/>
  <c r="F665" i="14"/>
  <c r="C665" i="14"/>
  <c r="B665" i="14"/>
  <c r="F664" i="14"/>
  <c r="C664" i="14"/>
  <c r="D664" i="14" s="1"/>
  <c r="B664" i="14"/>
  <c r="F663" i="14"/>
  <c r="C663" i="14"/>
  <c r="B663" i="14"/>
  <c r="D663" i="14" s="1"/>
  <c r="G663" i="14" s="1"/>
  <c r="F662" i="14"/>
  <c r="C662" i="14"/>
  <c r="D662" i="14" s="1"/>
  <c r="B662" i="14"/>
  <c r="F661" i="14"/>
  <c r="C661" i="14"/>
  <c r="B661" i="14"/>
  <c r="F660" i="14"/>
  <c r="D660" i="14"/>
  <c r="C660" i="14"/>
  <c r="B660" i="14"/>
  <c r="F659" i="14"/>
  <c r="C659" i="14"/>
  <c r="B659" i="14"/>
  <c r="D659" i="14" s="1"/>
  <c r="G659" i="14" s="1"/>
  <c r="F658" i="14"/>
  <c r="C658" i="14"/>
  <c r="B658" i="14"/>
  <c r="F657" i="14"/>
  <c r="C657" i="14"/>
  <c r="B657" i="14"/>
  <c r="F656" i="14"/>
  <c r="C656" i="14"/>
  <c r="B656" i="14"/>
  <c r="D656" i="14" s="1"/>
  <c r="F655" i="14"/>
  <c r="C655" i="14"/>
  <c r="B655" i="14"/>
  <c r="D655" i="14" s="1"/>
  <c r="G655" i="14" s="1"/>
  <c r="F654" i="14"/>
  <c r="C654" i="14"/>
  <c r="B654" i="14"/>
  <c r="F653" i="14"/>
  <c r="C653" i="14"/>
  <c r="B653" i="14"/>
  <c r="F652" i="14"/>
  <c r="D652" i="14"/>
  <c r="C652" i="14"/>
  <c r="B652" i="14"/>
  <c r="F651" i="14"/>
  <c r="C651" i="14"/>
  <c r="B651" i="14"/>
  <c r="D651" i="14" s="1"/>
  <c r="G651" i="14" s="1"/>
  <c r="F650" i="14"/>
  <c r="C650" i="14"/>
  <c r="D650" i="14" s="1"/>
  <c r="B650" i="14"/>
  <c r="F649" i="14"/>
  <c r="C649" i="14"/>
  <c r="B649" i="14"/>
  <c r="F648" i="14"/>
  <c r="C648" i="14"/>
  <c r="B648" i="14"/>
  <c r="D648" i="14" s="1"/>
  <c r="F647" i="14"/>
  <c r="C647" i="14"/>
  <c r="B647" i="14"/>
  <c r="F646" i="14"/>
  <c r="C646" i="14"/>
  <c r="B646" i="14"/>
  <c r="F645" i="14"/>
  <c r="C645" i="14"/>
  <c r="B645" i="14"/>
  <c r="F644" i="14"/>
  <c r="C644" i="14"/>
  <c r="B644" i="14"/>
  <c r="D644" i="14" s="1"/>
  <c r="F643" i="14"/>
  <c r="C643" i="14"/>
  <c r="B643" i="14"/>
  <c r="F642" i="14"/>
  <c r="C642" i="14"/>
  <c r="B642" i="14"/>
  <c r="F641" i="14"/>
  <c r="C641" i="14"/>
  <c r="B641" i="14"/>
  <c r="F640" i="14"/>
  <c r="C640" i="14"/>
  <c r="D640" i="14" s="1"/>
  <c r="B640" i="14"/>
  <c r="F639" i="14"/>
  <c r="G639" i="14" s="1"/>
  <c r="C639" i="14"/>
  <c r="B639" i="14"/>
  <c r="D639" i="14" s="1"/>
  <c r="F638" i="14"/>
  <c r="C638" i="14"/>
  <c r="B638" i="14"/>
  <c r="F637" i="14"/>
  <c r="C637" i="14"/>
  <c r="B637" i="14"/>
  <c r="F636" i="14"/>
  <c r="C636" i="14"/>
  <c r="B636" i="14"/>
  <c r="F635" i="14"/>
  <c r="C635" i="14"/>
  <c r="B635" i="14"/>
  <c r="D635" i="14" s="1"/>
  <c r="F634" i="14"/>
  <c r="C634" i="14"/>
  <c r="D634" i="14" s="1"/>
  <c r="B634" i="14"/>
  <c r="F633" i="14"/>
  <c r="C633" i="14"/>
  <c r="B633" i="14"/>
  <c r="D633" i="14" s="1"/>
  <c r="F632" i="14"/>
  <c r="C632" i="14"/>
  <c r="B632" i="14"/>
  <c r="F631" i="14"/>
  <c r="C631" i="14"/>
  <c r="B631" i="14"/>
  <c r="F630" i="14"/>
  <c r="C630" i="14"/>
  <c r="D630" i="14" s="1"/>
  <c r="B630" i="14"/>
  <c r="F629" i="14"/>
  <c r="C629" i="14"/>
  <c r="B629" i="14"/>
  <c r="D629" i="14" s="1"/>
  <c r="F628" i="14"/>
  <c r="C628" i="14"/>
  <c r="B628" i="14"/>
  <c r="F627" i="14"/>
  <c r="G627" i="14" s="1"/>
  <c r="C627" i="14"/>
  <c r="B627" i="14"/>
  <c r="D627" i="14" s="1"/>
  <c r="F626" i="14"/>
  <c r="C626" i="14"/>
  <c r="B626" i="14"/>
  <c r="F625" i="14"/>
  <c r="C625" i="14"/>
  <c r="B625" i="14"/>
  <c r="F624" i="14"/>
  <c r="C624" i="14"/>
  <c r="D624" i="14" s="1"/>
  <c r="B624" i="14"/>
  <c r="F623" i="14"/>
  <c r="G623" i="14" s="1"/>
  <c r="C623" i="14"/>
  <c r="B623" i="14"/>
  <c r="D623" i="14" s="1"/>
  <c r="F622" i="14"/>
  <c r="C622" i="14"/>
  <c r="B622" i="14"/>
  <c r="F621" i="14"/>
  <c r="C621" i="14"/>
  <c r="B621" i="14"/>
  <c r="F620" i="14"/>
  <c r="C620" i="14"/>
  <c r="B620" i="14"/>
  <c r="F619" i="14"/>
  <c r="C619" i="14"/>
  <c r="B619" i="14"/>
  <c r="D619" i="14" s="1"/>
  <c r="F618" i="14"/>
  <c r="C618" i="14"/>
  <c r="D618" i="14" s="1"/>
  <c r="B618" i="14"/>
  <c r="F617" i="14"/>
  <c r="C617" i="14"/>
  <c r="B617" i="14"/>
  <c r="D617" i="14" s="1"/>
  <c r="F616" i="14"/>
  <c r="C616" i="14"/>
  <c r="B616" i="14"/>
  <c r="F615" i="14"/>
  <c r="C615" i="14"/>
  <c r="B615" i="14"/>
  <c r="F614" i="14"/>
  <c r="C614" i="14"/>
  <c r="D614" i="14" s="1"/>
  <c r="B614" i="14"/>
  <c r="F613" i="14"/>
  <c r="C613" i="14"/>
  <c r="B613" i="14"/>
  <c r="D613" i="14" s="1"/>
  <c r="F612" i="14"/>
  <c r="C612" i="14"/>
  <c r="B612" i="14"/>
  <c r="F611" i="14"/>
  <c r="G611" i="14" s="1"/>
  <c r="C611" i="14"/>
  <c r="B611" i="14"/>
  <c r="D611" i="14" s="1"/>
  <c r="F610" i="14"/>
  <c r="C610" i="14"/>
  <c r="B610" i="14"/>
  <c r="F609" i="14"/>
  <c r="C609" i="14"/>
  <c r="B609" i="14"/>
  <c r="F608" i="14"/>
  <c r="C608" i="14"/>
  <c r="D608" i="14" s="1"/>
  <c r="B608" i="14"/>
  <c r="F607" i="14"/>
  <c r="G607" i="14" s="1"/>
  <c r="C607" i="14"/>
  <c r="B607" i="14"/>
  <c r="D607" i="14" s="1"/>
  <c r="F606" i="14"/>
  <c r="C606" i="14"/>
  <c r="B606" i="14"/>
  <c r="F605" i="14"/>
  <c r="C605" i="14"/>
  <c r="B605" i="14"/>
  <c r="F604" i="14"/>
  <c r="C604" i="14"/>
  <c r="B604" i="14"/>
  <c r="F603" i="14"/>
  <c r="C603" i="14"/>
  <c r="B603" i="14"/>
  <c r="D603" i="14" s="1"/>
  <c r="F602" i="14"/>
  <c r="C602" i="14"/>
  <c r="D602" i="14" s="1"/>
  <c r="B602" i="14"/>
  <c r="F601" i="14"/>
  <c r="C601" i="14"/>
  <c r="B601" i="14"/>
  <c r="D601" i="14" s="1"/>
  <c r="F600" i="14"/>
  <c r="C600" i="14"/>
  <c r="B600" i="14"/>
  <c r="F599" i="14"/>
  <c r="C599" i="14"/>
  <c r="B599" i="14"/>
  <c r="F598" i="14"/>
  <c r="C598" i="14"/>
  <c r="D598" i="14" s="1"/>
  <c r="B598" i="14"/>
  <c r="F597" i="14"/>
  <c r="C597" i="14"/>
  <c r="B597" i="14"/>
  <c r="D597" i="14" s="1"/>
  <c r="F596" i="14"/>
  <c r="C596" i="14"/>
  <c r="B596" i="14"/>
  <c r="F595" i="14"/>
  <c r="G595" i="14" s="1"/>
  <c r="C595" i="14"/>
  <c r="B595" i="14"/>
  <c r="D595" i="14" s="1"/>
  <c r="F594" i="14"/>
  <c r="C594" i="14"/>
  <c r="B594" i="14"/>
  <c r="F593" i="14"/>
  <c r="C593" i="14"/>
  <c r="B593" i="14"/>
  <c r="F592" i="14"/>
  <c r="C592" i="14"/>
  <c r="D592" i="14" s="1"/>
  <c r="B592" i="14"/>
  <c r="F591" i="14"/>
  <c r="G591" i="14" s="1"/>
  <c r="C591" i="14"/>
  <c r="B591" i="14"/>
  <c r="D591" i="14" s="1"/>
  <c r="F590" i="14"/>
  <c r="C590" i="14"/>
  <c r="B590" i="14"/>
  <c r="F589" i="14"/>
  <c r="C589" i="14"/>
  <c r="B589" i="14"/>
  <c r="F588" i="14"/>
  <c r="C588" i="14"/>
  <c r="B588" i="14"/>
  <c r="F587" i="14"/>
  <c r="C587" i="14"/>
  <c r="B587" i="14"/>
  <c r="D587" i="14" s="1"/>
  <c r="F586" i="14"/>
  <c r="C586" i="14"/>
  <c r="D586" i="14" s="1"/>
  <c r="B586" i="14"/>
  <c r="F585" i="14"/>
  <c r="C585" i="14"/>
  <c r="B585" i="14"/>
  <c r="D585" i="14" s="1"/>
  <c r="F584" i="14"/>
  <c r="C584" i="14"/>
  <c r="B584" i="14"/>
  <c r="F583" i="14"/>
  <c r="C583" i="14"/>
  <c r="B583" i="14"/>
  <c r="F582" i="14"/>
  <c r="C582" i="14"/>
  <c r="D582" i="14" s="1"/>
  <c r="B582" i="14"/>
  <c r="F581" i="14"/>
  <c r="C581" i="14"/>
  <c r="B581" i="14"/>
  <c r="D581" i="14" s="1"/>
  <c r="F580" i="14"/>
  <c r="C580" i="14"/>
  <c r="B580" i="14"/>
  <c r="F579" i="14"/>
  <c r="G579" i="14" s="1"/>
  <c r="C579" i="14"/>
  <c r="B579" i="14"/>
  <c r="D579" i="14" s="1"/>
  <c r="F578" i="14"/>
  <c r="C578" i="14"/>
  <c r="B578" i="14"/>
  <c r="F577" i="14"/>
  <c r="C577" i="14"/>
  <c r="B577" i="14"/>
  <c r="F576" i="14"/>
  <c r="C576" i="14"/>
  <c r="D576" i="14" s="1"/>
  <c r="B576" i="14"/>
  <c r="F575" i="14"/>
  <c r="G575" i="14" s="1"/>
  <c r="C575" i="14"/>
  <c r="B575" i="14"/>
  <c r="D575" i="14" s="1"/>
  <c r="F574" i="14"/>
  <c r="C574" i="14"/>
  <c r="B574" i="14"/>
  <c r="F573" i="14"/>
  <c r="C573" i="14"/>
  <c r="B573" i="14"/>
  <c r="F572" i="14"/>
  <c r="C572" i="14"/>
  <c r="B572" i="14"/>
  <c r="F571" i="14"/>
  <c r="C571" i="14"/>
  <c r="B571" i="14"/>
  <c r="D571" i="14" s="1"/>
  <c r="F570" i="14"/>
  <c r="C570" i="14"/>
  <c r="D570" i="14" s="1"/>
  <c r="B570" i="14"/>
  <c r="F569" i="14"/>
  <c r="C569" i="14"/>
  <c r="B569" i="14"/>
  <c r="D569" i="14" s="1"/>
  <c r="F568" i="14"/>
  <c r="C568" i="14"/>
  <c r="B568" i="14"/>
  <c r="F567" i="14"/>
  <c r="C567" i="14"/>
  <c r="B567" i="14"/>
  <c r="F566" i="14"/>
  <c r="C566" i="14"/>
  <c r="D566" i="14" s="1"/>
  <c r="B566" i="14"/>
  <c r="F565" i="14"/>
  <c r="C565" i="14"/>
  <c r="B565" i="14"/>
  <c r="D565" i="14" s="1"/>
  <c r="F564" i="14"/>
  <c r="C564" i="14"/>
  <c r="B564" i="14"/>
  <c r="F563" i="14"/>
  <c r="G563" i="14" s="1"/>
  <c r="C563" i="14"/>
  <c r="B563" i="14"/>
  <c r="D563" i="14" s="1"/>
  <c r="F562" i="14"/>
  <c r="C562" i="14"/>
  <c r="B562" i="14"/>
  <c r="F561" i="14"/>
  <c r="C561" i="14"/>
  <c r="B561" i="14"/>
  <c r="F560" i="14"/>
  <c r="C560" i="14"/>
  <c r="D560" i="14" s="1"/>
  <c r="B560" i="14"/>
  <c r="F559" i="14"/>
  <c r="G559" i="14" s="1"/>
  <c r="C559" i="14"/>
  <c r="B559" i="14"/>
  <c r="D559" i="14" s="1"/>
  <c r="F558" i="14"/>
  <c r="C558" i="14"/>
  <c r="B558" i="14"/>
  <c r="F557" i="14"/>
  <c r="C557" i="14"/>
  <c r="B557" i="14"/>
  <c r="F556" i="14"/>
  <c r="C556" i="14"/>
  <c r="B556" i="14"/>
  <c r="F555" i="14"/>
  <c r="C555" i="14"/>
  <c r="B555" i="14"/>
  <c r="D555" i="14" s="1"/>
  <c r="F554" i="14"/>
  <c r="C554" i="14"/>
  <c r="B554" i="14"/>
  <c r="F553" i="14"/>
  <c r="C553" i="14"/>
  <c r="B553" i="14"/>
  <c r="F552" i="14"/>
  <c r="G552" i="14" s="1"/>
  <c r="C552" i="14"/>
  <c r="B552" i="14"/>
  <c r="D552" i="14" s="1"/>
  <c r="F551" i="14"/>
  <c r="C551" i="14"/>
  <c r="D551" i="14" s="1"/>
  <c r="B551" i="14"/>
  <c r="F550" i="14"/>
  <c r="C550" i="14"/>
  <c r="B550" i="14"/>
  <c r="F549" i="14"/>
  <c r="C549" i="14"/>
  <c r="B549" i="14"/>
  <c r="F548" i="14"/>
  <c r="C548" i="14"/>
  <c r="B548" i="14"/>
  <c r="D548" i="14" s="1"/>
  <c r="F547" i="14"/>
  <c r="C547" i="14"/>
  <c r="B547" i="14"/>
  <c r="F546" i="14"/>
  <c r="C546" i="14"/>
  <c r="B546" i="14"/>
  <c r="D546" i="14" s="1"/>
  <c r="F545" i="14"/>
  <c r="C545" i="14"/>
  <c r="D545" i="14" s="1"/>
  <c r="B545" i="14"/>
  <c r="F544" i="14"/>
  <c r="C544" i="14"/>
  <c r="B544" i="14"/>
  <c r="F543" i="14"/>
  <c r="C543" i="14"/>
  <c r="B543" i="14"/>
  <c r="F542" i="14"/>
  <c r="C542" i="14"/>
  <c r="B542" i="14"/>
  <c r="D542" i="14" s="1"/>
  <c r="F541" i="14"/>
  <c r="C541" i="14"/>
  <c r="D541" i="14" s="1"/>
  <c r="B541" i="14"/>
  <c r="F540" i="14"/>
  <c r="G540" i="14" s="1"/>
  <c r="C540" i="14"/>
  <c r="B540" i="14"/>
  <c r="D540" i="14" s="1"/>
  <c r="F539" i="14"/>
  <c r="C539" i="14"/>
  <c r="D539" i="14" s="1"/>
  <c r="B539" i="14"/>
  <c r="F538" i="14"/>
  <c r="C538" i="14"/>
  <c r="B538" i="14"/>
  <c r="F537" i="14"/>
  <c r="C537" i="14"/>
  <c r="B537" i="14"/>
  <c r="F536" i="14"/>
  <c r="G536" i="14" s="1"/>
  <c r="C536" i="14"/>
  <c r="B536" i="14"/>
  <c r="D536" i="14" s="1"/>
  <c r="F535" i="14"/>
  <c r="C535" i="14"/>
  <c r="D535" i="14" s="1"/>
  <c r="B535" i="14"/>
  <c r="F534" i="14"/>
  <c r="C534" i="14"/>
  <c r="B534" i="14"/>
  <c r="F533" i="14"/>
  <c r="C533" i="14"/>
  <c r="B533" i="14"/>
  <c r="F532" i="14"/>
  <c r="C532" i="14"/>
  <c r="B532" i="14"/>
  <c r="F531" i="14"/>
  <c r="C531" i="14"/>
  <c r="B531" i="14"/>
  <c r="F530" i="14"/>
  <c r="C530" i="14"/>
  <c r="B530" i="14"/>
  <c r="D530" i="14" s="1"/>
  <c r="F529" i="14"/>
  <c r="C529" i="14"/>
  <c r="D529" i="14" s="1"/>
  <c r="B529" i="14"/>
  <c r="F528" i="14"/>
  <c r="C528" i="14"/>
  <c r="B528" i="14"/>
  <c r="F527" i="14"/>
  <c r="C527" i="14"/>
  <c r="B527" i="14"/>
  <c r="F526" i="14"/>
  <c r="C526" i="14"/>
  <c r="B526" i="14"/>
  <c r="D526" i="14" s="1"/>
  <c r="F525" i="14"/>
  <c r="C525" i="14"/>
  <c r="D525" i="14" s="1"/>
  <c r="B525" i="14"/>
  <c r="F524" i="14"/>
  <c r="G524" i="14" s="1"/>
  <c r="C524" i="14"/>
  <c r="B524" i="14"/>
  <c r="D524" i="14" s="1"/>
  <c r="F523" i="14"/>
  <c r="C523" i="14"/>
  <c r="B523" i="14"/>
  <c r="F522" i="14"/>
  <c r="C522" i="14"/>
  <c r="B522" i="14"/>
  <c r="F521" i="14"/>
  <c r="C521" i="14"/>
  <c r="B521" i="14"/>
  <c r="F520" i="14"/>
  <c r="G520" i="14" s="1"/>
  <c r="C520" i="14"/>
  <c r="B520" i="14"/>
  <c r="D520" i="14" s="1"/>
  <c r="F519" i="14"/>
  <c r="C519" i="14"/>
  <c r="D519" i="14" s="1"/>
  <c r="B519" i="14"/>
  <c r="F518" i="14"/>
  <c r="C518" i="14"/>
  <c r="B518" i="14"/>
  <c r="F517" i="14"/>
  <c r="C517" i="14"/>
  <c r="B517" i="14"/>
  <c r="F516" i="14"/>
  <c r="C516" i="14"/>
  <c r="B516" i="14"/>
  <c r="F515" i="14"/>
  <c r="C515" i="14"/>
  <c r="B515" i="14"/>
  <c r="F514" i="14"/>
  <c r="C514" i="14"/>
  <c r="B514" i="14"/>
  <c r="D514" i="14" s="1"/>
  <c r="F513" i="14"/>
  <c r="C513" i="14"/>
  <c r="D513" i="14" s="1"/>
  <c r="B513" i="14"/>
  <c r="F512" i="14"/>
  <c r="C512" i="14"/>
  <c r="B512" i="14"/>
  <c r="F511" i="14"/>
  <c r="C511" i="14"/>
  <c r="B511" i="14"/>
  <c r="F510" i="14"/>
  <c r="C510" i="14"/>
  <c r="B510" i="14"/>
  <c r="D510" i="14" s="1"/>
  <c r="F509" i="14"/>
  <c r="C509" i="14"/>
  <c r="D509" i="14" s="1"/>
  <c r="B509" i="14"/>
  <c r="F508" i="14"/>
  <c r="G508" i="14" s="1"/>
  <c r="C508" i="14"/>
  <c r="B508" i="14"/>
  <c r="D508" i="14" s="1"/>
  <c r="F507" i="14"/>
  <c r="C507" i="14"/>
  <c r="B507" i="14"/>
  <c r="F506" i="14"/>
  <c r="C506" i="14"/>
  <c r="B506" i="14"/>
  <c r="F505" i="14"/>
  <c r="C505" i="14"/>
  <c r="B505" i="14"/>
  <c r="F504" i="14"/>
  <c r="G504" i="14" s="1"/>
  <c r="C504" i="14"/>
  <c r="B504" i="14"/>
  <c r="D504" i="14" s="1"/>
  <c r="F503" i="14"/>
  <c r="C503" i="14"/>
  <c r="D503" i="14" s="1"/>
  <c r="B503" i="14"/>
  <c r="F502" i="14"/>
  <c r="C502" i="14"/>
  <c r="B502" i="14"/>
  <c r="F501" i="14"/>
  <c r="C501" i="14"/>
  <c r="B501" i="14"/>
  <c r="F500" i="14"/>
  <c r="C500" i="14"/>
  <c r="B500" i="14"/>
  <c r="D500" i="14" s="1"/>
  <c r="F499" i="14"/>
  <c r="C499" i="14"/>
  <c r="B499" i="14"/>
  <c r="F498" i="14"/>
  <c r="C498" i="14"/>
  <c r="B498" i="14"/>
  <c r="D498" i="14" s="1"/>
  <c r="F497" i="14"/>
  <c r="C497" i="14"/>
  <c r="D497" i="14" s="1"/>
  <c r="B497" i="14"/>
  <c r="F496" i="14"/>
  <c r="C496" i="14"/>
  <c r="B496" i="14"/>
  <c r="F495" i="14"/>
  <c r="C495" i="14"/>
  <c r="B495" i="14"/>
  <c r="F494" i="14"/>
  <c r="C494" i="14"/>
  <c r="B494" i="14"/>
  <c r="D494" i="14" s="1"/>
  <c r="F493" i="14"/>
  <c r="C493" i="14"/>
  <c r="D493" i="14" s="1"/>
  <c r="B493" i="14"/>
  <c r="F492" i="14"/>
  <c r="G492" i="14" s="1"/>
  <c r="C492" i="14"/>
  <c r="B492" i="14"/>
  <c r="D492" i="14" s="1"/>
  <c r="F491" i="14"/>
  <c r="C491" i="14"/>
  <c r="B491" i="14"/>
  <c r="F490" i="14"/>
  <c r="C490" i="14"/>
  <c r="B490" i="14"/>
  <c r="F489" i="14"/>
  <c r="C489" i="14"/>
  <c r="B489" i="14"/>
  <c r="F488" i="14"/>
  <c r="G488" i="14" s="1"/>
  <c r="C488" i="14"/>
  <c r="B488" i="14"/>
  <c r="D488" i="14" s="1"/>
  <c r="F487" i="14"/>
  <c r="C487" i="14"/>
  <c r="D487" i="14" s="1"/>
  <c r="B487" i="14"/>
  <c r="F486" i="14"/>
  <c r="C486" i="14"/>
  <c r="B486" i="14"/>
  <c r="F485" i="14"/>
  <c r="C485" i="14"/>
  <c r="B485" i="14"/>
  <c r="F484" i="14"/>
  <c r="C484" i="14"/>
  <c r="B484" i="14"/>
  <c r="D484" i="14" s="1"/>
  <c r="F483" i="14"/>
  <c r="C483" i="14"/>
  <c r="B483" i="14"/>
  <c r="F482" i="14"/>
  <c r="C482" i="14"/>
  <c r="B482" i="14"/>
  <c r="D482" i="14" s="1"/>
  <c r="F481" i="14"/>
  <c r="C481" i="14"/>
  <c r="D481" i="14" s="1"/>
  <c r="B481" i="14"/>
  <c r="F480" i="14"/>
  <c r="C480" i="14"/>
  <c r="B480" i="14"/>
  <c r="F479" i="14"/>
  <c r="C479" i="14"/>
  <c r="B479" i="14"/>
  <c r="F478" i="14"/>
  <c r="C478" i="14"/>
  <c r="B478" i="14"/>
  <c r="D478" i="14" s="1"/>
  <c r="F477" i="14"/>
  <c r="C477" i="14"/>
  <c r="D477" i="14" s="1"/>
  <c r="B477" i="14"/>
  <c r="F476" i="14"/>
  <c r="G476" i="14" s="1"/>
  <c r="C476" i="14"/>
  <c r="B476" i="14"/>
  <c r="D476" i="14" s="1"/>
  <c r="F475" i="14"/>
  <c r="C475" i="14"/>
  <c r="B475" i="14"/>
  <c r="F474" i="14"/>
  <c r="C474" i="14"/>
  <c r="B474" i="14"/>
  <c r="F473" i="14"/>
  <c r="C473" i="14"/>
  <c r="B473" i="14"/>
  <c r="F472" i="14"/>
  <c r="G472" i="14" s="1"/>
  <c r="C472" i="14"/>
  <c r="B472" i="14"/>
  <c r="D472" i="14" s="1"/>
  <c r="F471" i="14"/>
  <c r="C471" i="14"/>
  <c r="D471" i="14" s="1"/>
  <c r="B471" i="14"/>
  <c r="F470" i="14"/>
  <c r="C470" i="14"/>
  <c r="B470" i="14"/>
  <c r="F469" i="14"/>
  <c r="C469" i="14"/>
  <c r="B469" i="14"/>
  <c r="F468" i="14"/>
  <c r="C468" i="14"/>
  <c r="B468" i="14"/>
  <c r="D468" i="14" s="1"/>
  <c r="F467" i="14"/>
  <c r="C467" i="14"/>
  <c r="D467" i="14" s="1"/>
  <c r="B467" i="14"/>
  <c r="F466" i="14"/>
  <c r="C466" i="14"/>
  <c r="B466" i="14"/>
  <c r="D466" i="14" s="1"/>
  <c r="F465" i="14"/>
  <c r="C465" i="14"/>
  <c r="D465" i="14" s="1"/>
  <c r="B465" i="14"/>
  <c r="F464" i="14"/>
  <c r="C464" i="14"/>
  <c r="B464" i="14"/>
  <c r="F463" i="14"/>
  <c r="C463" i="14"/>
  <c r="B463" i="14"/>
  <c r="F462" i="14"/>
  <c r="C462" i="14"/>
  <c r="B462" i="14"/>
  <c r="D462" i="14" s="1"/>
  <c r="F461" i="14"/>
  <c r="C461" i="14"/>
  <c r="D461" i="14" s="1"/>
  <c r="B461" i="14"/>
  <c r="F460" i="14"/>
  <c r="C460" i="14"/>
  <c r="B460" i="14"/>
  <c r="F459" i="14"/>
  <c r="C459" i="14"/>
  <c r="B459" i="14"/>
  <c r="F458" i="14"/>
  <c r="C458" i="14"/>
  <c r="B458" i="14"/>
  <c r="F457" i="14"/>
  <c r="C457" i="14"/>
  <c r="B457" i="14"/>
  <c r="F456" i="14"/>
  <c r="G456" i="14" s="1"/>
  <c r="C456" i="14"/>
  <c r="B456" i="14"/>
  <c r="D456" i="14" s="1"/>
  <c r="F455" i="14"/>
  <c r="C455" i="14"/>
  <c r="D455" i="14" s="1"/>
  <c r="B455" i="14"/>
  <c r="F454" i="14"/>
  <c r="C454" i="14"/>
  <c r="B454" i="14"/>
  <c r="F453" i="14"/>
  <c r="C453" i="14"/>
  <c r="B453" i="14"/>
  <c r="F452" i="14"/>
  <c r="C452" i="14"/>
  <c r="B452" i="14"/>
  <c r="D452" i="14" s="1"/>
  <c r="F451" i="14"/>
  <c r="C451" i="14"/>
  <c r="D451" i="14" s="1"/>
  <c r="B451" i="14"/>
  <c r="F450" i="14"/>
  <c r="G450" i="14" s="1"/>
  <c r="C450" i="14"/>
  <c r="B450" i="14"/>
  <c r="D450" i="14" s="1"/>
  <c r="F449" i="14"/>
  <c r="C449" i="14"/>
  <c r="D449" i="14" s="1"/>
  <c r="B449" i="14"/>
  <c r="F448" i="14"/>
  <c r="C448" i="14"/>
  <c r="B448" i="14"/>
  <c r="F447" i="14"/>
  <c r="C447" i="14"/>
  <c r="D447" i="14" s="1"/>
  <c r="B447" i="14"/>
  <c r="F446" i="14"/>
  <c r="C446" i="14"/>
  <c r="B446" i="14"/>
  <c r="F445" i="14"/>
  <c r="C445" i="14"/>
  <c r="D445" i="14" s="1"/>
  <c r="B445" i="14"/>
  <c r="F444" i="14"/>
  <c r="G444" i="14" s="1"/>
  <c r="C444" i="14"/>
  <c r="B444" i="14"/>
  <c r="D444" i="14" s="1"/>
  <c r="F443" i="14"/>
  <c r="C443" i="14"/>
  <c r="D443" i="14" s="1"/>
  <c r="B443" i="14"/>
  <c r="F442" i="14"/>
  <c r="C442" i="14"/>
  <c r="B442" i="14"/>
  <c r="F441" i="14"/>
  <c r="C441" i="14"/>
  <c r="D441" i="14" s="1"/>
  <c r="B441" i="14"/>
  <c r="F440" i="14"/>
  <c r="C440" i="14"/>
  <c r="B440" i="14"/>
  <c r="D440" i="14" s="1"/>
  <c r="F439" i="14"/>
  <c r="C439" i="14"/>
  <c r="D439" i="14" s="1"/>
  <c r="B439" i="14"/>
  <c r="F438" i="14"/>
  <c r="C438" i="14"/>
  <c r="B438" i="14"/>
  <c r="D438" i="14" s="1"/>
  <c r="F437" i="14"/>
  <c r="C437" i="14"/>
  <c r="D437" i="14" s="1"/>
  <c r="B437" i="14"/>
  <c r="F436" i="14"/>
  <c r="C436" i="14"/>
  <c r="B436" i="14"/>
  <c r="D436" i="14" s="1"/>
  <c r="F435" i="14"/>
  <c r="C435" i="14"/>
  <c r="D435" i="14" s="1"/>
  <c r="B435" i="14"/>
  <c r="F434" i="14"/>
  <c r="G434" i="14" s="1"/>
  <c r="C434" i="14"/>
  <c r="B434" i="14"/>
  <c r="D434" i="14" s="1"/>
  <c r="F433" i="14"/>
  <c r="C433" i="14"/>
  <c r="D433" i="14" s="1"/>
  <c r="B433" i="14"/>
  <c r="F432" i="14"/>
  <c r="C432" i="14"/>
  <c r="B432" i="14"/>
  <c r="F431" i="14"/>
  <c r="C431" i="14"/>
  <c r="D431" i="14" s="1"/>
  <c r="B431" i="14"/>
  <c r="F430" i="14"/>
  <c r="C430" i="14"/>
  <c r="B430" i="14"/>
  <c r="F429" i="14"/>
  <c r="C429" i="14"/>
  <c r="D429" i="14" s="1"/>
  <c r="B429" i="14"/>
  <c r="F428" i="14"/>
  <c r="G428" i="14" s="1"/>
  <c r="C428" i="14"/>
  <c r="B428" i="14"/>
  <c r="D428" i="14" s="1"/>
  <c r="F427" i="14"/>
  <c r="C427" i="14"/>
  <c r="D427" i="14" s="1"/>
  <c r="B427" i="14"/>
  <c r="F426" i="14"/>
  <c r="C426" i="14"/>
  <c r="B426" i="14"/>
  <c r="F425" i="14"/>
  <c r="C425" i="14"/>
  <c r="D425" i="14" s="1"/>
  <c r="B425" i="14"/>
  <c r="F424" i="14"/>
  <c r="C424" i="14"/>
  <c r="B424" i="14"/>
  <c r="D424" i="14" s="1"/>
  <c r="F423" i="14"/>
  <c r="C423" i="14"/>
  <c r="D423" i="14" s="1"/>
  <c r="B423" i="14"/>
  <c r="F422" i="14"/>
  <c r="C422" i="14"/>
  <c r="B422" i="14"/>
  <c r="D422" i="14" s="1"/>
  <c r="F421" i="14"/>
  <c r="C421" i="14"/>
  <c r="D421" i="14" s="1"/>
  <c r="B421" i="14"/>
  <c r="F420" i="14"/>
  <c r="C420" i="14"/>
  <c r="B420" i="14"/>
  <c r="D420" i="14" s="1"/>
  <c r="F419" i="14"/>
  <c r="C419" i="14"/>
  <c r="D419" i="14" s="1"/>
  <c r="B419" i="14"/>
  <c r="F418" i="14"/>
  <c r="C418" i="14"/>
  <c r="B418" i="14"/>
  <c r="D418" i="14" s="1"/>
  <c r="F417" i="14"/>
  <c r="C417" i="14"/>
  <c r="D417" i="14" s="1"/>
  <c r="B417" i="14"/>
  <c r="F416" i="14"/>
  <c r="C416" i="14"/>
  <c r="B416" i="14"/>
  <c r="F415" i="14"/>
  <c r="C415" i="14"/>
  <c r="D415" i="14" s="1"/>
  <c r="B415" i="14"/>
  <c r="F414" i="14"/>
  <c r="C414" i="14"/>
  <c r="B414" i="14"/>
  <c r="F413" i="14"/>
  <c r="C413" i="14"/>
  <c r="D413" i="14" s="1"/>
  <c r="B413" i="14"/>
  <c r="F412" i="14"/>
  <c r="G412" i="14" s="1"/>
  <c r="C412" i="14"/>
  <c r="B412" i="14"/>
  <c r="D412" i="14" s="1"/>
  <c r="F411" i="14"/>
  <c r="C411" i="14"/>
  <c r="D411" i="14" s="1"/>
  <c r="B411" i="14"/>
  <c r="F410" i="14"/>
  <c r="C410" i="14"/>
  <c r="B410" i="14"/>
  <c r="F409" i="14"/>
  <c r="C409" i="14"/>
  <c r="D409" i="14" s="1"/>
  <c r="B409" i="14"/>
  <c r="F408" i="14"/>
  <c r="C408" i="14"/>
  <c r="B408" i="14"/>
  <c r="D408" i="14" s="1"/>
  <c r="F407" i="14"/>
  <c r="C407" i="14"/>
  <c r="D407" i="14" s="1"/>
  <c r="B407" i="14"/>
  <c r="F406" i="14"/>
  <c r="C406" i="14"/>
  <c r="B406" i="14"/>
  <c r="D406" i="14" s="1"/>
  <c r="F405" i="14"/>
  <c r="C405" i="14"/>
  <c r="D405" i="14" s="1"/>
  <c r="B405" i="14"/>
  <c r="F404" i="14"/>
  <c r="C404" i="14"/>
  <c r="B404" i="14"/>
  <c r="D404" i="14" s="1"/>
  <c r="F403" i="14"/>
  <c r="C403" i="14"/>
  <c r="D403" i="14" s="1"/>
  <c r="B403" i="14"/>
  <c r="F402" i="14"/>
  <c r="C402" i="14"/>
  <c r="B402" i="14"/>
  <c r="D402" i="14" s="1"/>
  <c r="F401" i="14"/>
  <c r="C401" i="14"/>
  <c r="D401" i="14" s="1"/>
  <c r="B401" i="14"/>
  <c r="F400" i="14"/>
  <c r="C400" i="14"/>
  <c r="B400" i="14"/>
  <c r="F399" i="14"/>
  <c r="C399" i="14"/>
  <c r="D399" i="14" s="1"/>
  <c r="B399" i="14"/>
  <c r="F398" i="14"/>
  <c r="C398" i="14"/>
  <c r="B398" i="14"/>
  <c r="F397" i="14"/>
  <c r="C397" i="14"/>
  <c r="D397" i="14" s="1"/>
  <c r="B397" i="14"/>
  <c r="F396" i="14"/>
  <c r="G396" i="14" s="1"/>
  <c r="C396" i="14"/>
  <c r="B396" i="14"/>
  <c r="D396" i="14" s="1"/>
  <c r="F395" i="14"/>
  <c r="C395" i="14"/>
  <c r="D395" i="14" s="1"/>
  <c r="B395" i="14"/>
  <c r="F394" i="14"/>
  <c r="C394" i="14"/>
  <c r="B394" i="14"/>
  <c r="F393" i="14"/>
  <c r="C393" i="14"/>
  <c r="D393" i="14" s="1"/>
  <c r="B393" i="14"/>
  <c r="F392" i="14"/>
  <c r="C392" i="14"/>
  <c r="B392" i="14"/>
  <c r="D392" i="14" s="1"/>
  <c r="F391" i="14"/>
  <c r="C391" i="14"/>
  <c r="D391" i="14" s="1"/>
  <c r="B391" i="14"/>
  <c r="F390" i="14"/>
  <c r="C390" i="14"/>
  <c r="B390" i="14"/>
  <c r="D390" i="14" s="1"/>
  <c r="F389" i="14"/>
  <c r="C389" i="14"/>
  <c r="D389" i="14" s="1"/>
  <c r="B389" i="14"/>
  <c r="F388" i="14"/>
  <c r="C388" i="14"/>
  <c r="B388" i="14"/>
  <c r="D388" i="14" s="1"/>
  <c r="F387" i="14"/>
  <c r="C387" i="14"/>
  <c r="D387" i="14" s="1"/>
  <c r="B387" i="14"/>
  <c r="F386" i="14"/>
  <c r="C386" i="14"/>
  <c r="B386" i="14"/>
  <c r="D386" i="14" s="1"/>
  <c r="F385" i="14"/>
  <c r="C385" i="14"/>
  <c r="D385" i="14" s="1"/>
  <c r="B385" i="14"/>
  <c r="F384" i="14"/>
  <c r="C384" i="14"/>
  <c r="B384" i="14"/>
  <c r="F383" i="14"/>
  <c r="C383" i="14"/>
  <c r="D383" i="14" s="1"/>
  <c r="B383" i="14"/>
  <c r="F382" i="14"/>
  <c r="C382" i="14"/>
  <c r="B382" i="14"/>
  <c r="F381" i="14"/>
  <c r="C381" i="14"/>
  <c r="D381" i="14" s="1"/>
  <c r="B381" i="14"/>
  <c r="F380" i="14"/>
  <c r="G380" i="14" s="1"/>
  <c r="C380" i="14"/>
  <c r="B380" i="14"/>
  <c r="D380" i="14" s="1"/>
  <c r="F379" i="14"/>
  <c r="C379" i="14"/>
  <c r="D379" i="14" s="1"/>
  <c r="B379" i="14"/>
  <c r="F378" i="14"/>
  <c r="C378" i="14"/>
  <c r="B378" i="14"/>
  <c r="F377" i="14"/>
  <c r="C377" i="14"/>
  <c r="D377" i="14" s="1"/>
  <c r="B377" i="14"/>
  <c r="F376" i="14"/>
  <c r="C376" i="14"/>
  <c r="B376" i="14"/>
  <c r="D376" i="14" s="1"/>
  <c r="F375" i="14"/>
  <c r="C375" i="14"/>
  <c r="D375" i="14" s="1"/>
  <c r="B375" i="14"/>
  <c r="F374" i="14"/>
  <c r="C374" i="14"/>
  <c r="B374" i="14"/>
  <c r="D374" i="14" s="1"/>
  <c r="F373" i="14"/>
  <c r="C373" i="14"/>
  <c r="D373" i="14" s="1"/>
  <c r="B373" i="14"/>
  <c r="F372" i="14"/>
  <c r="C372" i="14"/>
  <c r="B372" i="14"/>
  <c r="D372" i="14" s="1"/>
  <c r="F371" i="14"/>
  <c r="C371" i="14"/>
  <c r="D371" i="14" s="1"/>
  <c r="B371" i="14"/>
  <c r="F370" i="14"/>
  <c r="C370" i="14"/>
  <c r="B370" i="14"/>
  <c r="D370" i="14" s="1"/>
  <c r="F369" i="14"/>
  <c r="C369" i="14"/>
  <c r="D369" i="14" s="1"/>
  <c r="B369" i="14"/>
  <c r="F368" i="14"/>
  <c r="C368" i="14"/>
  <c r="B368" i="14"/>
  <c r="F367" i="14"/>
  <c r="C367" i="14"/>
  <c r="D367" i="14" s="1"/>
  <c r="B367" i="14"/>
  <c r="F366" i="14"/>
  <c r="C366" i="14"/>
  <c r="B366" i="14"/>
  <c r="F365" i="14"/>
  <c r="C365" i="14"/>
  <c r="D365" i="14" s="1"/>
  <c r="B365" i="14"/>
  <c r="F364" i="14"/>
  <c r="G364" i="14" s="1"/>
  <c r="C364" i="14"/>
  <c r="B364" i="14"/>
  <c r="D364" i="14" s="1"/>
  <c r="F363" i="14"/>
  <c r="C363" i="14"/>
  <c r="D363" i="14" s="1"/>
  <c r="B363" i="14"/>
  <c r="F362" i="14"/>
  <c r="C362" i="14"/>
  <c r="B362" i="14"/>
  <c r="F361" i="14"/>
  <c r="C361" i="14"/>
  <c r="D361" i="14" s="1"/>
  <c r="B361" i="14"/>
  <c r="F360" i="14"/>
  <c r="C360" i="14"/>
  <c r="B360" i="14"/>
  <c r="D360" i="14" s="1"/>
  <c r="F359" i="14"/>
  <c r="C359" i="14"/>
  <c r="D359" i="14" s="1"/>
  <c r="B359" i="14"/>
  <c r="F358" i="14"/>
  <c r="C358" i="14"/>
  <c r="B358" i="14"/>
  <c r="F357" i="14"/>
  <c r="C357" i="14"/>
  <c r="D357" i="14" s="1"/>
  <c r="B357" i="14"/>
  <c r="F356" i="14"/>
  <c r="C356" i="14"/>
  <c r="B356" i="14"/>
  <c r="D356" i="14" s="1"/>
  <c r="F355" i="14"/>
  <c r="C355" i="14"/>
  <c r="D355" i="14" s="1"/>
  <c r="B355" i="14"/>
  <c r="F354" i="14"/>
  <c r="C354" i="14"/>
  <c r="B354" i="14"/>
  <c r="D354" i="14" s="1"/>
  <c r="F353" i="14"/>
  <c r="C353" i="14"/>
  <c r="D353" i="14" s="1"/>
  <c r="B353" i="14"/>
  <c r="F352" i="14"/>
  <c r="C352" i="14"/>
  <c r="B352" i="14"/>
  <c r="F351" i="14"/>
  <c r="C351" i="14"/>
  <c r="D351" i="14" s="1"/>
  <c r="B351" i="14"/>
  <c r="F350" i="14"/>
  <c r="C350" i="14"/>
  <c r="B350" i="14"/>
  <c r="F349" i="14"/>
  <c r="C349" i="14"/>
  <c r="D349" i="14" s="1"/>
  <c r="B349" i="14"/>
  <c r="F348" i="14"/>
  <c r="G348" i="14" s="1"/>
  <c r="C348" i="14"/>
  <c r="B348" i="14"/>
  <c r="D348" i="14" s="1"/>
  <c r="F347" i="14"/>
  <c r="C347" i="14"/>
  <c r="D347" i="14" s="1"/>
  <c r="B347" i="14"/>
  <c r="F346" i="14"/>
  <c r="C346" i="14"/>
  <c r="B346" i="14"/>
  <c r="F345" i="14"/>
  <c r="C345" i="14"/>
  <c r="D345" i="14" s="1"/>
  <c r="B345" i="14"/>
  <c r="F344" i="14"/>
  <c r="C344" i="14"/>
  <c r="B344" i="14"/>
  <c r="D344" i="14" s="1"/>
  <c r="F343" i="14"/>
  <c r="C343" i="14"/>
  <c r="D343" i="14" s="1"/>
  <c r="B343" i="14"/>
  <c r="F342" i="14"/>
  <c r="C342" i="14"/>
  <c r="B342" i="14"/>
  <c r="F341" i="14"/>
  <c r="C341" i="14"/>
  <c r="D341" i="14" s="1"/>
  <c r="B341" i="14"/>
  <c r="F340" i="14"/>
  <c r="C340" i="14"/>
  <c r="B340" i="14"/>
  <c r="D340" i="14" s="1"/>
  <c r="F339" i="14"/>
  <c r="C339" i="14"/>
  <c r="D339" i="14" s="1"/>
  <c r="B339" i="14"/>
  <c r="F338" i="14"/>
  <c r="C338" i="14"/>
  <c r="B338" i="14"/>
  <c r="D338" i="14" s="1"/>
  <c r="F337" i="14"/>
  <c r="C337" i="14"/>
  <c r="D337" i="14" s="1"/>
  <c r="B337" i="14"/>
  <c r="F336" i="14"/>
  <c r="C336" i="14"/>
  <c r="B336" i="14"/>
  <c r="F335" i="14"/>
  <c r="C335" i="14"/>
  <c r="D335" i="14" s="1"/>
  <c r="B335" i="14"/>
  <c r="F334" i="14"/>
  <c r="C334" i="14"/>
  <c r="B334" i="14"/>
  <c r="F333" i="14"/>
  <c r="C333" i="14"/>
  <c r="B333" i="14"/>
  <c r="F332" i="14"/>
  <c r="G332" i="14" s="1"/>
  <c r="C332" i="14"/>
  <c r="B332" i="14"/>
  <c r="D332" i="14" s="1"/>
  <c r="F331" i="14"/>
  <c r="C331" i="14"/>
  <c r="B331" i="14"/>
  <c r="F330" i="14"/>
  <c r="C330" i="14"/>
  <c r="B330" i="14"/>
  <c r="F329" i="14"/>
  <c r="C329" i="14"/>
  <c r="D329" i="14" s="1"/>
  <c r="B329" i="14"/>
  <c r="F328" i="14"/>
  <c r="C328" i="14"/>
  <c r="B328" i="14"/>
  <c r="D328" i="14" s="1"/>
  <c r="F327" i="14"/>
  <c r="C327" i="14"/>
  <c r="D327" i="14" s="1"/>
  <c r="B327" i="14"/>
  <c r="F326" i="14"/>
  <c r="C326" i="14"/>
  <c r="B326" i="14"/>
  <c r="F325" i="14"/>
  <c r="C325" i="14"/>
  <c r="B325" i="14"/>
  <c r="F324" i="14"/>
  <c r="C324" i="14"/>
  <c r="B324" i="14"/>
  <c r="D324" i="14" s="1"/>
  <c r="F323" i="14"/>
  <c r="C323" i="14"/>
  <c r="D323" i="14" s="1"/>
  <c r="B323" i="14"/>
  <c r="F322" i="14"/>
  <c r="C322" i="14"/>
  <c r="B322" i="14"/>
  <c r="D322" i="14" s="1"/>
  <c r="F321" i="14"/>
  <c r="C321" i="14"/>
  <c r="B321" i="14"/>
  <c r="F320" i="14"/>
  <c r="C320" i="14"/>
  <c r="B320" i="14"/>
  <c r="F319" i="14"/>
  <c r="C319" i="14"/>
  <c r="D319" i="14" s="1"/>
  <c r="B319" i="14"/>
  <c r="F318" i="14"/>
  <c r="C318" i="14"/>
  <c r="B318" i="14"/>
  <c r="F317" i="14"/>
  <c r="C317" i="14"/>
  <c r="B317" i="14"/>
  <c r="F316" i="14"/>
  <c r="G316" i="14" s="1"/>
  <c r="C316" i="14"/>
  <c r="B316" i="14"/>
  <c r="D316" i="14" s="1"/>
  <c r="F315" i="14"/>
  <c r="C315" i="14"/>
  <c r="B315" i="14"/>
  <c r="F314" i="14"/>
  <c r="C314" i="14"/>
  <c r="B314" i="14"/>
  <c r="F313" i="14"/>
  <c r="C313" i="14"/>
  <c r="D313" i="14" s="1"/>
  <c r="B313" i="14"/>
  <c r="F312" i="14"/>
  <c r="C312" i="14"/>
  <c r="B312" i="14"/>
  <c r="D312" i="14" s="1"/>
  <c r="F311" i="14"/>
  <c r="C311" i="14"/>
  <c r="D311" i="14" s="1"/>
  <c r="B311" i="14"/>
  <c r="F310" i="14"/>
  <c r="C310" i="14"/>
  <c r="B310" i="14"/>
  <c r="F309" i="14"/>
  <c r="C309" i="14"/>
  <c r="B309" i="14"/>
  <c r="F308" i="14"/>
  <c r="C308" i="14"/>
  <c r="B308" i="14"/>
  <c r="F307" i="14"/>
  <c r="C307" i="14"/>
  <c r="D307" i="14" s="1"/>
  <c r="B307" i="14"/>
  <c r="F306" i="14"/>
  <c r="C306" i="14"/>
  <c r="B306" i="14"/>
  <c r="D306" i="14" s="1"/>
  <c r="F305" i="14"/>
  <c r="C305" i="14"/>
  <c r="B305" i="14"/>
  <c r="F304" i="14"/>
  <c r="C304" i="14"/>
  <c r="B304" i="14"/>
  <c r="F303" i="14"/>
  <c r="C303" i="14"/>
  <c r="D303" i="14" s="1"/>
  <c r="B303" i="14"/>
  <c r="F302" i="14"/>
  <c r="C302" i="14"/>
  <c r="B302" i="14"/>
  <c r="F301" i="14"/>
  <c r="C301" i="14"/>
  <c r="D301" i="14" s="1"/>
  <c r="B301" i="14"/>
  <c r="F300" i="14"/>
  <c r="G300" i="14" s="1"/>
  <c r="C300" i="14"/>
  <c r="B300" i="14"/>
  <c r="D300" i="14" s="1"/>
  <c r="F299" i="14"/>
  <c r="C299" i="14"/>
  <c r="B299" i="14"/>
  <c r="F298" i="14"/>
  <c r="C298" i="14"/>
  <c r="B298" i="14"/>
  <c r="F297" i="14"/>
  <c r="C297" i="14"/>
  <c r="D297" i="14" s="1"/>
  <c r="B297" i="14"/>
  <c r="F296" i="14"/>
  <c r="C296" i="14"/>
  <c r="B296" i="14"/>
  <c r="D296" i="14" s="1"/>
  <c r="F295" i="14"/>
  <c r="C295" i="14"/>
  <c r="D295" i="14" s="1"/>
  <c r="B295" i="14"/>
  <c r="F294" i="14"/>
  <c r="C294" i="14"/>
  <c r="B294" i="14"/>
  <c r="F293" i="14"/>
  <c r="C293" i="14"/>
  <c r="B293" i="14"/>
  <c r="F292" i="14"/>
  <c r="C292" i="14"/>
  <c r="B292" i="14"/>
  <c r="F291" i="14"/>
  <c r="C291" i="14"/>
  <c r="D291" i="14" s="1"/>
  <c r="B291" i="14"/>
  <c r="F290" i="14"/>
  <c r="C290" i="14"/>
  <c r="B290" i="14"/>
  <c r="D290" i="14" s="1"/>
  <c r="F289" i="14"/>
  <c r="C289" i="14"/>
  <c r="D289" i="14" s="1"/>
  <c r="B289" i="14"/>
  <c r="F288" i="14"/>
  <c r="C288" i="14"/>
  <c r="B288" i="14"/>
  <c r="D288" i="14" s="1"/>
  <c r="F287" i="14"/>
  <c r="C287" i="14"/>
  <c r="D287" i="14" s="1"/>
  <c r="B287" i="14"/>
  <c r="F286" i="14"/>
  <c r="C286" i="14"/>
  <c r="B286" i="14"/>
  <c r="D286" i="14" s="1"/>
  <c r="F285" i="14"/>
  <c r="C285" i="14"/>
  <c r="D285" i="14" s="1"/>
  <c r="B285" i="14"/>
  <c r="F284" i="14"/>
  <c r="C284" i="14"/>
  <c r="B284" i="14"/>
  <c r="D284" i="14" s="1"/>
  <c r="F283" i="14"/>
  <c r="C283" i="14"/>
  <c r="D283" i="14" s="1"/>
  <c r="B283" i="14"/>
  <c r="F282" i="14"/>
  <c r="C282" i="14"/>
  <c r="B282" i="14"/>
  <c r="D282" i="14" s="1"/>
  <c r="F281" i="14"/>
  <c r="C281" i="14"/>
  <c r="D281" i="14" s="1"/>
  <c r="B281" i="14"/>
  <c r="F280" i="14"/>
  <c r="C280" i="14"/>
  <c r="B280" i="14"/>
  <c r="D280" i="14" s="1"/>
  <c r="F279" i="14"/>
  <c r="C279" i="14"/>
  <c r="D279" i="14" s="1"/>
  <c r="B279" i="14"/>
  <c r="F278" i="14"/>
  <c r="C278" i="14"/>
  <c r="B278" i="14"/>
  <c r="D278" i="14" s="1"/>
  <c r="F277" i="14"/>
  <c r="C277" i="14"/>
  <c r="D277" i="14" s="1"/>
  <c r="B277" i="14"/>
  <c r="F276" i="14"/>
  <c r="C276" i="14"/>
  <c r="B276" i="14"/>
  <c r="D276" i="14" s="1"/>
  <c r="F275" i="14"/>
  <c r="C275" i="14"/>
  <c r="B275" i="14"/>
  <c r="F274" i="14"/>
  <c r="C274" i="14"/>
  <c r="B274" i="14"/>
  <c r="D274" i="14" s="1"/>
  <c r="F273" i="14"/>
  <c r="C273" i="14"/>
  <c r="D273" i="14" s="1"/>
  <c r="B273" i="14"/>
  <c r="F272" i="14"/>
  <c r="C272" i="14"/>
  <c r="B272" i="14"/>
  <c r="D272" i="14" s="1"/>
  <c r="F271" i="14"/>
  <c r="C271" i="14"/>
  <c r="D271" i="14" s="1"/>
  <c r="B271" i="14"/>
  <c r="F270" i="14"/>
  <c r="C270" i="14"/>
  <c r="B270" i="14"/>
  <c r="D270" i="14" s="1"/>
  <c r="F269" i="14"/>
  <c r="C269" i="14"/>
  <c r="D269" i="14" s="1"/>
  <c r="B269" i="14"/>
  <c r="F268" i="14"/>
  <c r="C268" i="14"/>
  <c r="B268" i="14"/>
  <c r="D268" i="14" s="1"/>
  <c r="F267" i="14"/>
  <c r="C267" i="14"/>
  <c r="B267" i="14"/>
  <c r="F266" i="14"/>
  <c r="G266" i="14" s="1"/>
  <c r="C266" i="14"/>
  <c r="B266" i="14"/>
  <c r="D266" i="14" s="1"/>
  <c r="F265" i="14"/>
  <c r="C265" i="14"/>
  <c r="D265" i="14" s="1"/>
  <c r="B265" i="14"/>
  <c r="F264" i="14"/>
  <c r="G264" i="14" s="1"/>
  <c r="C264" i="14"/>
  <c r="B264" i="14"/>
  <c r="D264" i="14" s="1"/>
  <c r="F263" i="14"/>
  <c r="C263" i="14"/>
  <c r="D263" i="14" s="1"/>
  <c r="B263" i="14"/>
  <c r="F262" i="14"/>
  <c r="C262" i="14"/>
  <c r="B262" i="14"/>
  <c r="D262" i="14" s="1"/>
  <c r="F261" i="14"/>
  <c r="C261" i="14"/>
  <c r="D261" i="14" s="1"/>
  <c r="B261" i="14"/>
  <c r="F260" i="14"/>
  <c r="C260" i="14"/>
  <c r="B260" i="14"/>
  <c r="D260" i="14" s="1"/>
  <c r="F259" i="14"/>
  <c r="C259" i="14"/>
  <c r="B259" i="14"/>
  <c r="F258" i="14"/>
  <c r="G258" i="14" s="1"/>
  <c r="C258" i="14"/>
  <c r="B258" i="14"/>
  <c r="D258" i="14" s="1"/>
  <c r="F257" i="14"/>
  <c r="C257" i="14"/>
  <c r="D257" i="14" s="1"/>
  <c r="B257" i="14"/>
  <c r="F256" i="14"/>
  <c r="G256" i="14" s="1"/>
  <c r="C256" i="14"/>
  <c r="B256" i="14"/>
  <c r="D256" i="14" s="1"/>
  <c r="F255" i="14"/>
  <c r="C255" i="14"/>
  <c r="D255" i="14" s="1"/>
  <c r="B255" i="14"/>
  <c r="F254" i="14"/>
  <c r="C254" i="14"/>
  <c r="B254" i="14"/>
  <c r="D254" i="14" s="1"/>
  <c r="F253" i="14"/>
  <c r="C253" i="14"/>
  <c r="D253" i="14" s="1"/>
  <c r="B253" i="14"/>
  <c r="F252" i="14"/>
  <c r="C252" i="14"/>
  <c r="B252" i="14"/>
  <c r="D252" i="14" s="1"/>
  <c r="F251" i="14"/>
  <c r="C251" i="14"/>
  <c r="B251" i="14"/>
  <c r="F250" i="14"/>
  <c r="G250" i="14" s="1"/>
  <c r="C250" i="14"/>
  <c r="B250" i="14"/>
  <c r="D250" i="14" s="1"/>
  <c r="F249" i="14"/>
  <c r="C249" i="14"/>
  <c r="D249" i="14" s="1"/>
  <c r="B249" i="14"/>
  <c r="F248" i="14"/>
  <c r="G248" i="14" s="1"/>
  <c r="C248" i="14"/>
  <c r="B248" i="14"/>
  <c r="D248" i="14" s="1"/>
  <c r="F247" i="14"/>
  <c r="C247" i="14"/>
  <c r="D247" i="14" s="1"/>
  <c r="B247" i="14"/>
  <c r="F246" i="14"/>
  <c r="G246" i="14" s="1"/>
  <c r="C246" i="14"/>
  <c r="B246" i="14"/>
  <c r="D246" i="14" s="1"/>
  <c r="F245" i="14"/>
  <c r="C245" i="14"/>
  <c r="D245" i="14" s="1"/>
  <c r="B245" i="14"/>
  <c r="F244" i="14"/>
  <c r="C244" i="14"/>
  <c r="B244" i="14"/>
  <c r="D244" i="14" s="1"/>
  <c r="F243" i="14"/>
  <c r="C243" i="14"/>
  <c r="B243" i="14"/>
  <c r="F242" i="14"/>
  <c r="G242" i="14" s="1"/>
  <c r="C242" i="14"/>
  <c r="B242" i="14"/>
  <c r="D242" i="14" s="1"/>
  <c r="F241" i="14"/>
  <c r="C241" i="14"/>
  <c r="D241" i="14" s="1"/>
  <c r="B241" i="14"/>
  <c r="F240" i="14"/>
  <c r="G240" i="14" s="1"/>
  <c r="C240" i="14"/>
  <c r="B240" i="14"/>
  <c r="D240" i="14" s="1"/>
  <c r="F239" i="14"/>
  <c r="C239" i="14"/>
  <c r="D239" i="14" s="1"/>
  <c r="B239" i="14"/>
  <c r="F238" i="14"/>
  <c r="G238" i="14" s="1"/>
  <c r="C238" i="14"/>
  <c r="B238" i="14"/>
  <c r="D238" i="14" s="1"/>
  <c r="F237" i="14"/>
  <c r="C237" i="14"/>
  <c r="D237" i="14" s="1"/>
  <c r="B237" i="14"/>
  <c r="F236" i="14"/>
  <c r="C236" i="14"/>
  <c r="B236" i="14"/>
  <c r="D236" i="14" s="1"/>
  <c r="F235" i="14"/>
  <c r="C235" i="14"/>
  <c r="B235" i="14"/>
  <c r="F234" i="14"/>
  <c r="G234" i="14" s="1"/>
  <c r="C234" i="14"/>
  <c r="B234" i="14"/>
  <c r="D234" i="14" s="1"/>
  <c r="F233" i="14"/>
  <c r="C233" i="14"/>
  <c r="D233" i="14" s="1"/>
  <c r="B233" i="14"/>
  <c r="F232" i="14"/>
  <c r="G232" i="14" s="1"/>
  <c r="C232" i="14"/>
  <c r="B232" i="14"/>
  <c r="D232" i="14" s="1"/>
  <c r="F231" i="14"/>
  <c r="C231" i="14"/>
  <c r="D231" i="14" s="1"/>
  <c r="B231" i="14"/>
  <c r="F230" i="14"/>
  <c r="C230" i="14"/>
  <c r="B230" i="14"/>
  <c r="D230" i="14" s="1"/>
  <c r="F229" i="14"/>
  <c r="C229" i="14"/>
  <c r="D229" i="14" s="1"/>
  <c r="B229" i="14"/>
  <c r="F228" i="14"/>
  <c r="C228" i="14"/>
  <c r="B228" i="14"/>
  <c r="D228" i="14" s="1"/>
  <c r="F227" i="14"/>
  <c r="C227" i="14"/>
  <c r="B227" i="14"/>
  <c r="F226" i="14"/>
  <c r="G226" i="14" s="1"/>
  <c r="C226" i="14"/>
  <c r="B226" i="14"/>
  <c r="D226" i="14" s="1"/>
  <c r="F225" i="14"/>
  <c r="C225" i="14"/>
  <c r="D225" i="14" s="1"/>
  <c r="B225" i="14"/>
  <c r="F224" i="14"/>
  <c r="G224" i="14" s="1"/>
  <c r="C224" i="14"/>
  <c r="B224" i="14"/>
  <c r="D224" i="14" s="1"/>
  <c r="F223" i="14"/>
  <c r="C223" i="14"/>
  <c r="D223" i="14" s="1"/>
  <c r="B223" i="14"/>
  <c r="F222" i="14"/>
  <c r="C222" i="14"/>
  <c r="B222" i="14"/>
  <c r="D222" i="14" s="1"/>
  <c r="F221" i="14"/>
  <c r="C221" i="14"/>
  <c r="D221" i="14" s="1"/>
  <c r="B221" i="14"/>
  <c r="F220" i="14"/>
  <c r="C220" i="14"/>
  <c r="B220" i="14"/>
  <c r="D220" i="14" s="1"/>
  <c r="F219" i="14"/>
  <c r="C219" i="14"/>
  <c r="B219" i="14"/>
  <c r="F218" i="14"/>
  <c r="G218" i="14" s="1"/>
  <c r="C218" i="14"/>
  <c r="B218" i="14"/>
  <c r="D218" i="14" s="1"/>
  <c r="F217" i="14"/>
  <c r="C217" i="14"/>
  <c r="D217" i="14" s="1"/>
  <c r="B217" i="14"/>
  <c r="F216" i="14"/>
  <c r="C216" i="14"/>
  <c r="B216" i="14"/>
  <c r="D216" i="14" s="1"/>
  <c r="F215" i="14"/>
  <c r="C215" i="14"/>
  <c r="D215" i="14" s="1"/>
  <c r="B215" i="14"/>
  <c r="F214" i="14"/>
  <c r="C214" i="14"/>
  <c r="B214" i="14"/>
  <c r="D214" i="14" s="1"/>
  <c r="F213" i="14"/>
  <c r="C213" i="14"/>
  <c r="D213" i="14" s="1"/>
  <c r="B213" i="14"/>
  <c r="F212" i="14"/>
  <c r="G212" i="14" s="1"/>
  <c r="C212" i="14"/>
  <c r="B212" i="14"/>
  <c r="D212" i="14" s="1"/>
  <c r="F211" i="14"/>
  <c r="C211" i="14"/>
  <c r="B211" i="14"/>
  <c r="F210" i="14"/>
  <c r="G210" i="14" s="1"/>
  <c r="C210" i="14"/>
  <c r="B210" i="14"/>
  <c r="D210" i="14" s="1"/>
  <c r="F209" i="14"/>
  <c r="C209" i="14"/>
  <c r="D209" i="14" s="1"/>
  <c r="B209" i="14"/>
  <c r="F208" i="14"/>
  <c r="G208" i="14" s="1"/>
  <c r="C208" i="14"/>
  <c r="B208" i="14"/>
  <c r="D208" i="14" s="1"/>
  <c r="F207" i="14"/>
  <c r="C207" i="14"/>
  <c r="D207" i="14" s="1"/>
  <c r="B207" i="14"/>
  <c r="F206" i="14"/>
  <c r="C206" i="14"/>
  <c r="B206" i="14"/>
  <c r="D206" i="14" s="1"/>
  <c r="F205" i="14"/>
  <c r="C205" i="14"/>
  <c r="D205" i="14" s="1"/>
  <c r="B205" i="14"/>
  <c r="F204" i="14"/>
  <c r="G204" i="14" s="1"/>
  <c r="C204" i="14"/>
  <c r="B204" i="14"/>
  <c r="D204" i="14" s="1"/>
  <c r="F203" i="14"/>
  <c r="C203" i="14"/>
  <c r="B203" i="14"/>
  <c r="F202" i="14"/>
  <c r="G202" i="14" s="1"/>
  <c r="C202" i="14"/>
  <c r="B202" i="14"/>
  <c r="D202" i="14" s="1"/>
  <c r="F201" i="14"/>
  <c r="C201" i="14"/>
  <c r="D201" i="14" s="1"/>
  <c r="B201" i="14"/>
  <c r="F200" i="14"/>
  <c r="G200" i="14" s="1"/>
  <c r="C200" i="14"/>
  <c r="B200" i="14"/>
  <c r="D200" i="14" s="1"/>
  <c r="F199" i="14"/>
  <c r="C199" i="14"/>
  <c r="D199" i="14" s="1"/>
  <c r="B199" i="14"/>
  <c r="F198" i="14"/>
  <c r="C198" i="14"/>
  <c r="B198" i="14"/>
  <c r="D198" i="14" s="1"/>
  <c r="F197" i="14"/>
  <c r="C197" i="14"/>
  <c r="D197" i="14" s="1"/>
  <c r="B197" i="14"/>
  <c r="F196" i="14"/>
  <c r="G196" i="14" s="1"/>
  <c r="C196" i="14"/>
  <c r="B196" i="14"/>
  <c r="D196" i="14" s="1"/>
  <c r="F195" i="14"/>
  <c r="C195" i="14"/>
  <c r="B195" i="14"/>
  <c r="F194" i="14"/>
  <c r="G194" i="14" s="1"/>
  <c r="C194" i="14"/>
  <c r="B194" i="14"/>
  <c r="D194" i="14" s="1"/>
  <c r="F193" i="14"/>
  <c r="C193" i="14"/>
  <c r="D193" i="14" s="1"/>
  <c r="B193" i="14"/>
  <c r="F192" i="14"/>
  <c r="G192" i="14" s="1"/>
  <c r="C192" i="14"/>
  <c r="B192" i="14"/>
  <c r="D192" i="14" s="1"/>
  <c r="F191" i="14"/>
  <c r="C191" i="14"/>
  <c r="D191" i="14" s="1"/>
  <c r="B191" i="14"/>
  <c r="F190" i="14"/>
  <c r="C190" i="14"/>
  <c r="B190" i="14"/>
  <c r="D190" i="14" s="1"/>
  <c r="F189" i="14"/>
  <c r="C189" i="14"/>
  <c r="D189" i="14" s="1"/>
  <c r="B189" i="14"/>
  <c r="F188" i="14"/>
  <c r="G188" i="14" s="1"/>
  <c r="C188" i="14"/>
  <c r="B188" i="14"/>
  <c r="D188" i="14" s="1"/>
  <c r="F187" i="14"/>
  <c r="C187" i="14"/>
  <c r="B187" i="14"/>
  <c r="F186" i="14"/>
  <c r="G186" i="14" s="1"/>
  <c r="C186" i="14"/>
  <c r="B186" i="14"/>
  <c r="D186" i="14" s="1"/>
  <c r="F185" i="14"/>
  <c r="C185" i="14"/>
  <c r="D185" i="14" s="1"/>
  <c r="B185" i="14"/>
  <c r="F184" i="14"/>
  <c r="G184" i="14" s="1"/>
  <c r="C184" i="14"/>
  <c r="B184" i="14"/>
  <c r="D184" i="14" s="1"/>
  <c r="F183" i="14"/>
  <c r="C183" i="14"/>
  <c r="D183" i="14" s="1"/>
  <c r="B183" i="14"/>
  <c r="F182" i="14"/>
  <c r="C182" i="14"/>
  <c r="B182" i="14"/>
  <c r="D182" i="14" s="1"/>
  <c r="F181" i="14"/>
  <c r="C181" i="14"/>
  <c r="D181" i="14" s="1"/>
  <c r="B181" i="14"/>
  <c r="F180" i="14"/>
  <c r="G180" i="14" s="1"/>
  <c r="C180" i="14"/>
  <c r="B180" i="14"/>
  <c r="D180" i="14" s="1"/>
  <c r="F179" i="14"/>
  <c r="C179" i="14"/>
  <c r="B179" i="14"/>
  <c r="F178" i="14"/>
  <c r="G178" i="14" s="1"/>
  <c r="C178" i="14"/>
  <c r="B178" i="14"/>
  <c r="D178" i="14" s="1"/>
  <c r="F177" i="14"/>
  <c r="C177" i="14"/>
  <c r="B177" i="14"/>
  <c r="F176" i="14"/>
  <c r="G176" i="14" s="1"/>
  <c r="C176" i="14"/>
  <c r="B176" i="14"/>
  <c r="D176" i="14" s="1"/>
  <c r="F175" i="14"/>
  <c r="C175" i="14"/>
  <c r="D175" i="14" s="1"/>
  <c r="B175" i="14"/>
  <c r="F174" i="14"/>
  <c r="G174" i="14" s="1"/>
  <c r="C174" i="14"/>
  <c r="B174" i="14"/>
  <c r="D174" i="14" s="1"/>
  <c r="F173" i="14"/>
  <c r="C173" i="14"/>
  <c r="D173" i="14" s="1"/>
  <c r="B173" i="14"/>
  <c r="F172" i="14"/>
  <c r="G172" i="14" s="1"/>
  <c r="C172" i="14"/>
  <c r="B172" i="14"/>
  <c r="D172" i="14" s="1"/>
  <c r="F171" i="14"/>
  <c r="C171" i="14"/>
  <c r="B171" i="14"/>
  <c r="F170" i="14"/>
  <c r="G170" i="14" s="1"/>
  <c r="C170" i="14"/>
  <c r="B170" i="14"/>
  <c r="D170" i="14" s="1"/>
  <c r="F169" i="14"/>
  <c r="C169" i="14"/>
  <c r="B169" i="14"/>
  <c r="F168" i="14"/>
  <c r="G168" i="14" s="1"/>
  <c r="C168" i="14"/>
  <c r="B168" i="14"/>
  <c r="D168" i="14" s="1"/>
  <c r="F167" i="14"/>
  <c r="C167" i="14"/>
  <c r="D167" i="14" s="1"/>
  <c r="B167" i="14"/>
  <c r="F166" i="14"/>
  <c r="G166" i="14" s="1"/>
  <c r="C166" i="14"/>
  <c r="B166" i="14"/>
  <c r="D166" i="14" s="1"/>
  <c r="F165" i="14"/>
  <c r="C165" i="14"/>
  <c r="D165" i="14" s="1"/>
  <c r="B165" i="14"/>
  <c r="F164" i="14"/>
  <c r="G164" i="14" s="1"/>
  <c r="C164" i="14"/>
  <c r="B164" i="14"/>
  <c r="D164" i="14" s="1"/>
  <c r="F163" i="14"/>
  <c r="C163" i="14"/>
  <c r="B163" i="14"/>
  <c r="F162" i="14"/>
  <c r="G162" i="14" s="1"/>
  <c r="C162" i="14"/>
  <c r="B162" i="14"/>
  <c r="D162" i="14" s="1"/>
  <c r="F161" i="14"/>
  <c r="C161" i="14"/>
  <c r="B161" i="14"/>
  <c r="F160" i="14"/>
  <c r="G160" i="14" s="1"/>
  <c r="C160" i="14"/>
  <c r="B160" i="14"/>
  <c r="D160" i="14" s="1"/>
  <c r="F159" i="14"/>
  <c r="C159" i="14"/>
  <c r="D159" i="14" s="1"/>
  <c r="B159" i="14"/>
  <c r="F158" i="14"/>
  <c r="G158" i="14" s="1"/>
  <c r="C158" i="14"/>
  <c r="B158" i="14"/>
  <c r="D158" i="14" s="1"/>
  <c r="F157" i="14"/>
  <c r="C157" i="14"/>
  <c r="D157" i="14" s="1"/>
  <c r="B157" i="14"/>
  <c r="F156" i="14"/>
  <c r="G156" i="14" s="1"/>
  <c r="C156" i="14"/>
  <c r="B156" i="14"/>
  <c r="D156" i="14" s="1"/>
  <c r="F155" i="14"/>
  <c r="C155" i="14"/>
  <c r="B155" i="14"/>
  <c r="F154" i="14"/>
  <c r="G154" i="14" s="1"/>
  <c r="C154" i="14"/>
  <c r="B154" i="14"/>
  <c r="D154" i="14" s="1"/>
  <c r="F153" i="14"/>
  <c r="C153" i="14"/>
  <c r="B153" i="14"/>
  <c r="F152" i="14"/>
  <c r="G152" i="14" s="1"/>
  <c r="C152" i="14"/>
  <c r="B152" i="14"/>
  <c r="D152" i="14" s="1"/>
  <c r="F151" i="14"/>
  <c r="C151" i="14"/>
  <c r="D151" i="14" s="1"/>
  <c r="B151" i="14"/>
  <c r="F150" i="14"/>
  <c r="C150" i="14"/>
  <c r="B150" i="14"/>
  <c r="D150" i="14" s="1"/>
  <c r="F149" i="14"/>
  <c r="C149" i="14"/>
  <c r="D149" i="14" s="1"/>
  <c r="B149" i="14"/>
  <c r="F148" i="14"/>
  <c r="G148" i="14" s="1"/>
  <c r="C148" i="14"/>
  <c r="B148" i="14"/>
  <c r="D148" i="14" s="1"/>
  <c r="F147" i="14"/>
  <c r="C147" i="14"/>
  <c r="B147" i="14"/>
  <c r="F146" i="14"/>
  <c r="G146" i="14" s="1"/>
  <c r="C146" i="14"/>
  <c r="B146" i="14"/>
  <c r="D146" i="14" s="1"/>
  <c r="F145" i="14"/>
  <c r="C145" i="14"/>
  <c r="B145" i="14"/>
  <c r="F144" i="14"/>
  <c r="G144" i="14" s="1"/>
  <c r="C144" i="14"/>
  <c r="B144" i="14"/>
  <c r="D144" i="14" s="1"/>
  <c r="F143" i="14"/>
  <c r="C143" i="14"/>
  <c r="D143" i="14" s="1"/>
  <c r="B143" i="14"/>
  <c r="F142" i="14"/>
  <c r="C142" i="14"/>
  <c r="B142" i="14"/>
  <c r="D142" i="14" s="1"/>
  <c r="F141" i="14"/>
  <c r="C141" i="14"/>
  <c r="D141" i="14" s="1"/>
  <c r="B141" i="14"/>
  <c r="F140" i="14"/>
  <c r="G140" i="14" s="1"/>
  <c r="C140" i="14"/>
  <c r="B140" i="14"/>
  <c r="D140" i="14" s="1"/>
  <c r="F139" i="14"/>
  <c r="C139" i="14"/>
  <c r="B139" i="14"/>
  <c r="F138" i="14"/>
  <c r="G138" i="14" s="1"/>
  <c r="C138" i="14"/>
  <c r="B138" i="14"/>
  <c r="D138" i="14" s="1"/>
  <c r="F137" i="14"/>
  <c r="C137" i="14"/>
  <c r="B137" i="14"/>
  <c r="F136" i="14"/>
  <c r="G136" i="14" s="1"/>
  <c r="C136" i="14"/>
  <c r="B136" i="14"/>
  <c r="D136" i="14" s="1"/>
  <c r="F135" i="14"/>
  <c r="C135" i="14"/>
  <c r="D135" i="14" s="1"/>
  <c r="B135" i="14"/>
  <c r="F134" i="14"/>
  <c r="C134" i="14"/>
  <c r="B134" i="14"/>
  <c r="D134" i="14" s="1"/>
  <c r="F133" i="14"/>
  <c r="C133" i="14"/>
  <c r="D133" i="14" s="1"/>
  <c r="B133" i="14"/>
  <c r="F132" i="14"/>
  <c r="G132" i="14" s="1"/>
  <c r="C132" i="14"/>
  <c r="B132" i="14"/>
  <c r="D132" i="14" s="1"/>
  <c r="F131" i="14"/>
  <c r="C131" i="14"/>
  <c r="B131" i="14"/>
  <c r="F130" i="14"/>
  <c r="G130" i="14" s="1"/>
  <c r="C130" i="14"/>
  <c r="B130" i="14"/>
  <c r="D130" i="14" s="1"/>
  <c r="F129" i="14"/>
  <c r="C129" i="14"/>
  <c r="B129" i="14"/>
  <c r="F128" i="14"/>
  <c r="G128" i="14" s="1"/>
  <c r="C128" i="14"/>
  <c r="B128" i="14"/>
  <c r="D128" i="14" s="1"/>
  <c r="F127" i="14"/>
  <c r="C127" i="14"/>
  <c r="D127" i="14" s="1"/>
  <c r="B127" i="14"/>
  <c r="F126" i="14"/>
  <c r="C126" i="14"/>
  <c r="B126" i="14"/>
  <c r="D126" i="14" s="1"/>
  <c r="F125" i="14"/>
  <c r="C125" i="14"/>
  <c r="D125" i="14" s="1"/>
  <c r="B125" i="14"/>
  <c r="F124" i="14"/>
  <c r="G124" i="14" s="1"/>
  <c r="C124" i="14"/>
  <c r="B124" i="14"/>
  <c r="D124" i="14" s="1"/>
  <c r="F123" i="14"/>
  <c r="C123" i="14"/>
  <c r="B123" i="14"/>
  <c r="F122" i="14"/>
  <c r="G122" i="14" s="1"/>
  <c r="C122" i="14"/>
  <c r="B122" i="14"/>
  <c r="D122" i="14" s="1"/>
  <c r="F121" i="14"/>
  <c r="C121" i="14"/>
  <c r="B121" i="14"/>
  <c r="F120" i="14"/>
  <c r="G120" i="14" s="1"/>
  <c r="C120" i="14"/>
  <c r="B120" i="14"/>
  <c r="D120" i="14" s="1"/>
  <c r="F119" i="14"/>
  <c r="C119" i="14"/>
  <c r="D119" i="14" s="1"/>
  <c r="B119" i="14"/>
  <c r="F118" i="14"/>
  <c r="C118" i="14"/>
  <c r="B118" i="14"/>
  <c r="D118" i="14" s="1"/>
  <c r="F117" i="14"/>
  <c r="C117" i="14"/>
  <c r="D117" i="14" s="1"/>
  <c r="B117" i="14"/>
  <c r="F116" i="14"/>
  <c r="G116" i="14" s="1"/>
  <c r="C116" i="14"/>
  <c r="B116" i="14"/>
  <c r="D116" i="14" s="1"/>
  <c r="F115" i="14"/>
  <c r="C115" i="14"/>
  <c r="B115" i="14"/>
  <c r="F114" i="14"/>
  <c r="G114" i="14" s="1"/>
  <c r="C114" i="14"/>
  <c r="B114" i="14"/>
  <c r="D114" i="14" s="1"/>
  <c r="F113" i="14"/>
  <c r="C113" i="14"/>
  <c r="B113" i="14"/>
  <c r="F112" i="14"/>
  <c r="G112" i="14" s="1"/>
  <c r="C112" i="14"/>
  <c r="B112" i="14"/>
  <c r="D112" i="14" s="1"/>
  <c r="F111" i="14"/>
  <c r="C111" i="14"/>
  <c r="D111" i="14" s="1"/>
  <c r="B111" i="14"/>
  <c r="F110" i="14"/>
  <c r="C110" i="14"/>
  <c r="B110" i="14"/>
  <c r="D110" i="14" s="1"/>
  <c r="F109" i="14"/>
  <c r="C109" i="14"/>
  <c r="D109" i="14" s="1"/>
  <c r="B109" i="14"/>
  <c r="F108" i="14"/>
  <c r="G108" i="14" s="1"/>
  <c r="C108" i="14"/>
  <c r="B108" i="14"/>
  <c r="D108" i="14" s="1"/>
  <c r="F107" i="14"/>
  <c r="C107" i="14"/>
  <c r="B107" i="14"/>
  <c r="F106" i="14"/>
  <c r="G106" i="14" s="1"/>
  <c r="C106" i="14"/>
  <c r="B106" i="14"/>
  <c r="D106" i="14" s="1"/>
  <c r="F105" i="14"/>
  <c r="C105" i="14"/>
  <c r="B105" i="14"/>
  <c r="F104" i="14"/>
  <c r="G104" i="14" s="1"/>
  <c r="C104" i="14"/>
  <c r="B104" i="14"/>
  <c r="D104" i="14" s="1"/>
  <c r="F103" i="14"/>
  <c r="C103" i="14"/>
  <c r="D103" i="14" s="1"/>
  <c r="B103" i="14"/>
  <c r="F102" i="14"/>
  <c r="C102" i="14"/>
  <c r="B102" i="14"/>
  <c r="D102" i="14" s="1"/>
  <c r="F101" i="14"/>
  <c r="C101" i="14"/>
  <c r="D101" i="14" s="1"/>
  <c r="B101" i="14"/>
  <c r="F100" i="14"/>
  <c r="G100" i="14" s="1"/>
  <c r="C100" i="14"/>
  <c r="B100" i="14"/>
  <c r="D100" i="14" s="1"/>
  <c r="F99" i="14"/>
  <c r="C99" i="14"/>
  <c r="B99" i="14"/>
  <c r="F98" i="14"/>
  <c r="G98" i="14" s="1"/>
  <c r="C98" i="14"/>
  <c r="B98" i="14"/>
  <c r="D98" i="14" s="1"/>
  <c r="F97" i="14"/>
  <c r="C97" i="14"/>
  <c r="B97" i="14"/>
  <c r="F96" i="14"/>
  <c r="G96" i="14" s="1"/>
  <c r="C96" i="14"/>
  <c r="B96" i="14"/>
  <c r="D96" i="14" s="1"/>
  <c r="F95" i="14"/>
  <c r="C95" i="14"/>
  <c r="D95" i="14" s="1"/>
  <c r="B95" i="14"/>
  <c r="F94" i="14"/>
  <c r="C94" i="14"/>
  <c r="B94" i="14"/>
  <c r="D94" i="14" s="1"/>
  <c r="F93" i="14"/>
  <c r="C93" i="14"/>
  <c r="D93" i="14" s="1"/>
  <c r="B93" i="14"/>
  <c r="F92" i="14"/>
  <c r="G92" i="14" s="1"/>
  <c r="C92" i="14"/>
  <c r="B92" i="14"/>
  <c r="D92" i="14" s="1"/>
  <c r="F91" i="14"/>
  <c r="C91" i="14"/>
  <c r="B91" i="14"/>
  <c r="F90" i="14"/>
  <c r="G90" i="14" s="1"/>
  <c r="C90" i="14"/>
  <c r="B90" i="14"/>
  <c r="D90" i="14" s="1"/>
  <c r="F89" i="14"/>
  <c r="C89" i="14"/>
  <c r="B89" i="14"/>
  <c r="F88" i="14"/>
  <c r="G88" i="14" s="1"/>
  <c r="C88" i="14"/>
  <c r="B88" i="14"/>
  <c r="D88" i="14" s="1"/>
  <c r="F87" i="14"/>
  <c r="C87" i="14"/>
  <c r="D87" i="14" s="1"/>
  <c r="B87" i="14"/>
  <c r="F86" i="14"/>
  <c r="C86" i="14"/>
  <c r="B86" i="14"/>
  <c r="D86" i="14" s="1"/>
  <c r="F85" i="14"/>
  <c r="C85" i="14"/>
  <c r="D85" i="14" s="1"/>
  <c r="B85" i="14"/>
  <c r="F84" i="14"/>
  <c r="G84" i="14" s="1"/>
  <c r="C84" i="14"/>
  <c r="B84" i="14"/>
  <c r="D84" i="14" s="1"/>
  <c r="F83" i="14"/>
  <c r="C83" i="14"/>
  <c r="B83" i="14"/>
  <c r="F82" i="14"/>
  <c r="G82" i="14" s="1"/>
  <c r="C82" i="14"/>
  <c r="B82" i="14"/>
  <c r="D82" i="14" s="1"/>
  <c r="F81" i="14"/>
  <c r="C81" i="14"/>
  <c r="B81" i="14"/>
  <c r="F80" i="14"/>
  <c r="G80" i="14" s="1"/>
  <c r="C80" i="14"/>
  <c r="B80" i="14"/>
  <c r="D80" i="14" s="1"/>
  <c r="F79" i="14"/>
  <c r="C79" i="14"/>
  <c r="D79" i="14" s="1"/>
  <c r="B79" i="14"/>
  <c r="F78" i="14"/>
  <c r="C78" i="14"/>
  <c r="B78" i="14"/>
  <c r="D78" i="14" s="1"/>
  <c r="F77" i="14"/>
  <c r="C77" i="14"/>
  <c r="D77" i="14" s="1"/>
  <c r="B77" i="14"/>
  <c r="F76" i="14"/>
  <c r="G76" i="14" s="1"/>
  <c r="C76" i="14"/>
  <c r="B76" i="14"/>
  <c r="D76" i="14" s="1"/>
  <c r="F75" i="14"/>
  <c r="C75" i="14"/>
  <c r="B75" i="14"/>
  <c r="F74" i="14"/>
  <c r="G74" i="14" s="1"/>
  <c r="C74" i="14"/>
  <c r="B74" i="14"/>
  <c r="D74" i="14" s="1"/>
  <c r="F73" i="14"/>
  <c r="C73" i="14"/>
  <c r="B73" i="14"/>
  <c r="F72" i="14"/>
  <c r="G72" i="14" s="1"/>
  <c r="C72" i="14"/>
  <c r="B72" i="14"/>
  <c r="D72" i="14" s="1"/>
  <c r="F71" i="14"/>
  <c r="C71" i="14"/>
  <c r="D71" i="14" s="1"/>
  <c r="B71" i="14"/>
  <c r="F70" i="14"/>
  <c r="C70" i="14"/>
  <c r="B70" i="14"/>
  <c r="D70" i="14" s="1"/>
  <c r="F69" i="14"/>
  <c r="C69" i="14"/>
  <c r="D69" i="14" s="1"/>
  <c r="B69" i="14"/>
  <c r="F68" i="14"/>
  <c r="G68" i="14" s="1"/>
  <c r="C68" i="14"/>
  <c r="B68" i="14"/>
  <c r="D68" i="14" s="1"/>
  <c r="F67" i="14"/>
  <c r="C67" i="14"/>
  <c r="B67" i="14"/>
  <c r="F66" i="14"/>
  <c r="G66" i="14" s="1"/>
  <c r="C66" i="14"/>
  <c r="B66" i="14"/>
  <c r="D66" i="14" s="1"/>
  <c r="F65" i="14"/>
  <c r="C65" i="14"/>
  <c r="B65" i="14"/>
  <c r="F64" i="14"/>
  <c r="G64" i="14" s="1"/>
  <c r="C64" i="14"/>
  <c r="B64" i="14"/>
  <c r="D64" i="14" s="1"/>
  <c r="F63" i="14"/>
  <c r="C63" i="14"/>
  <c r="D63" i="14" s="1"/>
  <c r="B63" i="14"/>
  <c r="F62" i="14"/>
  <c r="C62" i="14"/>
  <c r="B62" i="14"/>
  <c r="D62" i="14" s="1"/>
  <c r="F61" i="14"/>
  <c r="C61" i="14"/>
  <c r="D61" i="14" s="1"/>
  <c r="B61" i="14"/>
  <c r="F60" i="14"/>
  <c r="G60" i="14" s="1"/>
  <c r="C60" i="14"/>
  <c r="B60" i="14"/>
  <c r="D60" i="14" s="1"/>
  <c r="F59" i="14"/>
  <c r="C59" i="14"/>
  <c r="B59" i="14"/>
  <c r="F58" i="14"/>
  <c r="G58" i="14" s="1"/>
  <c r="C58" i="14"/>
  <c r="B58" i="14"/>
  <c r="D58" i="14" s="1"/>
  <c r="F57" i="14"/>
  <c r="C57" i="14"/>
  <c r="B57" i="14"/>
  <c r="F56" i="14"/>
  <c r="G56" i="14" s="1"/>
  <c r="C56" i="14"/>
  <c r="B56" i="14"/>
  <c r="D56" i="14" s="1"/>
  <c r="F55" i="14"/>
  <c r="C55" i="14"/>
  <c r="D55" i="14" s="1"/>
  <c r="B55" i="14"/>
  <c r="F54" i="14"/>
  <c r="C54" i="14"/>
  <c r="B54" i="14"/>
  <c r="D54" i="14" s="1"/>
  <c r="F53" i="14"/>
  <c r="C53" i="14"/>
  <c r="D53" i="14" s="1"/>
  <c r="B53" i="14"/>
  <c r="F52" i="14"/>
  <c r="G52" i="14" s="1"/>
  <c r="C52" i="14"/>
  <c r="B52" i="14"/>
  <c r="D52" i="14" s="1"/>
  <c r="F51" i="14"/>
  <c r="C51" i="14"/>
  <c r="B51" i="14"/>
  <c r="F50" i="14"/>
  <c r="G50" i="14" s="1"/>
  <c r="C50" i="14"/>
  <c r="B50" i="14"/>
  <c r="D50" i="14" s="1"/>
  <c r="F49" i="14"/>
  <c r="C49" i="14"/>
  <c r="B49" i="14"/>
  <c r="F48" i="14"/>
  <c r="G48" i="14" s="1"/>
  <c r="C48" i="14"/>
  <c r="B48" i="14"/>
  <c r="D48" i="14" s="1"/>
  <c r="F47" i="14"/>
  <c r="C47" i="14"/>
  <c r="D47" i="14" s="1"/>
  <c r="B47" i="14"/>
  <c r="F46" i="14"/>
  <c r="C46" i="14"/>
  <c r="B46" i="14"/>
  <c r="D46" i="14" s="1"/>
  <c r="F45" i="14"/>
  <c r="C45" i="14"/>
  <c r="D45" i="14" s="1"/>
  <c r="B45" i="14"/>
  <c r="F44" i="14"/>
  <c r="G44" i="14" s="1"/>
  <c r="C44" i="14"/>
  <c r="B44" i="14"/>
  <c r="D44" i="14" s="1"/>
  <c r="F43" i="14"/>
  <c r="C43" i="14"/>
  <c r="B43" i="14"/>
  <c r="F42" i="14"/>
  <c r="G42" i="14" s="1"/>
  <c r="C42" i="14"/>
  <c r="B42" i="14"/>
  <c r="D42" i="14" s="1"/>
  <c r="F41" i="14"/>
  <c r="C41" i="14"/>
  <c r="B41" i="14"/>
  <c r="F40" i="14"/>
  <c r="G40" i="14" s="1"/>
  <c r="C40" i="14"/>
  <c r="B40" i="14"/>
  <c r="D40" i="14" s="1"/>
  <c r="F39" i="14"/>
  <c r="C39" i="14"/>
  <c r="D39" i="14" s="1"/>
  <c r="B39" i="14"/>
  <c r="F38" i="14"/>
  <c r="C38" i="14"/>
  <c r="B38" i="14"/>
  <c r="D38" i="14" s="1"/>
  <c r="F37" i="14"/>
  <c r="C37" i="14"/>
  <c r="D37" i="14" s="1"/>
  <c r="B37" i="14"/>
  <c r="F36" i="14"/>
  <c r="G36" i="14" s="1"/>
  <c r="C36" i="14"/>
  <c r="B36" i="14"/>
  <c r="D36" i="14" s="1"/>
  <c r="F35" i="14"/>
  <c r="C35" i="14"/>
  <c r="B35" i="14"/>
  <c r="F34" i="14"/>
  <c r="G34" i="14" s="1"/>
  <c r="C34" i="14"/>
  <c r="B34" i="14"/>
  <c r="D34" i="14" s="1"/>
  <c r="F33" i="14"/>
  <c r="C33" i="14"/>
  <c r="B33" i="14"/>
  <c r="F32" i="14"/>
  <c r="G32" i="14" s="1"/>
  <c r="C32" i="14"/>
  <c r="B32" i="14"/>
  <c r="D32" i="14" s="1"/>
  <c r="F31" i="14"/>
  <c r="C31" i="14"/>
  <c r="D31" i="14" s="1"/>
  <c r="B31" i="14"/>
  <c r="F30" i="14"/>
  <c r="C30" i="14"/>
  <c r="B30" i="14"/>
  <c r="D30" i="14" s="1"/>
  <c r="F29" i="14"/>
  <c r="C29" i="14"/>
  <c r="D29" i="14" s="1"/>
  <c r="B29" i="14"/>
  <c r="F28" i="14"/>
  <c r="G28" i="14" s="1"/>
  <c r="C28" i="14"/>
  <c r="B28" i="14"/>
  <c r="D28" i="14" s="1"/>
  <c r="F27" i="14"/>
  <c r="C27" i="14"/>
  <c r="B27" i="14"/>
  <c r="F26" i="14"/>
  <c r="G26" i="14" s="1"/>
  <c r="C26" i="14"/>
  <c r="B26" i="14"/>
  <c r="D26" i="14" s="1"/>
  <c r="F25" i="14"/>
  <c r="C25" i="14"/>
  <c r="B25" i="14"/>
  <c r="F24" i="14"/>
  <c r="G24" i="14" s="1"/>
  <c r="C24" i="14"/>
  <c r="B24" i="14"/>
  <c r="D24" i="14" s="1"/>
  <c r="F23" i="14"/>
  <c r="C23" i="14"/>
  <c r="D23" i="14" s="1"/>
  <c r="B23" i="14"/>
  <c r="F22" i="14"/>
  <c r="C22" i="14"/>
  <c r="B22" i="14"/>
  <c r="D22" i="14" s="1"/>
  <c r="F21" i="14"/>
  <c r="C21" i="14"/>
  <c r="D21" i="14" s="1"/>
  <c r="B21" i="14"/>
  <c r="F20" i="14"/>
  <c r="G20" i="14" s="1"/>
  <c r="C20" i="14"/>
  <c r="B20" i="14"/>
  <c r="D20" i="14" s="1"/>
  <c r="F19" i="14"/>
  <c r="C19" i="14"/>
  <c r="B19" i="14"/>
  <c r="F18" i="14"/>
  <c r="G18" i="14" s="1"/>
  <c r="C18" i="14"/>
  <c r="B18" i="14"/>
  <c r="D18" i="14" s="1"/>
  <c r="F17" i="14"/>
  <c r="C17" i="14"/>
  <c r="B17" i="14"/>
  <c r="F16" i="14"/>
  <c r="G16" i="14" s="1"/>
  <c r="C16" i="14"/>
  <c r="B16" i="14"/>
  <c r="D16" i="14" s="1"/>
  <c r="F15" i="14"/>
  <c r="C15" i="14"/>
  <c r="D15" i="14" s="1"/>
  <c r="B15" i="14"/>
  <c r="F14" i="14"/>
  <c r="C14" i="14"/>
  <c r="B14" i="14"/>
  <c r="D14" i="14" s="1"/>
  <c r="F13" i="14"/>
  <c r="C13" i="14"/>
  <c r="D13" i="14" s="1"/>
  <c r="B13" i="14"/>
  <c r="F12" i="14"/>
  <c r="G12" i="14" s="1"/>
  <c r="C12" i="14"/>
  <c r="B12" i="14"/>
  <c r="D12" i="14" s="1"/>
  <c r="F11" i="14"/>
  <c r="C11" i="14"/>
  <c r="B11" i="14"/>
  <c r="F10" i="14"/>
  <c r="C10" i="14"/>
  <c r="B10" i="14"/>
  <c r="D10" i="14" s="1"/>
  <c r="F9" i="14"/>
  <c r="C9" i="14"/>
  <c r="D9" i="14" s="1"/>
  <c r="B9" i="14"/>
  <c r="K8" i="14"/>
  <c r="F8" i="14"/>
  <c r="G8" i="14" s="1"/>
  <c r="C8" i="14"/>
  <c r="B8" i="14"/>
  <c r="D8" i="14" s="1"/>
  <c r="F7" i="14"/>
  <c r="C7" i="14"/>
  <c r="B7" i="14"/>
  <c r="F6" i="14"/>
  <c r="C6" i="14"/>
  <c r="B6" i="14"/>
  <c r="G93" i="8"/>
  <c r="G91" i="8"/>
  <c r="G89" i="8"/>
  <c r="G87" i="8"/>
  <c r="G85" i="8"/>
  <c r="G83" i="8"/>
  <c r="G81" i="8"/>
  <c r="G79" i="8"/>
  <c r="G77" i="8"/>
  <c r="G75" i="8"/>
  <c r="G73" i="8"/>
  <c r="G71" i="8"/>
  <c r="G69" i="8"/>
  <c r="G67" i="8"/>
  <c r="G65" i="8"/>
  <c r="G63" i="8"/>
  <c r="G61" i="8"/>
  <c r="G59" i="8"/>
  <c r="E9" i="8"/>
  <c r="A1" i="8"/>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M681" i="6"/>
  <c r="O680" i="6"/>
  <c r="N680" i="6"/>
  <c r="L680" i="6"/>
  <c r="O679" i="6"/>
  <c r="N679" i="6"/>
  <c r="L679" i="6"/>
  <c r="O678" i="6"/>
  <c r="N678" i="6"/>
  <c r="L678" i="6"/>
  <c r="O677" i="6"/>
  <c r="N677" i="6"/>
  <c r="L677" i="6"/>
  <c r="O676" i="6"/>
  <c r="N676" i="6"/>
  <c r="L676" i="6"/>
  <c r="O675" i="6"/>
  <c r="N675" i="6"/>
  <c r="L675" i="6"/>
  <c r="O674" i="6"/>
  <c r="N674" i="6"/>
  <c r="L674" i="6"/>
  <c r="O673" i="6"/>
  <c r="N673" i="6"/>
  <c r="L673" i="6"/>
  <c r="O672" i="6"/>
  <c r="N672" i="6"/>
  <c r="L672" i="6"/>
  <c r="O671" i="6"/>
  <c r="N671" i="6"/>
  <c r="L671" i="6"/>
  <c r="O670" i="6"/>
  <c r="N670" i="6"/>
  <c r="L670" i="6"/>
  <c r="O669" i="6"/>
  <c r="N669" i="6"/>
  <c r="L669" i="6"/>
  <c r="O668" i="6"/>
  <c r="N668" i="6"/>
  <c r="L668" i="6"/>
  <c r="O667" i="6"/>
  <c r="N667" i="6"/>
  <c r="L667" i="6"/>
  <c r="O666" i="6"/>
  <c r="N666" i="6"/>
  <c r="L666" i="6"/>
  <c r="O665" i="6"/>
  <c r="N665" i="6"/>
  <c r="L665" i="6"/>
  <c r="O664" i="6"/>
  <c r="N664" i="6"/>
  <c r="L664" i="6"/>
  <c r="O663" i="6"/>
  <c r="N663" i="6"/>
  <c r="L663" i="6"/>
  <c r="O662" i="6"/>
  <c r="N662" i="6"/>
  <c r="L662" i="6"/>
  <c r="O661" i="6"/>
  <c r="N661" i="6"/>
  <c r="L661" i="6"/>
  <c r="O660" i="6"/>
  <c r="N660" i="6"/>
  <c r="L660" i="6"/>
  <c r="O659" i="6"/>
  <c r="N659" i="6"/>
  <c r="L659" i="6"/>
  <c r="O658" i="6"/>
  <c r="N658" i="6"/>
  <c r="L658" i="6"/>
  <c r="O657" i="6"/>
  <c r="N657" i="6"/>
  <c r="L657" i="6"/>
  <c r="O656" i="6"/>
  <c r="N656" i="6"/>
  <c r="L656" i="6"/>
  <c r="O655" i="6"/>
  <c r="N655" i="6"/>
  <c r="L655" i="6"/>
  <c r="O654" i="6"/>
  <c r="N654" i="6"/>
  <c r="L654" i="6"/>
  <c r="O653" i="6"/>
  <c r="N653" i="6"/>
  <c r="L653" i="6"/>
  <c r="O652" i="6"/>
  <c r="N652" i="6"/>
  <c r="L652" i="6"/>
  <c r="O651" i="6"/>
  <c r="N651" i="6"/>
  <c r="L651" i="6"/>
  <c r="O650" i="6"/>
  <c r="N650" i="6"/>
  <c r="L650" i="6"/>
  <c r="O649" i="6"/>
  <c r="N649" i="6"/>
  <c r="L649" i="6"/>
  <c r="O648" i="6"/>
  <c r="N648" i="6"/>
  <c r="L648" i="6"/>
  <c r="O647" i="6"/>
  <c r="N647" i="6"/>
  <c r="L647" i="6"/>
  <c r="O646" i="6"/>
  <c r="N646" i="6"/>
  <c r="L646" i="6"/>
  <c r="O645" i="6"/>
  <c r="N645" i="6"/>
  <c r="L645" i="6"/>
  <c r="O644" i="6"/>
  <c r="N644" i="6"/>
  <c r="L644" i="6"/>
  <c r="O643" i="6"/>
  <c r="N643" i="6"/>
  <c r="L643" i="6"/>
  <c r="O642" i="6"/>
  <c r="N642" i="6"/>
  <c r="L642" i="6"/>
  <c r="O641" i="6"/>
  <c r="N641" i="6"/>
  <c r="L641" i="6"/>
  <c r="O640" i="6"/>
  <c r="N640" i="6"/>
  <c r="L640" i="6"/>
  <c r="O639" i="6"/>
  <c r="N639" i="6"/>
  <c r="L639" i="6"/>
  <c r="O638" i="6"/>
  <c r="N638" i="6"/>
  <c r="L638" i="6"/>
  <c r="O637" i="6"/>
  <c r="N637" i="6"/>
  <c r="L637" i="6"/>
  <c r="O636" i="6"/>
  <c r="N636" i="6"/>
  <c r="L636" i="6"/>
  <c r="O635" i="6"/>
  <c r="N635" i="6"/>
  <c r="L635" i="6"/>
  <c r="O634" i="6"/>
  <c r="N634" i="6"/>
  <c r="L634" i="6"/>
  <c r="O633" i="6"/>
  <c r="N633" i="6"/>
  <c r="L633" i="6"/>
  <c r="O632" i="6"/>
  <c r="N632" i="6"/>
  <c r="L632" i="6"/>
  <c r="O631" i="6"/>
  <c r="N631" i="6"/>
  <c r="L631" i="6"/>
  <c r="O630" i="6"/>
  <c r="N630" i="6"/>
  <c r="L630" i="6"/>
  <c r="O629" i="6"/>
  <c r="N629" i="6"/>
  <c r="L629" i="6"/>
  <c r="O628" i="6"/>
  <c r="N628" i="6"/>
  <c r="L628" i="6"/>
  <c r="O627" i="6"/>
  <c r="N627" i="6"/>
  <c r="L627" i="6"/>
  <c r="O626" i="6"/>
  <c r="N626" i="6"/>
  <c r="L626" i="6"/>
  <c r="H626" i="6"/>
  <c r="I626" i="6" s="1"/>
  <c r="O625" i="6"/>
  <c r="N625" i="6"/>
  <c r="L625" i="6"/>
  <c r="H625" i="6"/>
  <c r="I625" i="6" s="1"/>
  <c r="O624" i="6"/>
  <c r="N624" i="6"/>
  <c r="L624" i="6"/>
  <c r="H624" i="6"/>
  <c r="I624" i="6" s="1"/>
  <c r="O623" i="6"/>
  <c r="N623" i="6"/>
  <c r="L623" i="6"/>
  <c r="H623" i="6"/>
  <c r="I623" i="6" s="1"/>
  <c r="O622" i="6"/>
  <c r="N622" i="6"/>
  <c r="L622" i="6"/>
  <c r="O621" i="6"/>
  <c r="N621" i="6"/>
  <c r="L621" i="6"/>
  <c r="O620" i="6"/>
  <c r="N620" i="6"/>
  <c r="L620" i="6"/>
  <c r="I620" i="6"/>
  <c r="O619" i="6"/>
  <c r="N619" i="6"/>
  <c r="L619" i="6"/>
  <c r="O618" i="6"/>
  <c r="N618" i="6"/>
  <c r="L618" i="6"/>
  <c r="O617" i="6"/>
  <c r="N617" i="6"/>
  <c r="L617" i="6"/>
  <c r="O616" i="6"/>
  <c r="N616" i="6"/>
  <c r="L616" i="6"/>
  <c r="B616" i="6"/>
  <c r="O615" i="6"/>
  <c r="N615" i="6"/>
  <c r="L615" i="6"/>
  <c r="B615" i="6"/>
  <c r="O614" i="6"/>
  <c r="N614" i="6"/>
  <c r="L614" i="6"/>
  <c r="O613" i="6"/>
  <c r="N613" i="6"/>
  <c r="L613" i="6"/>
  <c r="O612" i="6"/>
  <c r="N612" i="6"/>
  <c r="L612" i="6"/>
  <c r="O611" i="6"/>
  <c r="N611" i="6"/>
  <c r="L611" i="6"/>
  <c r="O610" i="6"/>
  <c r="N610" i="6"/>
  <c r="L610" i="6"/>
  <c r="O609" i="6"/>
  <c r="N609" i="6"/>
  <c r="L609" i="6"/>
  <c r="O608" i="6"/>
  <c r="N608" i="6"/>
  <c r="L608" i="6"/>
  <c r="O607" i="6"/>
  <c r="N607" i="6"/>
  <c r="L607" i="6"/>
  <c r="O606" i="6"/>
  <c r="N606" i="6"/>
  <c r="L606" i="6"/>
  <c r="O605" i="6"/>
  <c r="N605" i="6"/>
  <c r="L605" i="6"/>
  <c r="O604" i="6"/>
  <c r="N604" i="6"/>
  <c r="L604" i="6"/>
  <c r="O603" i="6"/>
  <c r="N603" i="6"/>
  <c r="L603" i="6"/>
  <c r="O602" i="6"/>
  <c r="N602" i="6"/>
  <c r="L602" i="6"/>
  <c r="O601" i="6"/>
  <c r="N601" i="6"/>
  <c r="L601" i="6"/>
  <c r="O600" i="6"/>
  <c r="N600" i="6"/>
  <c r="L600" i="6"/>
  <c r="O599" i="6"/>
  <c r="N599" i="6"/>
  <c r="L599" i="6"/>
  <c r="O598" i="6"/>
  <c r="N598" i="6"/>
  <c r="L598" i="6"/>
  <c r="O597" i="6"/>
  <c r="N597" i="6"/>
  <c r="L597" i="6"/>
  <c r="O596" i="6"/>
  <c r="N596" i="6"/>
  <c r="L596" i="6"/>
  <c r="O595" i="6"/>
  <c r="N595" i="6"/>
  <c r="L595" i="6"/>
  <c r="O594" i="6"/>
  <c r="N594" i="6"/>
  <c r="L594" i="6"/>
  <c r="O593" i="6"/>
  <c r="N593" i="6"/>
  <c r="L593" i="6"/>
  <c r="O592" i="6"/>
  <c r="N592" i="6"/>
  <c r="L592" i="6"/>
  <c r="O591" i="6"/>
  <c r="N591" i="6"/>
  <c r="L591" i="6"/>
  <c r="O590" i="6"/>
  <c r="N590" i="6"/>
  <c r="L590" i="6"/>
  <c r="O589" i="6"/>
  <c r="N589" i="6"/>
  <c r="L589" i="6"/>
  <c r="O588" i="6"/>
  <c r="N588" i="6"/>
  <c r="L588" i="6"/>
  <c r="O587" i="6"/>
  <c r="N587" i="6"/>
  <c r="L587" i="6"/>
  <c r="O586" i="6"/>
  <c r="N586" i="6"/>
  <c r="L586" i="6"/>
  <c r="O585" i="6"/>
  <c r="N585" i="6"/>
  <c r="L585" i="6"/>
  <c r="O584" i="6"/>
  <c r="N584" i="6"/>
  <c r="L584" i="6"/>
  <c r="O583" i="6"/>
  <c r="N583" i="6"/>
  <c r="L583" i="6"/>
  <c r="O582" i="6"/>
  <c r="N582" i="6"/>
  <c r="L582" i="6"/>
  <c r="O581" i="6"/>
  <c r="N581" i="6"/>
  <c r="L581" i="6"/>
  <c r="O580" i="6"/>
  <c r="N580" i="6"/>
  <c r="L580" i="6"/>
  <c r="O579" i="6"/>
  <c r="N579" i="6"/>
  <c r="L579" i="6"/>
  <c r="O578" i="6"/>
  <c r="N578" i="6"/>
  <c r="L578" i="6"/>
  <c r="O577" i="6"/>
  <c r="N577" i="6"/>
  <c r="L577" i="6"/>
  <c r="O576" i="6"/>
  <c r="N576" i="6"/>
  <c r="L576" i="6"/>
  <c r="O575" i="6"/>
  <c r="N575" i="6"/>
  <c r="L575" i="6"/>
  <c r="O574" i="6"/>
  <c r="N574" i="6"/>
  <c r="L574" i="6"/>
  <c r="O573" i="6"/>
  <c r="N573" i="6"/>
  <c r="L573" i="6"/>
  <c r="O572" i="6"/>
  <c r="N572" i="6"/>
  <c r="L572" i="6"/>
  <c r="O571" i="6"/>
  <c r="N571" i="6"/>
  <c r="L571" i="6"/>
  <c r="O570" i="6"/>
  <c r="N570" i="6"/>
  <c r="L570" i="6"/>
  <c r="O569" i="6"/>
  <c r="N569" i="6"/>
  <c r="L569" i="6"/>
  <c r="O568" i="6"/>
  <c r="N568" i="6"/>
  <c r="L568" i="6"/>
  <c r="O567" i="6"/>
  <c r="N567" i="6"/>
  <c r="L567" i="6"/>
  <c r="O566" i="6"/>
  <c r="N566" i="6"/>
  <c r="L566" i="6"/>
  <c r="O565" i="6"/>
  <c r="N565" i="6"/>
  <c r="L565" i="6"/>
  <c r="O564" i="6"/>
  <c r="N564" i="6"/>
  <c r="L564" i="6"/>
  <c r="O563" i="6"/>
  <c r="N563" i="6"/>
  <c r="L563" i="6"/>
  <c r="O562" i="6"/>
  <c r="N562" i="6"/>
  <c r="L562" i="6"/>
  <c r="O561" i="6"/>
  <c r="N561" i="6"/>
  <c r="L561" i="6"/>
  <c r="O560" i="6"/>
  <c r="N560" i="6"/>
  <c r="L560" i="6"/>
  <c r="O559" i="6"/>
  <c r="N559" i="6"/>
  <c r="L559" i="6"/>
  <c r="O558" i="6"/>
  <c r="N558" i="6"/>
  <c r="L558" i="6"/>
  <c r="O557" i="6"/>
  <c r="N557" i="6"/>
  <c r="L557" i="6"/>
  <c r="O556" i="6"/>
  <c r="N556" i="6"/>
  <c r="L556" i="6"/>
  <c r="O555" i="6"/>
  <c r="N555" i="6"/>
  <c r="L555" i="6"/>
  <c r="O554" i="6"/>
  <c r="N554" i="6"/>
  <c r="L554" i="6"/>
  <c r="O553" i="6"/>
  <c r="N553" i="6"/>
  <c r="L553" i="6"/>
  <c r="O552" i="6"/>
  <c r="N552" i="6"/>
  <c r="L552" i="6"/>
  <c r="I552" i="6"/>
  <c r="O551" i="6"/>
  <c r="N551" i="6"/>
  <c r="L551" i="6"/>
  <c r="O550" i="6"/>
  <c r="N550" i="6"/>
  <c r="L550" i="6"/>
  <c r="O549" i="6"/>
  <c r="N549" i="6"/>
  <c r="L549" i="6"/>
  <c r="O548" i="6"/>
  <c r="N548" i="6"/>
  <c r="L548" i="6"/>
  <c r="B548" i="6"/>
  <c r="O547" i="6"/>
  <c r="N547" i="6"/>
  <c r="L547" i="6"/>
  <c r="B547" i="6"/>
  <c r="O546" i="6"/>
  <c r="N546" i="6"/>
  <c r="L546" i="6"/>
  <c r="O545" i="6"/>
  <c r="N545" i="6"/>
  <c r="L545" i="6"/>
  <c r="O544" i="6"/>
  <c r="N544" i="6"/>
  <c r="L544" i="6"/>
  <c r="O543" i="6"/>
  <c r="N543" i="6"/>
  <c r="L543" i="6"/>
  <c r="O542" i="6"/>
  <c r="N542" i="6"/>
  <c r="L542" i="6"/>
  <c r="O541" i="6"/>
  <c r="N541" i="6"/>
  <c r="L541" i="6"/>
  <c r="O540" i="6"/>
  <c r="N540" i="6"/>
  <c r="L540" i="6"/>
  <c r="O539" i="6"/>
  <c r="N539" i="6"/>
  <c r="L539" i="6"/>
  <c r="O538" i="6"/>
  <c r="N538" i="6"/>
  <c r="L538" i="6"/>
  <c r="O537" i="6"/>
  <c r="N537" i="6"/>
  <c r="L537" i="6"/>
  <c r="O536" i="6"/>
  <c r="N536" i="6"/>
  <c r="L536" i="6"/>
  <c r="O535" i="6"/>
  <c r="N535" i="6"/>
  <c r="L535" i="6"/>
  <c r="O534" i="6"/>
  <c r="N534" i="6"/>
  <c r="L534" i="6"/>
  <c r="O533" i="6"/>
  <c r="N533" i="6"/>
  <c r="L533" i="6"/>
  <c r="O532" i="6"/>
  <c r="N532" i="6"/>
  <c r="L532" i="6"/>
  <c r="O531" i="6"/>
  <c r="N531" i="6"/>
  <c r="L531" i="6"/>
  <c r="O530" i="6"/>
  <c r="N530" i="6"/>
  <c r="L530" i="6"/>
  <c r="O529" i="6"/>
  <c r="N529" i="6"/>
  <c r="L529" i="6"/>
  <c r="O528" i="6"/>
  <c r="N528" i="6"/>
  <c r="L528" i="6"/>
  <c r="O527" i="6"/>
  <c r="N527" i="6"/>
  <c r="L527" i="6"/>
  <c r="O526" i="6"/>
  <c r="N526" i="6"/>
  <c r="L526" i="6"/>
  <c r="O525" i="6"/>
  <c r="N525" i="6"/>
  <c r="L525" i="6"/>
  <c r="O524" i="6"/>
  <c r="N524" i="6"/>
  <c r="L524" i="6"/>
  <c r="O523" i="6"/>
  <c r="N523" i="6"/>
  <c r="L523" i="6"/>
  <c r="O522" i="6"/>
  <c r="N522" i="6"/>
  <c r="L522" i="6"/>
  <c r="O521" i="6"/>
  <c r="N521" i="6"/>
  <c r="L521" i="6"/>
  <c r="O520" i="6"/>
  <c r="N520" i="6"/>
  <c r="L520" i="6"/>
  <c r="O519" i="6"/>
  <c r="N519" i="6"/>
  <c r="L519" i="6"/>
  <c r="O518" i="6"/>
  <c r="N518" i="6"/>
  <c r="L518" i="6"/>
  <c r="O517" i="6"/>
  <c r="N517" i="6"/>
  <c r="L517" i="6"/>
  <c r="O516" i="6"/>
  <c r="N516" i="6"/>
  <c r="L516" i="6"/>
  <c r="O515" i="6"/>
  <c r="N515" i="6"/>
  <c r="L515" i="6"/>
  <c r="O514" i="6"/>
  <c r="N514" i="6"/>
  <c r="L514" i="6"/>
  <c r="O513" i="6"/>
  <c r="N513" i="6"/>
  <c r="L513" i="6"/>
  <c r="O512" i="6"/>
  <c r="N512" i="6"/>
  <c r="L512" i="6"/>
  <c r="O511" i="6"/>
  <c r="N511" i="6"/>
  <c r="L511" i="6"/>
  <c r="O510" i="6"/>
  <c r="N510" i="6"/>
  <c r="L510" i="6"/>
  <c r="O509" i="6"/>
  <c r="N509" i="6"/>
  <c r="L509" i="6"/>
  <c r="O508" i="6"/>
  <c r="N508" i="6"/>
  <c r="L508" i="6"/>
  <c r="O507" i="6"/>
  <c r="N507" i="6"/>
  <c r="L507" i="6"/>
  <c r="O506" i="6"/>
  <c r="N506" i="6"/>
  <c r="L506" i="6"/>
  <c r="O505" i="6"/>
  <c r="N505" i="6"/>
  <c r="L505" i="6"/>
  <c r="O504" i="6"/>
  <c r="N504" i="6"/>
  <c r="L504" i="6"/>
  <c r="O503" i="6"/>
  <c r="N503" i="6"/>
  <c r="L503" i="6"/>
  <c r="O502" i="6"/>
  <c r="N502" i="6"/>
  <c r="L502" i="6"/>
  <c r="O501" i="6"/>
  <c r="N501" i="6"/>
  <c r="L501" i="6"/>
  <c r="O500" i="6"/>
  <c r="N500" i="6"/>
  <c r="L500" i="6"/>
  <c r="O499" i="6"/>
  <c r="N499" i="6"/>
  <c r="L499" i="6"/>
  <c r="O498" i="6"/>
  <c r="N498" i="6"/>
  <c r="L498" i="6"/>
  <c r="O497" i="6"/>
  <c r="N497" i="6"/>
  <c r="L497" i="6"/>
  <c r="O496" i="6"/>
  <c r="N496" i="6"/>
  <c r="L496" i="6"/>
  <c r="O495" i="6"/>
  <c r="N495" i="6"/>
  <c r="L495" i="6"/>
  <c r="O494" i="6"/>
  <c r="N494" i="6"/>
  <c r="L494" i="6"/>
  <c r="O493" i="6"/>
  <c r="N493" i="6"/>
  <c r="L493" i="6"/>
  <c r="O492" i="6"/>
  <c r="N492" i="6"/>
  <c r="L492" i="6"/>
  <c r="O491" i="6"/>
  <c r="N491" i="6"/>
  <c r="L491" i="6"/>
  <c r="O490" i="6"/>
  <c r="N490" i="6"/>
  <c r="L490" i="6"/>
  <c r="O489" i="6"/>
  <c r="N489" i="6"/>
  <c r="L489" i="6"/>
  <c r="O488" i="6"/>
  <c r="N488" i="6"/>
  <c r="L488" i="6"/>
  <c r="O487" i="6"/>
  <c r="N487" i="6"/>
  <c r="L487" i="6"/>
  <c r="O486" i="6"/>
  <c r="N486" i="6"/>
  <c r="L486" i="6"/>
  <c r="O485" i="6"/>
  <c r="N485" i="6"/>
  <c r="L485" i="6"/>
  <c r="O484" i="6"/>
  <c r="N484" i="6"/>
  <c r="L484" i="6"/>
  <c r="I484" i="6"/>
  <c r="O483" i="6"/>
  <c r="N483" i="6"/>
  <c r="L483" i="6"/>
  <c r="O482" i="6"/>
  <c r="N482" i="6"/>
  <c r="L482" i="6"/>
  <c r="O481" i="6"/>
  <c r="N481" i="6"/>
  <c r="L481" i="6"/>
  <c r="O480" i="6"/>
  <c r="N480" i="6"/>
  <c r="L480" i="6"/>
  <c r="B480" i="6"/>
  <c r="O479" i="6"/>
  <c r="N479" i="6"/>
  <c r="L479" i="6"/>
  <c r="B479" i="6"/>
  <c r="O478" i="6"/>
  <c r="N478" i="6"/>
  <c r="L478" i="6"/>
  <c r="O477" i="6"/>
  <c r="N477" i="6"/>
  <c r="L477" i="6"/>
  <c r="O476" i="6"/>
  <c r="N476" i="6"/>
  <c r="L476" i="6"/>
  <c r="O475" i="6"/>
  <c r="N475" i="6"/>
  <c r="L475" i="6"/>
  <c r="O474" i="6"/>
  <c r="N474" i="6"/>
  <c r="L474" i="6"/>
  <c r="O473" i="6"/>
  <c r="N473" i="6"/>
  <c r="L473" i="6"/>
  <c r="O472" i="6"/>
  <c r="N472" i="6"/>
  <c r="L472" i="6"/>
  <c r="O471" i="6"/>
  <c r="N471" i="6"/>
  <c r="L471" i="6"/>
  <c r="O470" i="6"/>
  <c r="N470" i="6"/>
  <c r="L470" i="6"/>
  <c r="O469" i="6"/>
  <c r="N469" i="6"/>
  <c r="L469" i="6"/>
  <c r="O468" i="6"/>
  <c r="N468" i="6"/>
  <c r="L468" i="6"/>
  <c r="O467" i="6"/>
  <c r="N467" i="6"/>
  <c r="L467" i="6"/>
  <c r="O466" i="6"/>
  <c r="N466" i="6"/>
  <c r="L466" i="6"/>
  <c r="O465" i="6"/>
  <c r="N465" i="6"/>
  <c r="L465" i="6"/>
  <c r="O464" i="6"/>
  <c r="N464" i="6"/>
  <c r="L464" i="6"/>
  <c r="O463" i="6"/>
  <c r="N463" i="6"/>
  <c r="L463" i="6"/>
  <c r="O462" i="6"/>
  <c r="N462" i="6"/>
  <c r="L462" i="6"/>
  <c r="O461" i="6"/>
  <c r="N461" i="6"/>
  <c r="L461" i="6"/>
  <c r="O460" i="6"/>
  <c r="N460" i="6"/>
  <c r="L460" i="6"/>
  <c r="O459" i="6"/>
  <c r="N459" i="6"/>
  <c r="L459" i="6"/>
  <c r="O458" i="6"/>
  <c r="N458" i="6"/>
  <c r="L458" i="6"/>
  <c r="O457" i="6"/>
  <c r="N457" i="6"/>
  <c r="L457" i="6"/>
  <c r="O456" i="6"/>
  <c r="N456" i="6"/>
  <c r="L456" i="6"/>
  <c r="O455" i="6"/>
  <c r="N455" i="6"/>
  <c r="L455" i="6"/>
  <c r="O454" i="6"/>
  <c r="N454" i="6"/>
  <c r="L454" i="6"/>
  <c r="O453" i="6"/>
  <c r="N453" i="6"/>
  <c r="L453" i="6"/>
  <c r="O452" i="6"/>
  <c r="N452" i="6"/>
  <c r="L452" i="6"/>
  <c r="O451" i="6"/>
  <c r="N451" i="6"/>
  <c r="L451" i="6"/>
  <c r="O450" i="6"/>
  <c r="N450" i="6"/>
  <c r="L450" i="6"/>
  <c r="O449" i="6"/>
  <c r="N449" i="6"/>
  <c r="L449" i="6"/>
  <c r="O448" i="6"/>
  <c r="N448" i="6"/>
  <c r="L448" i="6"/>
  <c r="O447" i="6"/>
  <c r="N447" i="6"/>
  <c r="L447" i="6"/>
  <c r="O446" i="6"/>
  <c r="N446" i="6"/>
  <c r="L446" i="6"/>
  <c r="O445" i="6"/>
  <c r="N445" i="6"/>
  <c r="L445" i="6"/>
  <c r="O444" i="6"/>
  <c r="N444" i="6"/>
  <c r="L444" i="6"/>
  <c r="O443" i="6"/>
  <c r="N443" i="6"/>
  <c r="L443" i="6"/>
  <c r="O442" i="6"/>
  <c r="N442" i="6"/>
  <c r="L442" i="6"/>
  <c r="O441" i="6"/>
  <c r="N441" i="6"/>
  <c r="L441" i="6"/>
  <c r="O440" i="6"/>
  <c r="N440" i="6"/>
  <c r="L440" i="6"/>
  <c r="O439" i="6"/>
  <c r="N439" i="6"/>
  <c r="L439" i="6"/>
  <c r="O438" i="6"/>
  <c r="N438" i="6"/>
  <c r="L438" i="6"/>
  <c r="O437" i="6"/>
  <c r="N437" i="6"/>
  <c r="L437" i="6"/>
  <c r="O436" i="6"/>
  <c r="N436" i="6"/>
  <c r="L436" i="6"/>
  <c r="O435" i="6"/>
  <c r="N435" i="6"/>
  <c r="L435" i="6"/>
  <c r="O434" i="6"/>
  <c r="N434" i="6"/>
  <c r="L434" i="6"/>
  <c r="O433" i="6"/>
  <c r="N433" i="6"/>
  <c r="L433" i="6"/>
  <c r="O432" i="6"/>
  <c r="N432" i="6"/>
  <c r="L432" i="6"/>
  <c r="O431" i="6"/>
  <c r="N431" i="6"/>
  <c r="L431" i="6"/>
  <c r="O430" i="6"/>
  <c r="N430" i="6"/>
  <c r="L430" i="6"/>
  <c r="O429" i="6"/>
  <c r="N429" i="6"/>
  <c r="L429" i="6"/>
  <c r="O428" i="6"/>
  <c r="N428" i="6"/>
  <c r="L428" i="6"/>
  <c r="O427" i="6"/>
  <c r="N427" i="6"/>
  <c r="L427" i="6"/>
  <c r="O426" i="6"/>
  <c r="N426" i="6"/>
  <c r="L426" i="6"/>
  <c r="O425" i="6"/>
  <c r="N425" i="6"/>
  <c r="L425" i="6"/>
  <c r="O424" i="6"/>
  <c r="N424" i="6"/>
  <c r="L424" i="6"/>
  <c r="O423" i="6"/>
  <c r="N423" i="6"/>
  <c r="L423" i="6"/>
  <c r="O422" i="6"/>
  <c r="N422" i="6"/>
  <c r="L422" i="6"/>
  <c r="O421" i="6"/>
  <c r="N421" i="6"/>
  <c r="L421" i="6"/>
  <c r="O420" i="6"/>
  <c r="N420" i="6"/>
  <c r="L420" i="6"/>
  <c r="O419" i="6"/>
  <c r="N419" i="6"/>
  <c r="L419" i="6"/>
  <c r="O418" i="6"/>
  <c r="N418" i="6"/>
  <c r="L418" i="6"/>
  <c r="O417" i="6"/>
  <c r="N417" i="6"/>
  <c r="L417" i="6"/>
  <c r="O416" i="6"/>
  <c r="N416" i="6"/>
  <c r="L416" i="6"/>
  <c r="I416" i="6"/>
  <c r="O415" i="6"/>
  <c r="N415" i="6"/>
  <c r="L415" i="6"/>
  <c r="O414" i="6"/>
  <c r="N414" i="6"/>
  <c r="L414" i="6"/>
  <c r="O413" i="6"/>
  <c r="N413" i="6"/>
  <c r="L413" i="6"/>
  <c r="O412" i="6"/>
  <c r="N412" i="6"/>
  <c r="L412" i="6"/>
  <c r="B412" i="6"/>
  <c r="O411" i="6"/>
  <c r="N411" i="6"/>
  <c r="L411" i="6"/>
  <c r="B411" i="6"/>
  <c r="O410" i="6"/>
  <c r="N410" i="6"/>
  <c r="L410" i="6"/>
  <c r="O409" i="6"/>
  <c r="N409" i="6"/>
  <c r="L409" i="6"/>
  <c r="O408" i="6"/>
  <c r="N408" i="6"/>
  <c r="L408" i="6"/>
  <c r="O407" i="6"/>
  <c r="N407" i="6"/>
  <c r="L407" i="6"/>
  <c r="O406" i="6"/>
  <c r="N406" i="6"/>
  <c r="L406" i="6"/>
  <c r="O405" i="6"/>
  <c r="N405" i="6"/>
  <c r="L405" i="6"/>
  <c r="O404" i="6"/>
  <c r="N404" i="6"/>
  <c r="L404" i="6"/>
  <c r="O403" i="6"/>
  <c r="N403" i="6"/>
  <c r="L403" i="6"/>
  <c r="O402" i="6"/>
  <c r="N402" i="6"/>
  <c r="L402" i="6"/>
  <c r="O401" i="6"/>
  <c r="N401" i="6"/>
  <c r="L401" i="6"/>
  <c r="O400" i="6"/>
  <c r="N400" i="6"/>
  <c r="L400" i="6"/>
  <c r="O399" i="6"/>
  <c r="N399" i="6"/>
  <c r="L399" i="6"/>
  <c r="O398" i="6"/>
  <c r="N398" i="6"/>
  <c r="L398" i="6"/>
  <c r="O397" i="6"/>
  <c r="N397" i="6"/>
  <c r="L397" i="6"/>
  <c r="O396" i="6"/>
  <c r="N396" i="6"/>
  <c r="L396" i="6"/>
  <c r="O395" i="6"/>
  <c r="N395" i="6"/>
  <c r="L395" i="6"/>
  <c r="O394" i="6"/>
  <c r="N394" i="6"/>
  <c r="L394" i="6"/>
  <c r="O393" i="6"/>
  <c r="N393" i="6"/>
  <c r="L393" i="6"/>
  <c r="O392" i="6"/>
  <c r="N392" i="6"/>
  <c r="L392" i="6"/>
  <c r="O391" i="6"/>
  <c r="N391" i="6"/>
  <c r="L391" i="6"/>
  <c r="O390" i="6"/>
  <c r="N390" i="6"/>
  <c r="L390" i="6"/>
  <c r="O389" i="6"/>
  <c r="N389" i="6"/>
  <c r="L389" i="6"/>
  <c r="O388" i="6"/>
  <c r="N388" i="6"/>
  <c r="L388" i="6"/>
  <c r="O387" i="6"/>
  <c r="N387" i="6"/>
  <c r="L387" i="6"/>
  <c r="O386" i="6"/>
  <c r="N386" i="6"/>
  <c r="L386" i="6"/>
  <c r="O385" i="6"/>
  <c r="N385" i="6"/>
  <c r="L385" i="6"/>
  <c r="O384" i="6"/>
  <c r="N384" i="6"/>
  <c r="L384" i="6"/>
  <c r="O383" i="6"/>
  <c r="N383" i="6"/>
  <c r="L383" i="6"/>
  <c r="O382" i="6"/>
  <c r="N382" i="6"/>
  <c r="L382" i="6"/>
  <c r="O381" i="6"/>
  <c r="N381" i="6"/>
  <c r="L381" i="6"/>
  <c r="O380" i="6"/>
  <c r="N380" i="6"/>
  <c r="L380" i="6"/>
  <c r="O379" i="6"/>
  <c r="N379" i="6"/>
  <c r="L379" i="6"/>
  <c r="O378" i="6"/>
  <c r="N378" i="6"/>
  <c r="L378" i="6"/>
  <c r="O377" i="6"/>
  <c r="N377" i="6"/>
  <c r="L377" i="6"/>
  <c r="O376" i="6"/>
  <c r="N376" i="6"/>
  <c r="L376" i="6"/>
  <c r="O375" i="6"/>
  <c r="N375" i="6"/>
  <c r="L375" i="6"/>
  <c r="O374" i="6"/>
  <c r="N374" i="6"/>
  <c r="L374" i="6"/>
  <c r="O373" i="6"/>
  <c r="N373" i="6"/>
  <c r="L373" i="6"/>
  <c r="O372" i="6"/>
  <c r="N372" i="6"/>
  <c r="L372" i="6"/>
  <c r="O371" i="6"/>
  <c r="N371" i="6"/>
  <c r="L371" i="6"/>
  <c r="O370" i="6"/>
  <c r="N370" i="6"/>
  <c r="L370" i="6"/>
  <c r="O369" i="6"/>
  <c r="N369" i="6"/>
  <c r="L369" i="6"/>
  <c r="O368" i="6"/>
  <c r="N368" i="6"/>
  <c r="L368" i="6"/>
  <c r="O367" i="6"/>
  <c r="N367" i="6"/>
  <c r="L367" i="6"/>
  <c r="O366" i="6"/>
  <c r="N366" i="6"/>
  <c r="L366" i="6"/>
  <c r="O365" i="6"/>
  <c r="N365" i="6"/>
  <c r="L365" i="6"/>
  <c r="O364" i="6"/>
  <c r="N364" i="6"/>
  <c r="L364" i="6"/>
  <c r="O363" i="6"/>
  <c r="N363" i="6"/>
  <c r="L363" i="6"/>
  <c r="O362" i="6"/>
  <c r="N362" i="6"/>
  <c r="L362" i="6"/>
  <c r="O361" i="6"/>
  <c r="N361" i="6"/>
  <c r="L361" i="6"/>
  <c r="O360" i="6"/>
  <c r="N360" i="6"/>
  <c r="L360" i="6"/>
  <c r="O359" i="6"/>
  <c r="N359" i="6"/>
  <c r="L359" i="6"/>
  <c r="O358" i="6"/>
  <c r="N358" i="6"/>
  <c r="L358" i="6"/>
  <c r="O357" i="6"/>
  <c r="N357" i="6"/>
  <c r="L357" i="6"/>
  <c r="O356" i="6"/>
  <c r="N356" i="6"/>
  <c r="L356" i="6"/>
  <c r="O355" i="6"/>
  <c r="N355" i="6"/>
  <c r="L355" i="6"/>
  <c r="H355" i="6"/>
  <c r="I355" i="6" s="1"/>
  <c r="O354" i="6"/>
  <c r="N354" i="6"/>
  <c r="L354" i="6"/>
  <c r="O353" i="6"/>
  <c r="N353" i="6"/>
  <c r="L353" i="6"/>
  <c r="O352" i="6"/>
  <c r="N352" i="6"/>
  <c r="L352" i="6"/>
  <c r="O351" i="6"/>
  <c r="N351" i="6"/>
  <c r="L351" i="6"/>
  <c r="H351" i="6"/>
  <c r="I351" i="6" s="1"/>
  <c r="O350" i="6"/>
  <c r="N350" i="6"/>
  <c r="L350" i="6"/>
  <c r="O349" i="6"/>
  <c r="N349" i="6"/>
  <c r="L349" i="6"/>
  <c r="O348" i="6"/>
  <c r="N348" i="6"/>
  <c r="L348" i="6"/>
  <c r="I348" i="6"/>
  <c r="O347" i="6"/>
  <c r="N347" i="6"/>
  <c r="L347" i="6"/>
  <c r="O346" i="6"/>
  <c r="N346" i="6"/>
  <c r="L346" i="6"/>
  <c r="O345" i="6"/>
  <c r="N345" i="6"/>
  <c r="L345" i="6"/>
  <c r="O344" i="6"/>
  <c r="N344" i="6"/>
  <c r="L344" i="6"/>
  <c r="B344" i="6"/>
  <c r="O343" i="6"/>
  <c r="N343" i="6"/>
  <c r="L343" i="6"/>
  <c r="B343" i="6"/>
  <c r="O342" i="6"/>
  <c r="N342" i="6"/>
  <c r="L342" i="6"/>
  <c r="O341" i="6"/>
  <c r="N341" i="6"/>
  <c r="L341" i="6"/>
  <c r="O340" i="6"/>
  <c r="N340" i="6"/>
  <c r="L340" i="6"/>
  <c r="O339" i="6"/>
  <c r="N339" i="6"/>
  <c r="L339" i="6"/>
  <c r="O338" i="6"/>
  <c r="N338" i="6"/>
  <c r="L338" i="6"/>
  <c r="O337" i="6"/>
  <c r="N337" i="6"/>
  <c r="L337" i="6"/>
  <c r="O336" i="6"/>
  <c r="N336" i="6"/>
  <c r="L336" i="6"/>
  <c r="O335" i="6"/>
  <c r="N335" i="6"/>
  <c r="L335" i="6"/>
  <c r="O334" i="6"/>
  <c r="N334" i="6"/>
  <c r="L334" i="6"/>
  <c r="O333" i="6"/>
  <c r="N333" i="6"/>
  <c r="L333" i="6"/>
  <c r="O332" i="6"/>
  <c r="N332" i="6"/>
  <c r="L332" i="6"/>
  <c r="O331" i="6"/>
  <c r="N331" i="6"/>
  <c r="L331" i="6"/>
  <c r="O330" i="6"/>
  <c r="N330" i="6"/>
  <c r="L330" i="6"/>
  <c r="O329" i="6"/>
  <c r="N329" i="6"/>
  <c r="L329" i="6"/>
  <c r="O328" i="6"/>
  <c r="N328" i="6"/>
  <c r="L328" i="6"/>
  <c r="O327" i="6"/>
  <c r="N327" i="6"/>
  <c r="L327" i="6"/>
  <c r="O326" i="6"/>
  <c r="N326" i="6"/>
  <c r="L326" i="6"/>
  <c r="O325" i="6"/>
  <c r="N325" i="6"/>
  <c r="L325" i="6"/>
  <c r="O324" i="6"/>
  <c r="N324" i="6"/>
  <c r="L324" i="6"/>
  <c r="O323" i="6"/>
  <c r="N323" i="6"/>
  <c r="L323" i="6"/>
  <c r="O322" i="6"/>
  <c r="N322" i="6"/>
  <c r="L322" i="6"/>
  <c r="O321" i="6"/>
  <c r="N321" i="6"/>
  <c r="L321" i="6"/>
  <c r="O320" i="6"/>
  <c r="N320" i="6"/>
  <c r="L320" i="6"/>
  <c r="O319" i="6"/>
  <c r="N319" i="6"/>
  <c r="L319" i="6"/>
  <c r="O318" i="6"/>
  <c r="N318" i="6"/>
  <c r="L318" i="6"/>
  <c r="O317" i="6"/>
  <c r="N317" i="6"/>
  <c r="L317" i="6"/>
  <c r="O316" i="6"/>
  <c r="N316" i="6"/>
  <c r="L316" i="6"/>
  <c r="O315" i="6"/>
  <c r="N315" i="6"/>
  <c r="L315" i="6"/>
  <c r="O314" i="6"/>
  <c r="N314" i="6"/>
  <c r="L314" i="6"/>
  <c r="O313" i="6"/>
  <c r="N313" i="6"/>
  <c r="L313" i="6"/>
  <c r="O312" i="6"/>
  <c r="N312" i="6"/>
  <c r="L312" i="6"/>
  <c r="O311" i="6"/>
  <c r="N311" i="6"/>
  <c r="L311" i="6"/>
  <c r="O310" i="6"/>
  <c r="N310" i="6"/>
  <c r="L310" i="6"/>
  <c r="O309" i="6"/>
  <c r="N309" i="6"/>
  <c r="L309" i="6"/>
  <c r="O308" i="6"/>
  <c r="N308" i="6"/>
  <c r="L308" i="6"/>
  <c r="O307" i="6"/>
  <c r="N307" i="6"/>
  <c r="L307" i="6"/>
  <c r="O306" i="6"/>
  <c r="N306" i="6"/>
  <c r="L306" i="6"/>
  <c r="O305" i="6"/>
  <c r="N305" i="6"/>
  <c r="L305" i="6"/>
  <c r="O304" i="6"/>
  <c r="N304" i="6"/>
  <c r="L304" i="6"/>
  <c r="O303" i="6"/>
  <c r="N303" i="6"/>
  <c r="L303" i="6"/>
  <c r="O302" i="6"/>
  <c r="N302" i="6"/>
  <c r="L302" i="6"/>
  <c r="O301" i="6"/>
  <c r="N301" i="6"/>
  <c r="L301" i="6"/>
  <c r="O300" i="6"/>
  <c r="N300" i="6"/>
  <c r="L300" i="6"/>
  <c r="O299" i="6"/>
  <c r="N299" i="6"/>
  <c r="L299" i="6"/>
  <c r="O298" i="6"/>
  <c r="N298" i="6"/>
  <c r="L298" i="6"/>
  <c r="O297" i="6"/>
  <c r="N297" i="6"/>
  <c r="L297" i="6"/>
  <c r="O296" i="6"/>
  <c r="N296" i="6"/>
  <c r="L296" i="6"/>
  <c r="O295" i="6"/>
  <c r="N295" i="6"/>
  <c r="L295" i="6"/>
  <c r="O294" i="6"/>
  <c r="N294" i="6"/>
  <c r="L294" i="6"/>
  <c r="O293" i="6"/>
  <c r="N293" i="6"/>
  <c r="L293" i="6"/>
  <c r="O292" i="6"/>
  <c r="N292" i="6"/>
  <c r="L292" i="6"/>
  <c r="O291" i="6"/>
  <c r="N291" i="6"/>
  <c r="L291" i="6"/>
  <c r="O290" i="6"/>
  <c r="N290" i="6"/>
  <c r="L290" i="6"/>
  <c r="O289" i="6"/>
  <c r="N289" i="6"/>
  <c r="L289" i="6"/>
  <c r="O288" i="6"/>
  <c r="N288" i="6"/>
  <c r="L288" i="6"/>
  <c r="O287" i="6"/>
  <c r="N287" i="6"/>
  <c r="L287" i="6"/>
  <c r="O286" i="6"/>
  <c r="N286" i="6"/>
  <c r="L286" i="6"/>
  <c r="O285" i="6"/>
  <c r="N285" i="6"/>
  <c r="L285" i="6"/>
  <c r="O284" i="6"/>
  <c r="N284" i="6"/>
  <c r="L284" i="6"/>
  <c r="O283" i="6"/>
  <c r="N283" i="6"/>
  <c r="L283" i="6"/>
  <c r="H283" i="6"/>
  <c r="I283" i="6" s="1"/>
  <c r="O282" i="6"/>
  <c r="N282" i="6"/>
  <c r="L282" i="6"/>
  <c r="O281" i="6"/>
  <c r="N281" i="6"/>
  <c r="L281" i="6"/>
  <c r="O280" i="6"/>
  <c r="N280" i="6"/>
  <c r="L280" i="6"/>
  <c r="I280" i="6"/>
  <c r="O279" i="6"/>
  <c r="N279" i="6"/>
  <c r="L279" i="6"/>
  <c r="O278" i="6"/>
  <c r="N278" i="6"/>
  <c r="L278" i="6"/>
  <c r="O277" i="6"/>
  <c r="N277" i="6"/>
  <c r="L277" i="6"/>
  <c r="O276" i="6"/>
  <c r="N276" i="6"/>
  <c r="L276" i="6"/>
  <c r="B276" i="6"/>
  <c r="O275" i="6"/>
  <c r="N275" i="6"/>
  <c r="L275" i="6"/>
  <c r="B275" i="6"/>
  <c r="O274" i="6"/>
  <c r="N274" i="6"/>
  <c r="L274" i="6"/>
  <c r="O273" i="6"/>
  <c r="N273" i="6"/>
  <c r="L273" i="6"/>
  <c r="O272" i="6"/>
  <c r="N272" i="6"/>
  <c r="L272" i="6"/>
  <c r="O271" i="6"/>
  <c r="N271" i="6"/>
  <c r="L271" i="6"/>
  <c r="O270" i="6"/>
  <c r="N270" i="6"/>
  <c r="L270" i="6"/>
  <c r="O269" i="6"/>
  <c r="N269" i="6"/>
  <c r="L269" i="6"/>
  <c r="O268" i="6"/>
  <c r="N268" i="6"/>
  <c r="L268" i="6"/>
  <c r="O267" i="6"/>
  <c r="N267" i="6"/>
  <c r="L267" i="6"/>
  <c r="O266" i="6"/>
  <c r="N266" i="6"/>
  <c r="L266" i="6"/>
  <c r="O265" i="6"/>
  <c r="N265" i="6"/>
  <c r="L265" i="6"/>
  <c r="O264" i="6"/>
  <c r="N264" i="6"/>
  <c r="L264" i="6"/>
  <c r="O263" i="6"/>
  <c r="N263" i="6"/>
  <c r="L263" i="6"/>
  <c r="O262" i="6"/>
  <c r="N262" i="6"/>
  <c r="L262" i="6"/>
  <c r="O261" i="6"/>
  <c r="N261" i="6"/>
  <c r="L261" i="6"/>
  <c r="O260" i="6"/>
  <c r="N260" i="6"/>
  <c r="L260" i="6"/>
  <c r="O259" i="6"/>
  <c r="N259" i="6"/>
  <c r="L259" i="6"/>
  <c r="O258" i="6"/>
  <c r="N258" i="6"/>
  <c r="L258" i="6"/>
  <c r="O257" i="6"/>
  <c r="N257" i="6"/>
  <c r="L257" i="6"/>
  <c r="O256" i="6"/>
  <c r="N256" i="6"/>
  <c r="L256" i="6"/>
  <c r="O255" i="6"/>
  <c r="N255" i="6"/>
  <c r="L255" i="6"/>
  <c r="O254" i="6"/>
  <c r="N254" i="6"/>
  <c r="L254" i="6"/>
  <c r="O253" i="6"/>
  <c r="N253" i="6"/>
  <c r="L253" i="6"/>
  <c r="O252" i="6"/>
  <c r="N252" i="6"/>
  <c r="L252" i="6"/>
  <c r="O251" i="6"/>
  <c r="N251" i="6"/>
  <c r="L251" i="6"/>
  <c r="O250" i="6"/>
  <c r="N250" i="6"/>
  <c r="L250" i="6"/>
  <c r="O249" i="6"/>
  <c r="N249" i="6"/>
  <c r="L249" i="6"/>
  <c r="O248" i="6"/>
  <c r="N248" i="6"/>
  <c r="L248" i="6"/>
  <c r="O247" i="6"/>
  <c r="N247" i="6"/>
  <c r="L247" i="6"/>
  <c r="O246" i="6"/>
  <c r="N246" i="6"/>
  <c r="L246" i="6"/>
  <c r="O245" i="6"/>
  <c r="N245" i="6"/>
  <c r="L245" i="6"/>
  <c r="O244" i="6"/>
  <c r="N244" i="6"/>
  <c r="L244" i="6"/>
  <c r="O243" i="6"/>
  <c r="N243" i="6"/>
  <c r="L243" i="6"/>
  <c r="O242" i="6"/>
  <c r="N242" i="6"/>
  <c r="L242" i="6"/>
  <c r="O241" i="6"/>
  <c r="N241" i="6"/>
  <c r="L241" i="6"/>
  <c r="O240" i="6"/>
  <c r="N240" i="6"/>
  <c r="L240" i="6"/>
  <c r="O239" i="6"/>
  <c r="N239" i="6"/>
  <c r="L239" i="6"/>
  <c r="O238" i="6"/>
  <c r="N238" i="6"/>
  <c r="L238" i="6"/>
  <c r="O237" i="6"/>
  <c r="N237" i="6"/>
  <c r="L237" i="6"/>
  <c r="O236" i="6"/>
  <c r="N236" i="6"/>
  <c r="L236" i="6"/>
  <c r="O235" i="6"/>
  <c r="N235" i="6"/>
  <c r="L235" i="6"/>
  <c r="O234" i="6"/>
  <c r="N234" i="6"/>
  <c r="L234" i="6"/>
  <c r="O233" i="6"/>
  <c r="N233" i="6"/>
  <c r="L233" i="6"/>
  <c r="O232" i="6"/>
  <c r="N232" i="6"/>
  <c r="L232" i="6"/>
  <c r="O231" i="6"/>
  <c r="N231" i="6"/>
  <c r="L231" i="6"/>
  <c r="O230" i="6"/>
  <c r="N230" i="6"/>
  <c r="L230" i="6"/>
  <c r="O229" i="6"/>
  <c r="N229" i="6"/>
  <c r="L229" i="6"/>
  <c r="O228" i="6"/>
  <c r="N228" i="6"/>
  <c r="L228" i="6"/>
  <c r="O227" i="6"/>
  <c r="N227" i="6"/>
  <c r="L227" i="6"/>
  <c r="O226" i="6"/>
  <c r="N226" i="6"/>
  <c r="L226" i="6"/>
  <c r="O225" i="6"/>
  <c r="N225" i="6"/>
  <c r="L225" i="6"/>
  <c r="O224" i="6"/>
  <c r="N224" i="6"/>
  <c r="L224" i="6"/>
  <c r="N223" i="6"/>
  <c r="L223" i="6"/>
  <c r="O223" i="6"/>
  <c r="O222" i="6"/>
  <c r="N222" i="6"/>
  <c r="L222" i="6"/>
  <c r="O221" i="6"/>
  <c r="N221" i="6"/>
  <c r="L221" i="6"/>
  <c r="O220" i="6"/>
  <c r="N220" i="6"/>
  <c r="L220" i="6"/>
  <c r="H220" i="6"/>
  <c r="I220" i="6" s="1"/>
  <c r="O219" i="6"/>
  <c r="N219" i="6"/>
  <c r="L219" i="6"/>
  <c r="H219" i="6"/>
  <c r="I219" i="6" s="1"/>
  <c r="O218" i="6"/>
  <c r="N218" i="6"/>
  <c r="L218" i="6"/>
  <c r="H218" i="6"/>
  <c r="I218" i="6" s="1"/>
  <c r="O217" i="6"/>
  <c r="N217" i="6"/>
  <c r="L217" i="6"/>
  <c r="H217" i="6"/>
  <c r="I217" i="6" s="1"/>
  <c r="O216" i="6"/>
  <c r="N216" i="6"/>
  <c r="L216" i="6"/>
  <c r="H216" i="6"/>
  <c r="I216" i="6" s="1"/>
  <c r="O215" i="6"/>
  <c r="N215" i="6"/>
  <c r="L215" i="6"/>
  <c r="H215" i="6"/>
  <c r="I215" i="6" s="1"/>
  <c r="O214" i="6"/>
  <c r="N214" i="6"/>
  <c r="L214" i="6"/>
  <c r="O213" i="6"/>
  <c r="N213" i="6"/>
  <c r="L213" i="6"/>
  <c r="O212" i="6"/>
  <c r="N212" i="6"/>
  <c r="L212" i="6"/>
  <c r="I212" i="6"/>
  <c r="O211" i="6"/>
  <c r="N211" i="6"/>
  <c r="L211" i="6"/>
  <c r="O210" i="6"/>
  <c r="N210" i="6"/>
  <c r="L210" i="6"/>
  <c r="O209" i="6"/>
  <c r="N209" i="6"/>
  <c r="L209" i="6"/>
  <c r="O208" i="6"/>
  <c r="N208" i="6"/>
  <c r="L208" i="6"/>
  <c r="B208" i="6"/>
  <c r="O207" i="6"/>
  <c r="N207" i="6"/>
  <c r="L207" i="6"/>
  <c r="B207" i="6"/>
  <c r="O206" i="6"/>
  <c r="N206" i="6"/>
  <c r="L206" i="6"/>
  <c r="O205" i="6"/>
  <c r="N205" i="6"/>
  <c r="L205" i="6"/>
  <c r="O204" i="6"/>
  <c r="N204" i="6"/>
  <c r="L204" i="6"/>
  <c r="O203" i="6"/>
  <c r="N203" i="6"/>
  <c r="L203" i="6"/>
  <c r="O202" i="6"/>
  <c r="N202" i="6"/>
  <c r="L202" i="6"/>
  <c r="O201" i="6"/>
  <c r="N201" i="6"/>
  <c r="L201" i="6"/>
  <c r="O200" i="6"/>
  <c r="N200" i="6"/>
  <c r="L200" i="6"/>
  <c r="O199" i="6"/>
  <c r="N199" i="6"/>
  <c r="L199" i="6"/>
  <c r="O198" i="6"/>
  <c r="N198" i="6"/>
  <c r="L198" i="6"/>
  <c r="O197" i="6"/>
  <c r="N197" i="6"/>
  <c r="L197" i="6"/>
  <c r="O196" i="6"/>
  <c r="N196" i="6"/>
  <c r="L196" i="6"/>
  <c r="O195" i="6"/>
  <c r="N195" i="6"/>
  <c r="L195" i="6"/>
  <c r="O194" i="6"/>
  <c r="N194" i="6"/>
  <c r="L194" i="6"/>
  <c r="O193" i="6"/>
  <c r="N193" i="6"/>
  <c r="L193" i="6"/>
  <c r="O192" i="6"/>
  <c r="N192" i="6"/>
  <c r="L192" i="6"/>
  <c r="O191" i="6"/>
  <c r="N191" i="6"/>
  <c r="L191" i="6"/>
  <c r="O190" i="6"/>
  <c r="N190" i="6"/>
  <c r="L190" i="6"/>
  <c r="O189" i="6"/>
  <c r="N189" i="6"/>
  <c r="L189" i="6"/>
  <c r="O188" i="6"/>
  <c r="N188" i="6"/>
  <c r="L188" i="6"/>
  <c r="O187" i="6"/>
  <c r="N187" i="6"/>
  <c r="L187" i="6"/>
  <c r="O186" i="6"/>
  <c r="N186" i="6"/>
  <c r="L186" i="6"/>
  <c r="O185" i="6"/>
  <c r="N185" i="6"/>
  <c r="L185" i="6"/>
  <c r="O184" i="6"/>
  <c r="N184" i="6"/>
  <c r="L184" i="6"/>
  <c r="O183" i="6"/>
  <c r="N183" i="6"/>
  <c r="L183" i="6"/>
  <c r="O182" i="6"/>
  <c r="N182" i="6"/>
  <c r="L182" i="6"/>
  <c r="O181" i="6"/>
  <c r="N181" i="6"/>
  <c r="L181" i="6"/>
  <c r="O180" i="6"/>
  <c r="N180" i="6"/>
  <c r="L180" i="6"/>
  <c r="O179" i="6"/>
  <c r="N179" i="6"/>
  <c r="L179" i="6"/>
  <c r="O178" i="6"/>
  <c r="N178" i="6"/>
  <c r="L178" i="6"/>
  <c r="O177" i="6"/>
  <c r="N177" i="6"/>
  <c r="L177" i="6"/>
  <c r="O176" i="6"/>
  <c r="N176" i="6"/>
  <c r="L176" i="6"/>
  <c r="O175" i="6"/>
  <c r="N175" i="6"/>
  <c r="L175" i="6"/>
  <c r="O174" i="6"/>
  <c r="N174" i="6"/>
  <c r="L174" i="6"/>
  <c r="O173" i="6"/>
  <c r="N173" i="6"/>
  <c r="L173" i="6"/>
  <c r="O172" i="6"/>
  <c r="N172" i="6"/>
  <c r="L172" i="6"/>
  <c r="O171" i="6"/>
  <c r="N171" i="6"/>
  <c r="L171" i="6"/>
  <c r="O170" i="6"/>
  <c r="N170" i="6"/>
  <c r="L170" i="6"/>
  <c r="O169" i="6"/>
  <c r="N169" i="6"/>
  <c r="L169" i="6"/>
  <c r="O168" i="6"/>
  <c r="N168" i="6"/>
  <c r="L168" i="6"/>
  <c r="O167" i="6"/>
  <c r="N167" i="6"/>
  <c r="L167" i="6"/>
  <c r="O166" i="6"/>
  <c r="N166" i="6"/>
  <c r="L166" i="6"/>
  <c r="O165" i="6"/>
  <c r="N165" i="6"/>
  <c r="L165" i="6"/>
  <c r="O164" i="6"/>
  <c r="N164" i="6"/>
  <c r="L164" i="6"/>
  <c r="O163" i="6"/>
  <c r="N163" i="6"/>
  <c r="L163" i="6"/>
  <c r="O162" i="6"/>
  <c r="N162" i="6"/>
  <c r="L162" i="6"/>
  <c r="O161" i="6"/>
  <c r="N161" i="6"/>
  <c r="L161" i="6"/>
  <c r="O160" i="6"/>
  <c r="N160" i="6"/>
  <c r="L160" i="6"/>
  <c r="O159" i="6"/>
  <c r="N159" i="6"/>
  <c r="L159" i="6"/>
  <c r="O158" i="6"/>
  <c r="N158" i="6"/>
  <c r="L158" i="6"/>
  <c r="O157" i="6"/>
  <c r="N157" i="6"/>
  <c r="L157" i="6"/>
  <c r="O156" i="6"/>
  <c r="N156" i="6"/>
  <c r="L156" i="6"/>
  <c r="O155" i="6"/>
  <c r="N155" i="6"/>
  <c r="L155" i="6"/>
  <c r="O154" i="6"/>
  <c r="N154" i="6"/>
  <c r="L154" i="6"/>
  <c r="O153" i="6"/>
  <c r="N153" i="6"/>
  <c r="L153" i="6"/>
  <c r="O152" i="6"/>
  <c r="N152" i="6"/>
  <c r="L152" i="6"/>
  <c r="O151" i="6"/>
  <c r="N151" i="6"/>
  <c r="L151" i="6"/>
  <c r="O150" i="6"/>
  <c r="N150" i="6"/>
  <c r="L150" i="6"/>
  <c r="O149" i="6"/>
  <c r="N149" i="6"/>
  <c r="L149" i="6"/>
  <c r="O148" i="6"/>
  <c r="N148" i="6"/>
  <c r="L148" i="6"/>
  <c r="O147" i="6"/>
  <c r="N147" i="6"/>
  <c r="L147" i="6"/>
  <c r="H147" i="6"/>
  <c r="I147" i="6" s="1"/>
  <c r="O146" i="6"/>
  <c r="N146" i="6"/>
  <c r="L146" i="6"/>
  <c r="O145" i="6"/>
  <c r="N145" i="6"/>
  <c r="L145" i="6"/>
  <c r="O144" i="6"/>
  <c r="N144" i="6"/>
  <c r="L144" i="6"/>
  <c r="I144" i="6"/>
  <c r="O143" i="6"/>
  <c r="N143" i="6"/>
  <c r="L143" i="6"/>
  <c r="O142" i="6"/>
  <c r="N142" i="6"/>
  <c r="L142" i="6"/>
  <c r="O141" i="6"/>
  <c r="N141" i="6"/>
  <c r="L141" i="6"/>
  <c r="O140" i="6"/>
  <c r="N140" i="6"/>
  <c r="L140" i="6"/>
  <c r="B140" i="6"/>
  <c r="O139" i="6"/>
  <c r="N139" i="6"/>
  <c r="L139" i="6"/>
  <c r="B139" i="6"/>
  <c r="O138" i="6"/>
  <c r="N138" i="6"/>
  <c r="L138" i="6"/>
  <c r="O137" i="6"/>
  <c r="N137" i="6"/>
  <c r="L137" i="6"/>
  <c r="O136" i="6"/>
  <c r="N136" i="6"/>
  <c r="L136" i="6"/>
  <c r="O135" i="6"/>
  <c r="N135" i="6"/>
  <c r="L135" i="6"/>
  <c r="O134" i="6"/>
  <c r="N134" i="6"/>
  <c r="L134" i="6"/>
  <c r="O133" i="6"/>
  <c r="N133" i="6"/>
  <c r="L133" i="6"/>
  <c r="O132" i="6"/>
  <c r="N132" i="6"/>
  <c r="L132" i="6"/>
  <c r="O131" i="6"/>
  <c r="N131" i="6"/>
  <c r="L131" i="6"/>
  <c r="O130" i="6"/>
  <c r="N130" i="6"/>
  <c r="L130" i="6"/>
  <c r="O129" i="6"/>
  <c r="N129" i="6"/>
  <c r="L129" i="6"/>
  <c r="O128" i="6"/>
  <c r="N128" i="6"/>
  <c r="L128" i="6"/>
  <c r="O127" i="6"/>
  <c r="N127" i="6"/>
  <c r="L127" i="6"/>
  <c r="O126" i="6"/>
  <c r="N126" i="6"/>
  <c r="L126" i="6"/>
  <c r="O125" i="6"/>
  <c r="N125" i="6"/>
  <c r="L125" i="6"/>
  <c r="O124" i="6"/>
  <c r="N124" i="6"/>
  <c r="L124" i="6"/>
  <c r="O123" i="6"/>
  <c r="N123" i="6"/>
  <c r="L123" i="6"/>
  <c r="O122" i="6"/>
  <c r="N122" i="6"/>
  <c r="L122" i="6"/>
  <c r="O121" i="6"/>
  <c r="N121" i="6"/>
  <c r="L121" i="6"/>
  <c r="O120" i="6"/>
  <c r="N120" i="6"/>
  <c r="L120" i="6"/>
  <c r="O119" i="6"/>
  <c r="N119" i="6"/>
  <c r="L119" i="6"/>
  <c r="O118" i="6"/>
  <c r="N118" i="6"/>
  <c r="L118" i="6"/>
  <c r="O117" i="6"/>
  <c r="N117" i="6"/>
  <c r="L117" i="6"/>
  <c r="O116" i="6"/>
  <c r="N116" i="6"/>
  <c r="L116" i="6"/>
  <c r="O115" i="6"/>
  <c r="N115" i="6"/>
  <c r="L115" i="6"/>
  <c r="O114" i="6"/>
  <c r="N114" i="6"/>
  <c r="L114" i="6"/>
  <c r="O113" i="6"/>
  <c r="N113" i="6"/>
  <c r="L113" i="6"/>
  <c r="O112" i="6"/>
  <c r="N112" i="6"/>
  <c r="L112" i="6"/>
  <c r="O111" i="6"/>
  <c r="N111" i="6"/>
  <c r="L111" i="6"/>
  <c r="O110" i="6"/>
  <c r="N110" i="6"/>
  <c r="L110" i="6"/>
  <c r="O109" i="6"/>
  <c r="N109" i="6"/>
  <c r="L109" i="6"/>
  <c r="O108" i="6"/>
  <c r="N108" i="6"/>
  <c r="L108" i="6"/>
  <c r="O107" i="6"/>
  <c r="N107" i="6"/>
  <c r="L107" i="6"/>
  <c r="O106" i="6"/>
  <c r="N106" i="6"/>
  <c r="L106" i="6"/>
  <c r="O105" i="6"/>
  <c r="N105" i="6"/>
  <c r="L105" i="6"/>
  <c r="O104" i="6"/>
  <c r="N104" i="6"/>
  <c r="L104" i="6"/>
  <c r="O103" i="6"/>
  <c r="N103" i="6"/>
  <c r="L103" i="6"/>
  <c r="O102" i="6"/>
  <c r="N102" i="6"/>
  <c r="L102" i="6"/>
  <c r="O101" i="6"/>
  <c r="N101" i="6"/>
  <c r="L101" i="6"/>
  <c r="O100" i="6"/>
  <c r="N100" i="6"/>
  <c r="L100" i="6"/>
  <c r="O99" i="6"/>
  <c r="N99" i="6"/>
  <c r="L99" i="6"/>
  <c r="O98" i="6"/>
  <c r="N98" i="6"/>
  <c r="L98" i="6"/>
  <c r="O97" i="6"/>
  <c r="N97" i="6"/>
  <c r="L97" i="6"/>
  <c r="O96" i="6"/>
  <c r="N96" i="6"/>
  <c r="L96" i="6"/>
  <c r="O95" i="6"/>
  <c r="N95" i="6"/>
  <c r="L95" i="6"/>
  <c r="O94" i="6"/>
  <c r="N94" i="6"/>
  <c r="L94" i="6"/>
  <c r="O93" i="6"/>
  <c r="N93" i="6"/>
  <c r="L93" i="6"/>
  <c r="O92" i="6"/>
  <c r="N92" i="6"/>
  <c r="L92" i="6"/>
  <c r="O91" i="6"/>
  <c r="N91" i="6"/>
  <c r="L91" i="6"/>
  <c r="O90" i="6"/>
  <c r="N90" i="6"/>
  <c r="L90" i="6"/>
  <c r="O89" i="6"/>
  <c r="N89" i="6"/>
  <c r="L89" i="6"/>
  <c r="O88" i="6"/>
  <c r="N88" i="6"/>
  <c r="L88" i="6"/>
  <c r="O87" i="6"/>
  <c r="N87" i="6"/>
  <c r="L87" i="6"/>
  <c r="O86" i="6"/>
  <c r="N86" i="6"/>
  <c r="L86" i="6"/>
  <c r="O85" i="6"/>
  <c r="N85" i="6"/>
  <c r="L85" i="6"/>
  <c r="O84" i="6"/>
  <c r="N84" i="6"/>
  <c r="L84" i="6"/>
  <c r="O83" i="6"/>
  <c r="N83" i="6"/>
  <c r="L83" i="6"/>
  <c r="O82" i="6"/>
  <c r="N82" i="6"/>
  <c r="L82" i="6"/>
  <c r="O81" i="6"/>
  <c r="N81" i="6"/>
  <c r="L81" i="6"/>
  <c r="O80" i="6"/>
  <c r="N80" i="6"/>
  <c r="L80" i="6"/>
  <c r="O79" i="6"/>
  <c r="N79" i="6"/>
  <c r="L79" i="6"/>
  <c r="H79" i="6"/>
  <c r="I79" i="6" s="1"/>
  <c r="O78" i="6"/>
  <c r="N78" i="6"/>
  <c r="L78" i="6"/>
  <c r="O77" i="6"/>
  <c r="N77" i="6"/>
  <c r="L77" i="6"/>
  <c r="O76" i="6"/>
  <c r="N76" i="6"/>
  <c r="L76" i="6"/>
  <c r="I76" i="6"/>
  <c r="O75" i="6"/>
  <c r="N75" i="6"/>
  <c r="L75" i="6"/>
  <c r="O74" i="6"/>
  <c r="N74" i="6"/>
  <c r="L74" i="6"/>
  <c r="O73" i="6"/>
  <c r="N73" i="6"/>
  <c r="L73" i="6"/>
  <c r="O72" i="6"/>
  <c r="N72" i="6"/>
  <c r="L72" i="6"/>
  <c r="B72" i="6"/>
  <c r="O71" i="6"/>
  <c r="N71" i="6"/>
  <c r="L71" i="6"/>
  <c r="B71" i="6"/>
  <c r="O70" i="6"/>
  <c r="N70" i="6"/>
  <c r="L70" i="6"/>
  <c r="I18" i="6"/>
  <c r="F11" i="6" s="1"/>
  <c r="F18" i="6"/>
  <c r="H11" i="6"/>
  <c r="I8" i="6"/>
  <c r="B4" i="6"/>
  <c r="B3" i="6"/>
  <c r="H283" i="7"/>
  <c r="I283" i="7" s="1"/>
  <c r="I280" i="7"/>
  <c r="B276" i="7"/>
  <c r="B275" i="7"/>
  <c r="M274" i="7"/>
  <c r="O273" i="7"/>
  <c r="N273" i="7"/>
  <c r="L273" i="7"/>
  <c r="O272" i="7"/>
  <c r="N272" i="7"/>
  <c r="L272" i="7"/>
  <c r="O271" i="7"/>
  <c r="N271" i="7"/>
  <c r="L271" i="7"/>
  <c r="O270" i="7"/>
  <c r="N270" i="7"/>
  <c r="L270" i="7"/>
  <c r="O269" i="7"/>
  <c r="N269" i="7"/>
  <c r="L269" i="7"/>
  <c r="O268" i="7"/>
  <c r="N268" i="7"/>
  <c r="L268" i="7"/>
  <c r="O267" i="7"/>
  <c r="N267" i="7"/>
  <c r="L267" i="7"/>
  <c r="O266" i="7"/>
  <c r="N266" i="7"/>
  <c r="L266" i="7"/>
  <c r="O265" i="7"/>
  <c r="N265" i="7"/>
  <c r="L265" i="7"/>
  <c r="O264" i="7"/>
  <c r="N264" i="7"/>
  <c r="L264" i="7"/>
  <c r="O263" i="7"/>
  <c r="N263" i="7"/>
  <c r="L263" i="7"/>
  <c r="O262" i="7"/>
  <c r="N262" i="7"/>
  <c r="L262" i="7"/>
  <c r="O261" i="7"/>
  <c r="N261" i="7"/>
  <c r="L261" i="7"/>
  <c r="O260" i="7"/>
  <c r="N260" i="7"/>
  <c r="L260" i="7"/>
  <c r="O259" i="7"/>
  <c r="N259" i="7"/>
  <c r="L259" i="7"/>
  <c r="O258" i="7"/>
  <c r="N258" i="7"/>
  <c r="L258" i="7"/>
  <c r="O257" i="7"/>
  <c r="N257" i="7"/>
  <c r="L257" i="7"/>
  <c r="O256" i="7"/>
  <c r="N256" i="7"/>
  <c r="L256" i="7"/>
  <c r="O255" i="7"/>
  <c r="N255" i="7"/>
  <c r="L255" i="7"/>
  <c r="O254" i="7"/>
  <c r="N254" i="7"/>
  <c r="L254" i="7"/>
  <c r="O253" i="7"/>
  <c r="N253" i="7"/>
  <c r="L253" i="7"/>
  <c r="O252" i="7"/>
  <c r="N252" i="7"/>
  <c r="L252" i="7"/>
  <c r="O251" i="7"/>
  <c r="N251" i="7"/>
  <c r="L251" i="7"/>
  <c r="O250" i="7"/>
  <c r="N250" i="7"/>
  <c r="L250" i="7"/>
  <c r="O249" i="7"/>
  <c r="N249" i="7"/>
  <c r="L249" i="7"/>
  <c r="O248" i="7"/>
  <c r="N248" i="7"/>
  <c r="L248" i="7"/>
  <c r="O247" i="7"/>
  <c r="N247" i="7"/>
  <c r="L247" i="7"/>
  <c r="O246" i="7"/>
  <c r="N246" i="7"/>
  <c r="L246" i="7"/>
  <c r="O245" i="7"/>
  <c r="N245" i="7"/>
  <c r="L245" i="7"/>
  <c r="O244" i="7"/>
  <c r="N244" i="7"/>
  <c r="L244" i="7"/>
  <c r="O243" i="7"/>
  <c r="N243" i="7"/>
  <c r="L243" i="7"/>
  <c r="O242" i="7"/>
  <c r="N242" i="7"/>
  <c r="L242" i="7"/>
  <c r="O241" i="7"/>
  <c r="N241" i="7"/>
  <c r="L241" i="7"/>
  <c r="O240" i="7"/>
  <c r="N240" i="7"/>
  <c r="L240" i="7"/>
  <c r="O239" i="7"/>
  <c r="N239" i="7"/>
  <c r="L239" i="7"/>
  <c r="O238" i="7"/>
  <c r="N238" i="7"/>
  <c r="L238" i="7"/>
  <c r="O237" i="7"/>
  <c r="N237" i="7"/>
  <c r="L237" i="7"/>
  <c r="O236" i="7"/>
  <c r="N236" i="7"/>
  <c r="L236" i="7"/>
  <c r="O235" i="7"/>
  <c r="N235" i="7"/>
  <c r="L235" i="7"/>
  <c r="O234" i="7"/>
  <c r="N234" i="7"/>
  <c r="L234" i="7"/>
  <c r="O233" i="7"/>
  <c r="N233" i="7"/>
  <c r="L233" i="7"/>
  <c r="O232" i="7"/>
  <c r="N232" i="7"/>
  <c r="L232" i="7"/>
  <c r="O231" i="7"/>
  <c r="N231" i="7"/>
  <c r="L231" i="7"/>
  <c r="O230" i="7"/>
  <c r="N230" i="7"/>
  <c r="L230" i="7"/>
  <c r="O229" i="7"/>
  <c r="N229" i="7"/>
  <c r="L229" i="7"/>
  <c r="O228" i="7"/>
  <c r="N228" i="7"/>
  <c r="L228" i="7"/>
  <c r="O227" i="7"/>
  <c r="N227" i="7"/>
  <c r="L227" i="7"/>
  <c r="O226" i="7"/>
  <c r="N226" i="7"/>
  <c r="L226" i="7"/>
  <c r="O225" i="7"/>
  <c r="N225" i="7"/>
  <c r="L225" i="7"/>
  <c r="O224" i="7"/>
  <c r="N224" i="7"/>
  <c r="L224" i="7"/>
  <c r="O223" i="7"/>
  <c r="N223" i="7"/>
  <c r="L223" i="7"/>
  <c r="O222" i="7"/>
  <c r="N222" i="7"/>
  <c r="L222" i="7"/>
  <c r="O221" i="7"/>
  <c r="N221" i="7"/>
  <c r="L221" i="7"/>
  <c r="O220" i="7"/>
  <c r="N220" i="7"/>
  <c r="L220" i="7"/>
  <c r="O219" i="7"/>
  <c r="N219" i="7"/>
  <c r="L219" i="7"/>
  <c r="O218" i="7"/>
  <c r="N218" i="7"/>
  <c r="L218" i="7"/>
  <c r="O217" i="7"/>
  <c r="N217" i="7"/>
  <c r="L217" i="7"/>
  <c r="O216" i="7"/>
  <c r="N216" i="7"/>
  <c r="L216" i="7"/>
  <c r="O215" i="7"/>
  <c r="N215" i="7"/>
  <c r="L215" i="7"/>
  <c r="O214" i="7"/>
  <c r="N214" i="7"/>
  <c r="L214" i="7"/>
  <c r="O213" i="7"/>
  <c r="N213" i="7"/>
  <c r="L213" i="7"/>
  <c r="O212" i="7"/>
  <c r="N212" i="7"/>
  <c r="L212" i="7"/>
  <c r="O211" i="7"/>
  <c r="N211" i="7"/>
  <c r="L211" i="7"/>
  <c r="O210" i="7"/>
  <c r="N210" i="7"/>
  <c r="L210" i="7"/>
  <c r="O209" i="7"/>
  <c r="N209" i="7"/>
  <c r="L209" i="7"/>
  <c r="O208" i="7"/>
  <c r="N208" i="7"/>
  <c r="L208" i="7"/>
  <c r="O207" i="7"/>
  <c r="N207" i="7"/>
  <c r="L207" i="7"/>
  <c r="O206" i="7"/>
  <c r="N206" i="7"/>
  <c r="L206" i="7"/>
  <c r="O205" i="7"/>
  <c r="N205" i="7"/>
  <c r="L205" i="7"/>
  <c r="O204" i="7"/>
  <c r="N204" i="7"/>
  <c r="L204" i="7"/>
  <c r="O203" i="7"/>
  <c r="N203" i="7"/>
  <c r="L203" i="7"/>
  <c r="O202" i="7"/>
  <c r="N202" i="7"/>
  <c r="L202" i="7"/>
  <c r="O201" i="7"/>
  <c r="N201" i="7"/>
  <c r="L201" i="7"/>
  <c r="O200" i="7"/>
  <c r="N200" i="7"/>
  <c r="L200" i="7"/>
  <c r="O199" i="7"/>
  <c r="N199" i="7"/>
  <c r="L199" i="7"/>
  <c r="O198" i="7"/>
  <c r="N198" i="7"/>
  <c r="L198" i="7"/>
  <c r="O197" i="7"/>
  <c r="N197" i="7"/>
  <c r="L197" i="7"/>
  <c r="O196" i="7"/>
  <c r="N196" i="7"/>
  <c r="L196" i="7"/>
  <c r="O195" i="7"/>
  <c r="N195" i="7"/>
  <c r="L195" i="7"/>
  <c r="O194" i="7"/>
  <c r="N194" i="7"/>
  <c r="L194" i="7"/>
  <c r="O193" i="7"/>
  <c r="N193" i="7"/>
  <c r="L193" i="7"/>
  <c r="O192" i="7"/>
  <c r="N192" i="7"/>
  <c r="L192" i="7"/>
  <c r="O191" i="7"/>
  <c r="N191" i="7"/>
  <c r="L191" i="7"/>
  <c r="O190" i="7"/>
  <c r="N190" i="7"/>
  <c r="L190" i="7"/>
  <c r="O189" i="7"/>
  <c r="N189" i="7"/>
  <c r="L189" i="7"/>
  <c r="O188" i="7"/>
  <c r="N188" i="7"/>
  <c r="L188" i="7"/>
  <c r="O187" i="7"/>
  <c r="N187" i="7"/>
  <c r="L187" i="7"/>
  <c r="O186" i="7"/>
  <c r="N186" i="7"/>
  <c r="L186" i="7"/>
  <c r="O185" i="7"/>
  <c r="N185" i="7"/>
  <c r="L185" i="7"/>
  <c r="O184" i="7"/>
  <c r="N184" i="7"/>
  <c r="L184" i="7"/>
  <c r="O183" i="7"/>
  <c r="N183" i="7"/>
  <c r="L183" i="7"/>
  <c r="O182" i="7"/>
  <c r="N182" i="7"/>
  <c r="L182" i="7"/>
  <c r="O181" i="7"/>
  <c r="N181" i="7"/>
  <c r="L181" i="7"/>
  <c r="O180" i="7"/>
  <c r="N180" i="7"/>
  <c r="L180" i="7"/>
  <c r="O179" i="7"/>
  <c r="N179" i="7"/>
  <c r="L179" i="7"/>
  <c r="O178" i="7"/>
  <c r="N178" i="7"/>
  <c r="L178" i="7"/>
  <c r="O177" i="7"/>
  <c r="N177" i="7"/>
  <c r="L177" i="7"/>
  <c r="O176" i="7"/>
  <c r="N176" i="7"/>
  <c r="L176" i="7"/>
  <c r="O175" i="7"/>
  <c r="N175" i="7"/>
  <c r="L175" i="7"/>
  <c r="O174" i="7"/>
  <c r="N174" i="7"/>
  <c r="L174" i="7"/>
  <c r="O173" i="7"/>
  <c r="N173" i="7"/>
  <c r="L173" i="7"/>
  <c r="O172" i="7"/>
  <c r="N172" i="7"/>
  <c r="L172" i="7"/>
  <c r="O171" i="7"/>
  <c r="N171" i="7"/>
  <c r="L171" i="7"/>
  <c r="O170" i="7"/>
  <c r="N170" i="7"/>
  <c r="L170" i="7"/>
  <c r="O169" i="7"/>
  <c r="N169" i="7"/>
  <c r="L169" i="7"/>
  <c r="O168" i="7"/>
  <c r="N168" i="7"/>
  <c r="L168" i="7"/>
  <c r="O167" i="7"/>
  <c r="N167" i="7"/>
  <c r="L167" i="7"/>
  <c r="O166" i="7"/>
  <c r="N166" i="7"/>
  <c r="L166" i="7"/>
  <c r="O165" i="7"/>
  <c r="N165" i="7"/>
  <c r="L165" i="7"/>
  <c r="O164" i="7"/>
  <c r="N164" i="7"/>
  <c r="L164" i="7"/>
  <c r="O163" i="7"/>
  <c r="N163" i="7"/>
  <c r="L163" i="7"/>
  <c r="O162" i="7"/>
  <c r="N162" i="7"/>
  <c r="L162" i="7"/>
  <c r="O161" i="7"/>
  <c r="N161" i="7"/>
  <c r="L161" i="7"/>
  <c r="O160" i="7"/>
  <c r="N160" i="7"/>
  <c r="L160" i="7"/>
  <c r="O159" i="7"/>
  <c r="N159" i="7"/>
  <c r="L159" i="7"/>
  <c r="O158" i="7"/>
  <c r="N158" i="7"/>
  <c r="L158" i="7"/>
  <c r="O157" i="7"/>
  <c r="N157" i="7"/>
  <c r="L157" i="7"/>
  <c r="O156" i="7"/>
  <c r="N156" i="7"/>
  <c r="L156" i="7"/>
  <c r="O155" i="7"/>
  <c r="N155" i="7"/>
  <c r="L155" i="7"/>
  <c r="O154" i="7"/>
  <c r="N154" i="7"/>
  <c r="L154" i="7"/>
  <c r="O153" i="7"/>
  <c r="N153" i="7"/>
  <c r="L153" i="7"/>
  <c r="O152" i="7"/>
  <c r="N152" i="7"/>
  <c r="L152" i="7"/>
  <c r="O151" i="7"/>
  <c r="N151" i="7"/>
  <c r="L151" i="7"/>
  <c r="O150" i="7"/>
  <c r="N150" i="7"/>
  <c r="L150" i="7"/>
  <c r="O149" i="7"/>
  <c r="N149" i="7"/>
  <c r="L149" i="7"/>
  <c r="O148" i="7"/>
  <c r="N148" i="7"/>
  <c r="L148" i="7"/>
  <c r="O147" i="7"/>
  <c r="N147" i="7"/>
  <c r="L147" i="7"/>
  <c r="H147" i="7"/>
  <c r="I147" i="7" s="1"/>
  <c r="O146" i="7"/>
  <c r="N146" i="7"/>
  <c r="L146" i="7"/>
  <c r="O145" i="7"/>
  <c r="N145" i="7"/>
  <c r="L145" i="7"/>
  <c r="O144" i="7"/>
  <c r="N144" i="7"/>
  <c r="L144" i="7"/>
  <c r="I144" i="7"/>
  <c r="O143" i="7"/>
  <c r="N143" i="7"/>
  <c r="L143" i="7"/>
  <c r="O142" i="7"/>
  <c r="N142" i="7"/>
  <c r="L142" i="7"/>
  <c r="O141" i="7"/>
  <c r="N141" i="7"/>
  <c r="L141" i="7"/>
  <c r="O140" i="7"/>
  <c r="N140" i="7"/>
  <c r="L140" i="7"/>
  <c r="B140" i="7"/>
  <c r="O139" i="7"/>
  <c r="N139" i="7"/>
  <c r="L139" i="7"/>
  <c r="B139" i="7"/>
  <c r="O138" i="7"/>
  <c r="N138" i="7"/>
  <c r="L138" i="7"/>
  <c r="O137" i="7"/>
  <c r="N137" i="7"/>
  <c r="L137" i="7"/>
  <c r="O136" i="7"/>
  <c r="N136" i="7"/>
  <c r="L136" i="7"/>
  <c r="O135" i="7"/>
  <c r="N135" i="7"/>
  <c r="L135" i="7"/>
  <c r="O134" i="7"/>
  <c r="N134" i="7"/>
  <c r="L134" i="7"/>
  <c r="O133" i="7"/>
  <c r="N133" i="7"/>
  <c r="L133" i="7"/>
  <c r="O132" i="7"/>
  <c r="N132" i="7"/>
  <c r="L132" i="7"/>
  <c r="O131" i="7"/>
  <c r="N131" i="7"/>
  <c r="L131" i="7"/>
  <c r="O130" i="7"/>
  <c r="N130" i="7"/>
  <c r="L130" i="7"/>
  <c r="O129" i="7"/>
  <c r="N129" i="7"/>
  <c r="L129" i="7"/>
  <c r="O128" i="7"/>
  <c r="N128" i="7"/>
  <c r="L128" i="7"/>
  <c r="O127" i="7"/>
  <c r="N127" i="7"/>
  <c r="L127" i="7"/>
  <c r="O126" i="7"/>
  <c r="N126" i="7"/>
  <c r="L126" i="7"/>
  <c r="O125" i="7"/>
  <c r="N125" i="7"/>
  <c r="L125" i="7"/>
  <c r="O124" i="7"/>
  <c r="N124" i="7"/>
  <c r="L124" i="7"/>
  <c r="O123" i="7"/>
  <c r="N123" i="7"/>
  <c r="L123" i="7"/>
  <c r="O122" i="7"/>
  <c r="N122" i="7"/>
  <c r="L122" i="7"/>
  <c r="O121" i="7"/>
  <c r="N121" i="7"/>
  <c r="L121" i="7"/>
  <c r="O120" i="7"/>
  <c r="N120" i="7"/>
  <c r="L120" i="7"/>
  <c r="O119" i="7"/>
  <c r="N119" i="7"/>
  <c r="L119" i="7"/>
  <c r="O118" i="7"/>
  <c r="N118" i="7"/>
  <c r="L118" i="7"/>
  <c r="O117" i="7"/>
  <c r="N117" i="7"/>
  <c r="L117" i="7"/>
  <c r="O116" i="7"/>
  <c r="N116" i="7"/>
  <c r="L116" i="7"/>
  <c r="O115" i="7"/>
  <c r="N115" i="7"/>
  <c r="L115" i="7"/>
  <c r="O114" i="7"/>
  <c r="N114" i="7"/>
  <c r="L114" i="7"/>
  <c r="O113" i="7"/>
  <c r="N113" i="7"/>
  <c r="L113" i="7"/>
  <c r="O112" i="7"/>
  <c r="N112" i="7"/>
  <c r="L112" i="7"/>
  <c r="O111" i="7"/>
  <c r="N111" i="7"/>
  <c r="L111" i="7"/>
  <c r="O110" i="7"/>
  <c r="N110" i="7"/>
  <c r="L110" i="7"/>
  <c r="O109" i="7"/>
  <c r="N109" i="7"/>
  <c r="L109" i="7"/>
  <c r="O108" i="7"/>
  <c r="N108" i="7"/>
  <c r="L108" i="7"/>
  <c r="O107" i="7"/>
  <c r="N107" i="7"/>
  <c r="L107" i="7"/>
  <c r="O106" i="7"/>
  <c r="N106" i="7"/>
  <c r="L106" i="7"/>
  <c r="O105" i="7"/>
  <c r="N105" i="7"/>
  <c r="L105" i="7"/>
  <c r="O104" i="7"/>
  <c r="N104" i="7"/>
  <c r="L104" i="7"/>
  <c r="O103" i="7"/>
  <c r="N103" i="7"/>
  <c r="L103" i="7"/>
  <c r="O102" i="7"/>
  <c r="N102" i="7"/>
  <c r="L102" i="7"/>
  <c r="O101" i="7"/>
  <c r="N101" i="7"/>
  <c r="L101" i="7"/>
  <c r="O100" i="7"/>
  <c r="N100" i="7"/>
  <c r="L100" i="7"/>
  <c r="O99" i="7"/>
  <c r="N99" i="7"/>
  <c r="L99" i="7"/>
  <c r="O98" i="7"/>
  <c r="N98" i="7"/>
  <c r="L98" i="7"/>
  <c r="O97" i="7"/>
  <c r="N97" i="7"/>
  <c r="L97" i="7"/>
  <c r="O96" i="7"/>
  <c r="N96" i="7"/>
  <c r="L96" i="7"/>
  <c r="O95" i="7"/>
  <c r="N95" i="7"/>
  <c r="L95" i="7"/>
  <c r="O94" i="7"/>
  <c r="N94" i="7"/>
  <c r="L94" i="7"/>
  <c r="O93" i="7"/>
  <c r="N93" i="7"/>
  <c r="L93" i="7"/>
  <c r="O92" i="7"/>
  <c r="N92" i="7"/>
  <c r="L92" i="7"/>
  <c r="O91" i="7"/>
  <c r="N91" i="7"/>
  <c r="L91" i="7"/>
  <c r="O90" i="7"/>
  <c r="N90" i="7"/>
  <c r="L90" i="7"/>
  <c r="O89" i="7"/>
  <c r="N89" i="7"/>
  <c r="L89" i="7"/>
  <c r="H89" i="7"/>
  <c r="I89" i="7" s="1"/>
  <c r="O88" i="7"/>
  <c r="N88" i="7"/>
  <c r="L88" i="7"/>
  <c r="H88" i="7"/>
  <c r="I88" i="7" s="1"/>
  <c r="O87" i="7"/>
  <c r="N87" i="7"/>
  <c r="L87" i="7"/>
  <c r="H87" i="7"/>
  <c r="I87" i="7" s="1"/>
  <c r="O86" i="7"/>
  <c r="N86" i="7"/>
  <c r="L86" i="7"/>
  <c r="H86" i="7"/>
  <c r="I86" i="7" s="1"/>
  <c r="O85" i="7"/>
  <c r="N85" i="7"/>
  <c r="L85" i="7"/>
  <c r="H85" i="7"/>
  <c r="I85" i="7" s="1"/>
  <c r="O84" i="7"/>
  <c r="N84" i="7"/>
  <c r="L84" i="7"/>
  <c r="H84" i="7"/>
  <c r="I84" i="7" s="1"/>
  <c r="O83" i="7"/>
  <c r="N83" i="7"/>
  <c r="L83" i="7"/>
  <c r="H83" i="7"/>
  <c r="I83" i="7" s="1"/>
  <c r="O82" i="7"/>
  <c r="N82" i="7"/>
  <c r="L82" i="7"/>
  <c r="H82" i="7"/>
  <c r="I82" i="7" s="1"/>
  <c r="O81" i="7"/>
  <c r="N81" i="7"/>
  <c r="L81" i="7"/>
  <c r="H81" i="7"/>
  <c r="I81" i="7" s="1"/>
  <c r="O80" i="7"/>
  <c r="N80" i="7"/>
  <c r="L80" i="7"/>
  <c r="H80" i="7"/>
  <c r="I80" i="7" s="1"/>
  <c r="O79" i="7"/>
  <c r="N79" i="7"/>
  <c r="L79" i="7"/>
  <c r="H79" i="7"/>
  <c r="I79" i="7" s="1"/>
  <c r="O78" i="7"/>
  <c r="N78" i="7"/>
  <c r="L78" i="7"/>
  <c r="O77" i="7"/>
  <c r="N77" i="7"/>
  <c r="L77" i="7"/>
  <c r="O76" i="7"/>
  <c r="N76" i="7"/>
  <c r="L76" i="7"/>
  <c r="I76" i="7"/>
  <c r="O75" i="7"/>
  <c r="N75" i="7"/>
  <c r="L75" i="7"/>
  <c r="O74" i="7"/>
  <c r="N74" i="7"/>
  <c r="L74" i="7"/>
  <c r="O73" i="7"/>
  <c r="N73" i="7"/>
  <c r="L73" i="7"/>
  <c r="O72" i="7"/>
  <c r="N72" i="7"/>
  <c r="L72" i="7"/>
  <c r="B72" i="7"/>
  <c r="O71" i="7"/>
  <c r="N71" i="7"/>
  <c r="L71" i="7"/>
  <c r="B71" i="7"/>
  <c r="O70" i="7"/>
  <c r="N70" i="7"/>
  <c r="L70" i="7"/>
  <c r="M30" i="7"/>
  <c r="I24" i="7"/>
  <c r="I26" i="7" s="1"/>
  <c r="F24" i="7"/>
  <c r="F26" i="7" s="1"/>
  <c r="M31" i="7" s="1"/>
  <c r="I18" i="7"/>
  <c r="F11" i="7" s="1"/>
  <c r="F18" i="7"/>
  <c r="H11" i="7"/>
  <c r="I8" i="7"/>
  <c r="B4" i="7"/>
  <c r="B3" i="7"/>
  <c r="M70" i="18"/>
  <c r="O69" i="18"/>
  <c r="N69" i="18"/>
  <c r="L69" i="18"/>
  <c r="O68" i="18"/>
  <c r="N68" i="18"/>
  <c r="L68" i="18"/>
  <c r="O67" i="18"/>
  <c r="N67" i="18"/>
  <c r="L67" i="18"/>
  <c r="O66" i="18"/>
  <c r="N66" i="18"/>
  <c r="L66" i="18"/>
  <c r="O65" i="18"/>
  <c r="N65" i="18"/>
  <c r="L65" i="18"/>
  <c r="O64" i="18"/>
  <c r="N64" i="18"/>
  <c r="L64" i="18"/>
  <c r="O63" i="18"/>
  <c r="N63" i="18"/>
  <c r="L63" i="18"/>
  <c r="O62" i="18"/>
  <c r="N62" i="18"/>
  <c r="L62" i="18"/>
  <c r="O61" i="18"/>
  <c r="N61" i="18"/>
  <c r="L61" i="18"/>
  <c r="O60" i="18"/>
  <c r="N60" i="18"/>
  <c r="L60" i="18"/>
  <c r="O59" i="18"/>
  <c r="N59" i="18"/>
  <c r="L59" i="18"/>
  <c r="O58" i="18"/>
  <c r="N58" i="18"/>
  <c r="L58" i="18"/>
  <c r="O57" i="18"/>
  <c r="N57" i="18"/>
  <c r="L57" i="18"/>
  <c r="O56" i="18"/>
  <c r="N56" i="18"/>
  <c r="L56" i="18"/>
  <c r="O55" i="18"/>
  <c r="N55" i="18"/>
  <c r="L55" i="18"/>
  <c r="O54" i="18"/>
  <c r="N54" i="18"/>
  <c r="L54" i="18"/>
  <c r="O53" i="18"/>
  <c r="N53" i="18"/>
  <c r="L53" i="18"/>
  <c r="O52" i="18"/>
  <c r="N52" i="18"/>
  <c r="L52" i="18"/>
  <c r="O51" i="18"/>
  <c r="N51" i="18"/>
  <c r="L51" i="18"/>
  <c r="O50" i="18"/>
  <c r="N50" i="18"/>
  <c r="L50" i="18"/>
  <c r="O49" i="18"/>
  <c r="N49" i="18"/>
  <c r="L49" i="18"/>
  <c r="O48" i="18"/>
  <c r="N48" i="18"/>
  <c r="L48" i="18"/>
  <c r="O47" i="18"/>
  <c r="N47" i="18"/>
  <c r="L47" i="18"/>
  <c r="O46" i="18"/>
  <c r="N46" i="18"/>
  <c r="L46" i="18"/>
  <c r="O45" i="18"/>
  <c r="N45" i="18"/>
  <c r="L45" i="18"/>
  <c r="O44" i="18"/>
  <c r="N44" i="18"/>
  <c r="L44" i="18"/>
  <c r="O43" i="18"/>
  <c r="N43" i="18"/>
  <c r="L43" i="18"/>
  <c r="O42" i="18"/>
  <c r="N42" i="18"/>
  <c r="L42" i="18"/>
  <c r="O41" i="18"/>
  <c r="N41" i="18"/>
  <c r="L41" i="18"/>
  <c r="O40" i="18"/>
  <c r="N40" i="18"/>
  <c r="L40" i="18"/>
  <c r="O39" i="18"/>
  <c r="N39" i="18"/>
  <c r="L39" i="18"/>
  <c r="O38" i="18"/>
  <c r="N38" i="18"/>
  <c r="L38" i="18"/>
  <c r="O37" i="18"/>
  <c r="N37" i="18"/>
  <c r="L37" i="18"/>
  <c r="O36" i="18"/>
  <c r="N36" i="18"/>
  <c r="L36" i="18"/>
  <c r="O35" i="18"/>
  <c r="N35" i="18"/>
  <c r="L35" i="18"/>
  <c r="O34" i="18"/>
  <c r="N34" i="18"/>
  <c r="L34" i="18"/>
  <c r="O33" i="18"/>
  <c r="N33" i="18"/>
  <c r="L33" i="18"/>
  <c r="O32" i="18"/>
  <c r="N32" i="18"/>
  <c r="L32" i="18"/>
  <c r="O31" i="18"/>
  <c r="N31" i="18"/>
  <c r="L31" i="18"/>
  <c r="O30" i="18"/>
  <c r="N30" i="18"/>
  <c r="L30" i="18"/>
  <c r="O29" i="18"/>
  <c r="N29" i="18"/>
  <c r="L29" i="18"/>
  <c r="O28" i="18"/>
  <c r="N28" i="18"/>
  <c r="L28" i="18"/>
  <c r="O27" i="18"/>
  <c r="N27" i="18"/>
  <c r="L27" i="18"/>
  <c r="O26" i="18"/>
  <c r="N26" i="18"/>
  <c r="L26" i="18"/>
  <c r="O25" i="18"/>
  <c r="N25" i="18"/>
  <c r="L25" i="18"/>
  <c r="O24" i="18"/>
  <c r="N24" i="18"/>
  <c r="L24" i="18"/>
  <c r="O23" i="18"/>
  <c r="N23" i="18"/>
  <c r="L23" i="18"/>
  <c r="O22" i="18"/>
  <c r="N22" i="18"/>
  <c r="L22" i="18"/>
  <c r="O21" i="18"/>
  <c r="N21" i="18"/>
  <c r="L21" i="18"/>
  <c r="O20" i="18"/>
  <c r="N20" i="18"/>
  <c r="L20" i="18"/>
  <c r="O19" i="18"/>
  <c r="N19" i="18"/>
  <c r="L19" i="18"/>
  <c r="O18" i="18"/>
  <c r="N18" i="18"/>
  <c r="L18" i="18"/>
  <c r="O17" i="18"/>
  <c r="N17" i="18"/>
  <c r="L17" i="18"/>
  <c r="O16" i="18"/>
  <c r="N16" i="18"/>
  <c r="L16" i="18"/>
  <c r="N15" i="18"/>
  <c r="L15" i="18"/>
  <c r="F15" i="18"/>
  <c r="O15" i="18" s="1"/>
  <c r="O14" i="18"/>
  <c r="N14" i="18"/>
  <c r="L14" i="18"/>
  <c r="H14" i="18"/>
  <c r="I14" i="18" s="1"/>
  <c r="O13" i="18"/>
  <c r="N13" i="18"/>
  <c r="L13" i="18"/>
  <c r="H13" i="18"/>
  <c r="I13" i="18" s="1"/>
  <c r="O12" i="18"/>
  <c r="N12" i="18"/>
  <c r="L12" i="18"/>
  <c r="H12" i="18"/>
  <c r="I12" i="18" s="1"/>
  <c r="O11" i="18"/>
  <c r="N11" i="18"/>
  <c r="L11" i="18"/>
  <c r="H11" i="18"/>
  <c r="I11" i="18" s="1"/>
  <c r="I8" i="18"/>
  <c r="B4" i="18"/>
  <c r="B3" i="18"/>
  <c r="M70" i="4"/>
  <c r="O69" i="4"/>
  <c r="N69" i="4"/>
  <c r="L69" i="4"/>
  <c r="O68" i="4"/>
  <c r="N68" i="4"/>
  <c r="L68" i="4"/>
  <c r="O67" i="4"/>
  <c r="N67" i="4"/>
  <c r="L67" i="4"/>
  <c r="O66" i="4"/>
  <c r="N66" i="4"/>
  <c r="L66" i="4"/>
  <c r="O65" i="4"/>
  <c r="N65" i="4"/>
  <c r="L65" i="4"/>
  <c r="O64" i="4"/>
  <c r="N64" i="4"/>
  <c r="L64" i="4"/>
  <c r="O63" i="4"/>
  <c r="N63" i="4"/>
  <c r="L63" i="4"/>
  <c r="O62" i="4"/>
  <c r="N62" i="4"/>
  <c r="L62" i="4"/>
  <c r="O61" i="4"/>
  <c r="N61" i="4"/>
  <c r="L61" i="4"/>
  <c r="O60" i="4"/>
  <c r="N60" i="4"/>
  <c r="L60" i="4"/>
  <c r="O59" i="4"/>
  <c r="N59" i="4"/>
  <c r="L59" i="4"/>
  <c r="O58" i="4"/>
  <c r="N58" i="4"/>
  <c r="L58" i="4"/>
  <c r="O57" i="4"/>
  <c r="N57" i="4"/>
  <c r="L57" i="4"/>
  <c r="O56" i="4"/>
  <c r="N56" i="4"/>
  <c r="L56" i="4"/>
  <c r="O55" i="4"/>
  <c r="N55" i="4"/>
  <c r="L55" i="4"/>
  <c r="O54" i="4"/>
  <c r="N54" i="4"/>
  <c r="L54" i="4"/>
  <c r="O53" i="4"/>
  <c r="N53" i="4"/>
  <c r="L53" i="4"/>
  <c r="O52" i="4"/>
  <c r="N52" i="4"/>
  <c r="L52" i="4"/>
  <c r="O51" i="4"/>
  <c r="N51" i="4"/>
  <c r="L51" i="4"/>
  <c r="O50" i="4"/>
  <c r="N50" i="4"/>
  <c r="L50" i="4"/>
  <c r="O49" i="4"/>
  <c r="N49" i="4"/>
  <c r="L49" i="4"/>
  <c r="O48" i="4"/>
  <c r="N48" i="4"/>
  <c r="L48" i="4"/>
  <c r="O47" i="4"/>
  <c r="N47" i="4"/>
  <c r="L47" i="4"/>
  <c r="O46" i="4"/>
  <c r="N46" i="4"/>
  <c r="L46" i="4"/>
  <c r="O45" i="4"/>
  <c r="N45" i="4"/>
  <c r="L45" i="4"/>
  <c r="O44" i="4"/>
  <c r="N44" i="4"/>
  <c r="L44" i="4"/>
  <c r="O43" i="4"/>
  <c r="N43" i="4"/>
  <c r="L43" i="4"/>
  <c r="O42" i="4"/>
  <c r="N42" i="4"/>
  <c r="L42" i="4"/>
  <c r="O41" i="4"/>
  <c r="N41" i="4"/>
  <c r="L41" i="4"/>
  <c r="O40" i="4"/>
  <c r="N40" i="4"/>
  <c r="L40" i="4"/>
  <c r="O39" i="4"/>
  <c r="N39" i="4"/>
  <c r="L39" i="4"/>
  <c r="O38" i="4"/>
  <c r="N38" i="4"/>
  <c r="L38" i="4"/>
  <c r="O37" i="4"/>
  <c r="N37" i="4"/>
  <c r="L37" i="4"/>
  <c r="O36" i="4"/>
  <c r="N36" i="4"/>
  <c r="L36" i="4"/>
  <c r="O35" i="4"/>
  <c r="N35" i="4"/>
  <c r="L35" i="4"/>
  <c r="O34" i="4"/>
  <c r="N34" i="4"/>
  <c r="L34" i="4"/>
  <c r="O33" i="4"/>
  <c r="N33" i="4"/>
  <c r="L33" i="4"/>
  <c r="O32" i="4"/>
  <c r="N32" i="4"/>
  <c r="L32" i="4"/>
  <c r="O31" i="4"/>
  <c r="N31" i="4"/>
  <c r="L31" i="4"/>
  <c r="O30" i="4"/>
  <c r="N30" i="4"/>
  <c r="L30" i="4"/>
  <c r="O29" i="4"/>
  <c r="N29" i="4"/>
  <c r="L29" i="4"/>
  <c r="O28" i="4"/>
  <c r="N28" i="4"/>
  <c r="L28" i="4"/>
  <c r="O27" i="4"/>
  <c r="N27" i="4"/>
  <c r="L27" i="4"/>
  <c r="O26" i="4"/>
  <c r="N26" i="4"/>
  <c r="L26" i="4"/>
  <c r="O25" i="4"/>
  <c r="N25" i="4"/>
  <c r="L25" i="4"/>
  <c r="O24" i="4"/>
  <c r="N24" i="4"/>
  <c r="L24" i="4"/>
  <c r="O23" i="4"/>
  <c r="N23" i="4"/>
  <c r="L23" i="4"/>
  <c r="O22" i="4"/>
  <c r="N22" i="4"/>
  <c r="L22" i="4"/>
  <c r="O21" i="4"/>
  <c r="N21" i="4"/>
  <c r="L21" i="4"/>
  <c r="O20" i="4"/>
  <c r="N20" i="4"/>
  <c r="L20" i="4"/>
  <c r="O19" i="4"/>
  <c r="N19" i="4"/>
  <c r="L19" i="4"/>
  <c r="O18" i="4"/>
  <c r="N18" i="4"/>
  <c r="L18" i="4"/>
  <c r="O17" i="4"/>
  <c r="N17" i="4"/>
  <c r="L17" i="4"/>
  <c r="O16" i="4"/>
  <c r="N16" i="4"/>
  <c r="L16" i="4"/>
  <c r="O15" i="4"/>
  <c r="N15" i="4"/>
  <c r="L15" i="4"/>
  <c r="O14" i="4"/>
  <c r="N14" i="4"/>
  <c r="L14" i="4"/>
  <c r="L70" i="4" s="1"/>
  <c r="D8" i="8" s="1"/>
  <c r="O13" i="4"/>
  <c r="N13" i="4"/>
  <c r="L13" i="4"/>
  <c r="F13" i="4"/>
  <c r="O12" i="4"/>
  <c r="N12" i="4"/>
  <c r="L12" i="4"/>
  <c r="H12" i="4"/>
  <c r="I12" i="4" s="1"/>
  <c r="O11" i="4"/>
  <c r="O70" i="4" s="1"/>
  <c r="N11" i="4"/>
  <c r="L11" i="4"/>
  <c r="H11" i="4"/>
  <c r="I11" i="4" s="1"/>
  <c r="I8" i="4"/>
  <c r="B4" i="4"/>
  <c r="B3" i="4"/>
  <c r="M478" i="2"/>
  <c r="O477" i="2"/>
  <c r="N477" i="2"/>
  <c r="L477" i="2"/>
  <c r="O476" i="2"/>
  <c r="N476" i="2"/>
  <c r="L476" i="2"/>
  <c r="O475" i="2"/>
  <c r="N475" i="2"/>
  <c r="L475" i="2"/>
  <c r="O474" i="2"/>
  <c r="N474" i="2"/>
  <c r="L474" i="2"/>
  <c r="O473" i="2"/>
  <c r="N473" i="2"/>
  <c r="L473" i="2"/>
  <c r="O472" i="2"/>
  <c r="N472" i="2"/>
  <c r="L472" i="2"/>
  <c r="O471" i="2"/>
  <c r="N471" i="2"/>
  <c r="L471" i="2"/>
  <c r="O470" i="2"/>
  <c r="N470" i="2"/>
  <c r="L470" i="2"/>
  <c r="O469" i="2"/>
  <c r="N469" i="2"/>
  <c r="L469" i="2"/>
  <c r="O468" i="2"/>
  <c r="N468" i="2"/>
  <c r="L468" i="2"/>
  <c r="O467" i="2"/>
  <c r="N467" i="2"/>
  <c r="L467" i="2"/>
  <c r="O466" i="2"/>
  <c r="N466" i="2"/>
  <c r="L466" i="2"/>
  <c r="O465" i="2"/>
  <c r="N465" i="2"/>
  <c r="L465" i="2"/>
  <c r="O464" i="2"/>
  <c r="N464" i="2"/>
  <c r="L464" i="2"/>
  <c r="O463" i="2"/>
  <c r="N463" i="2"/>
  <c r="L463" i="2"/>
  <c r="O462" i="2"/>
  <c r="N462" i="2"/>
  <c r="L462" i="2"/>
  <c r="O461" i="2"/>
  <c r="N461" i="2"/>
  <c r="L461" i="2"/>
  <c r="O460" i="2"/>
  <c r="N460" i="2"/>
  <c r="L460" i="2"/>
  <c r="O459" i="2"/>
  <c r="N459" i="2"/>
  <c r="L459" i="2"/>
  <c r="O458" i="2"/>
  <c r="N458" i="2"/>
  <c r="L458" i="2"/>
  <c r="O457" i="2"/>
  <c r="N457" i="2"/>
  <c r="L457" i="2"/>
  <c r="O456" i="2"/>
  <c r="N456" i="2"/>
  <c r="L456" i="2"/>
  <c r="O455" i="2"/>
  <c r="N455" i="2"/>
  <c r="L455" i="2"/>
  <c r="O454" i="2"/>
  <c r="N454" i="2"/>
  <c r="L454" i="2"/>
  <c r="O453" i="2"/>
  <c r="N453" i="2"/>
  <c r="L453" i="2"/>
  <c r="O452" i="2"/>
  <c r="N452" i="2"/>
  <c r="L452" i="2"/>
  <c r="O451" i="2"/>
  <c r="N451" i="2"/>
  <c r="L451" i="2"/>
  <c r="O450" i="2"/>
  <c r="N450" i="2"/>
  <c r="L450" i="2"/>
  <c r="O449" i="2"/>
  <c r="N449" i="2"/>
  <c r="L449" i="2"/>
  <c r="O448" i="2"/>
  <c r="N448" i="2"/>
  <c r="L448" i="2"/>
  <c r="O447" i="2"/>
  <c r="N447" i="2"/>
  <c r="L447" i="2"/>
  <c r="O446" i="2"/>
  <c r="N446" i="2"/>
  <c r="L446" i="2"/>
  <c r="O445" i="2"/>
  <c r="N445" i="2"/>
  <c r="L445" i="2"/>
  <c r="O444" i="2"/>
  <c r="N444" i="2"/>
  <c r="L444" i="2"/>
  <c r="O443" i="2"/>
  <c r="N443" i="2"/>
  <c r="L443" i="2"/>
  <c r="O442" i="2"/>
  <c r="N442" i="2"/>
  <c r="L442" i="2"/>
  <c r="O441" i="2"/>
  <c r="N441" i="2"/>
  <c r="L441" i="2"/>
  <c r="O440" i="2"/>
  <c r="N440" i="2"/>
  <c r="L440" i="2"/>
  <c r="O439" i="2"/>
  <c r="N439" i="2"/>
  <c r="L439" i="2"/>
  <c r="O438" i="2"/>
  <c r="N438" i="2"/>
  <c r="L438" i="2"/>
  <c r="O437" i="2"/>
  <c r="N437" i="2"/>
  <c r="L437" i="2"/>
  <c r="O436" i="2"/>
  <c r="N436" i="2"/>
  <c r="L436" i="2"/>
  <c r="O435" i="2"/>
  <c r="N435" i="2"/>
  <c r="L435" i="2"/>
  <c r="O434" i="2"/>
  <c r="N434" i="2"/>
  <c r="L434" i="2"/>
  <c r="O433" i="2"/>
  <c r="N433" i="2"/>
  <c r="L433" i="2"/>
  <c r="O432" i="2"/>
  <c r="N432" i="2"/>
  <c r="L432" i="2"/>
  <c r="O431" i="2"/>
  <c r="N431" i="2"/>
  <c r="L431" i="2"/>
  <c r="O430" i="2"/>
  <c r="N430" i="2"/>
  <c r="L430" i="2"/>
  <c r="O429" i="2"/>
  <c r="N429" i="2"/>
  <c r="L429" i="2"/>
  <c r="O428" i="2"/>
  <c r="N428" i="2"/>
  <c r="L428" i="2"/>
  <c r="O427" i="2"/>
  <c r="N427" i="2"/>
  <c r="L427" i="2"/>
  <c r="O426" i="2"/>
  <c r="N426" i="2"/>
  <c r="L426" i="2"/>
  <c r="O425" i="2"/>
  <c r="N425" i="2"/>
  <c r="L425" i="2"/>
  <c r="O424" i="2"/>
  <c r="N424" i="2"/>
  <c r="L424" i="2"/>
  <c r="O423" i="2"/>
  <c r="N423" i="2"/>
  <c r="L423" i="2"/>
  <c r="O422" i="2"/>
  <c r="N422" i="2"/>
  <c r="L422" i="2"/>
  <c r="O421" i="2"/>
  <c r="N421" i="2"/>
  <c r="L421" i="2"/>
  <c r="O420" i="2"/>
  <c r="N420" i="2"/>
  <c r="L420" i="2"/>
  <c r="O419" i="2"/>
  <c r="N419" i="2"/>
  <c r="L419" i="2"/>
  <c r="H419" i="2"/>
  <c r="I419" i="2" s="1"/>
  <c r="O418" i="2"/>
  <c r="N418" i="2"/>
  <c r="L418" i="2"/>
  <c r="O417" i="2"/>
  <c r="N417" i="2"/>
  <c r="L417" i="2"/>
  <c r="O416" i="2"/>
  <c r="N416" i="2"/>
  <c r="L416" i="2"/>
  <c r="I416" i="2"/>
  <c r="O415" i="2"/>
  <c r="N415" i="2"/>
  <c r="L415" i="2"/>
  <c r="O414" i="2"/>
  <c r="N414" i="2"/>
  <c r="L414" i="2"/>
  <c r="O413" i="2"/>
  <c r="N413" i="2"/>
  <c r="L413" i="2"/>
  <c r="O412" i="2"/>
  <c r="N412" i="2"/>
  <c r="L412" i="2"/>
  <c r="B412" i="2"/>
  <c r="O411" i="2"/>
  <c r="N411" i="2"/>
  <c r="L411" i="2"/>
  <c r="B411" i="2"/>
  <c r="O410" i="2"/>
  <c r="N410" i="2"/>
  <c r="L410" i="2"/>
  <c r="O409" i="2"/>
  <c r="N409" i="2"/>
  <c r="L409" i="2"/>
  <c r="O408" i="2"/>
  <c r="N408" i="2"/>
  <c r="L408" i="2"/>
  <c r="O407" i="2"/>
  <c r="N407" i="2"/>
  <c r="L407" i="2"/>
  <c r="O406" i="2"/>
  <c r="N406" i="2"/>
  <c r="L406" i="2"/>
  <c r="O405" i="2"/>
  <c r="N405" i="2"/>
  <c r="L405" i="2"/>
  <c r="O404" i="2"/>
  <c r="N404" i="2"/>
  <c r="L404" i="2"/>
  <c r="O403" i="2"/>
  <c r="N403" i="2"/>
  <c r="L403" i="2"/>
  <c r="O402" i="2"/>
  <c r="N402" i="2"/>
  <c r="L402" i="2"/>
  <c r="O401" i="2"/>
  <c r="N401" i="2"/>
  <c r="L401" i="2"/>
  <c r="O400" i="2"/>
  <c r="N400" i="2"/>
  <c r="L400" i="2"/>
  <c r="O399" i="2"/>
  <c r="N399" i="2"/>
  <c r="L399" i="2"/>
  <c r="O398" i="2"/>
  <c r="N398" i="2"/>
  <c r="L398" i="2"/>
  <c r="O397" i="2"/>
  <c r="N397" i="2"/>
  <c r="L397" i="2"/>
  <c r="O396" i="2"/>
  <c r="N396" i="2"/>
  <c r="L396" i="2"/>
  <c r="O395" i="2"/>
  <c r="N395" i="2"/>
  <c r="L395" i="2"/>
  <c r="O394" i="2"/>
  <c r="N394" i="2"/>
  <c r="L394" i="2"/>
  <c r="O393" i="2"/>
  <c r="N393" i="2"/>
  <c r="L393" i="2"/>
  <c r="O392" i="2"/>
  <c r="N392" i="2"/>
  <c r="L392" i="2"/>
  <c r="O391" i="2"/>
  <c r="N391" i="2"/>
  <c r="L391" i="2"/>
  <c r="O390" i="2"/>
  <c r="N390" i="2"/>
  <c r="L390" i="2"/>
  <c r="O389" i="2"/>
  <c r="N389" i="2"/>
  <c r="L389" i="2"/>
  <c r="O388" i="2"/>
  <c r="N388" i="2"/>
  <c r="L388" i="2"/>
  <c r="O387" i="2"/>
  <c r="N387" i="2"/>
  <c r="L387" i="2"/>
  <c r="O386" i="2"/>
  <c r="N386" i="2"/>
  <c r="L386" i="2"/>
  <c r="O385" i="2"/>
  <c r="N385" i="2"/>
  <c r="L385" i="2"/>
  <c r="O384" i="2"/>
  <c r="N384" i="2"/>
  <c r="L384" i="2"/>
  <c r="O383" i="2"/>
  <c r="N383" i="2"/>
  <c r="L383" i="2"/>
  <c r="O382" i="2"/>
  <c r="N382" i="2"/>
  <c r="L382" i="2"/>
  <c r="O381" i="2"/>
  <c r="N381" i="2"/>
  <c r="L381" i="2"/>
  <c r="O380" i="2"/>
  <c r="N380" i="2"/>
  <c r="L380" i="2"/>
  <c r="O379" i="2"/>
  <c r="N379" i="2"/>
  <c r="L379" i="2"/>
  <c r="O378" i="2"/>
  <c r="N378" i="2"/>
  <c r="L378" i="2"/>
  <c r="O377" i="2"/>
  <c r="N377" i="2"/>
  <c r="L377" i="2"/>
  <c r="O376" i="2"/>
  <c r="N376" i="2"/>
  <c r="L376" i="2"/>
  <c r="O375" i="2"/>
  <c r="N375" i="2"/>
  <c r="L375" i="2"/>
  <c r="O374" i="2"/>
  <c r="N374" i="2"/>
  <c r="L374" i="2"/>
  <c r="O373" i="2"/>
  <c r="N373" i="2"/>
  <c r="L373" i="2"/>
  <c r="O372" i="2"/>
  <c r="N372" i="2"/>
  <c r="L372" i="2"/>
  <c r="O371" i="2"/>
  <c r="N371" i="2"/>
  <c r="L371" i="2"/>
  <c r="O370" i="2"/>
  <c r="N370" i="2"/>
  <c r="L370" i="2"/>
  <c r="O369" i="2"/>
  <c r="N369" i="2"/>
  <c r="L369" i="2"/>
  <c r="O368" i="2"/>
  <c r="N368" i="2"/>
  <c r="L368" i="2"/>
  <c r="O367" i="2"/>
  <c r="N367" i="2"/>
  <c r="L367" i="2"/>
  <c r="O366" i="2"/>
  <c r="N366" i="2"/>
  <c r="L366" i="2"/>
  <c r="O365" i="2"/>
  <c r="N365" i="2"/>
  <c r="L365" i="2"/>
  <c r="O364" i="2"/>
  <c r="N364" i="2"/>
  <c r="L364" i="2"/>
  <c r="O363" i="2"/>
  <c r="N363" i="2"/>
  <c r="L363" i="2"/>
  <c r="O362" i="2"/>
  <c r="N362" i="2"/>
  <c r="L362" i="2"/>
  <c r="O361" i="2"/>
  <c r="N361" i="2"/>
  <c r="L361" i="2"/>
  <c r="O360" i="2"/>
  <c r="N360" i="2"/>
  <c r="L360" i="2"/>
  <c r="O359" i="2"/>
  <c r="N359" i="2"/>
  <c r="L359" i="2"/>
  <c r="O358" i="2"/>
  <c r="N358" i="2"/>
  <c r="L358" i="2"/>
  <c r="O357" i="2"/>
  <c r="N357" i="2"/>
  <c r="L357" i="2"/>
  <c r="O356" i="2"/>
  <c r="N356" i="2"/>
  <c r="L356" i="2"/>
  <c r="N355" i="2"/>
  <c r="L355" i="2"/>
  <c r="F355" i="2"/>
  <c r="O355" i="2" s="1"/>
  <c r="O354" i="2"/>
  <c r="N354" i="2"/>
  <c r="L354" i="2"/>
  <c r="H354" i="2"/>
  <c r="I354" i="2" s="1"/>
  <c r="O353" i="2"/>
  <c r="N353" i="2"/>
  <c r="L353" i="2"/>
  <c r="H353" i="2"/>
  <c r="I353" i="2" s="1"/>
  <c r="O352" i="2"/>
  <c r="N352" i="2"/>
  <c r="L352" i="2"/>
  <c r="H352" i="2"/>
  <c r="I352" i="2" s="1"/>
  <c r="O351" i="2"/>
  <c r="N351" i="2"/>
  <c r="L351" i="2"/>
  <c r="H351" i="2"/>
  <c r="I351" i="2" s="1"/>
  <c r="O350" i="2"/>
  <c r="N350" i="2"/>
  <c r="L350" i="2"/>
  <c r="O349" i="2"/>
  <c r="N349" i="2"/>
  <c r="L349" i="2"/>
  <c r="O348" i="2"/>
  <c r="N348" i="2"/>
  <c r="L348" i="2"/>
  <c r="I348" i="2"/>
  <c r="O347" i="2"/>
  <c r="N347" i="2"/>
  <c r="L347" i="2"/>
  <c r="O346" i="2"/>
  <c r="N346" i="2"/>
  <c r="L346" i="2"/>
  <c r="O345" i="2"/>
  <c r="N345" i="2"/>
  <c r="L345" i="2"/>
  <c r="O344" i="2"/>
  <c r="N344" i="2"/>
  <c r="L344" i="2"/>
  <c r="B344" i="2"/>
  <c r="O343" i="2"/>
  <c r="N343" i="2"/>
  <c r="L343" i="2"/>
  <c r="B343" i="2"/>
  <c r="O342" i="2"/>
  <c r="N342" i="2"/>
  <c r="L342" i="2"/>
  <c r="O341" i="2"/>
  <c r="N341" i="2"/>
  <c r="L341" i="2"/>
  <c r="O340" i="2"/>
  <c r="N340" i="2"/>
  <c r="L340" i="2"/>
  <c r="O339" i="2"/>
  <c r="N339" i="2"/>
  <c r="L339" i="2"/>
  <c r="O338" i="2"/>
  <c r="N338" i="2"/>
  <c r="L338" i="2"/>
  <c r="O337" i="2"/>
  <c r="N337" i="2"/>
  <c r="L337" i="2"/>
  <c r="O336" i="2"/>
  <c r="N336" i="2"/>
  <c r="L336" i="2"/>
  <c r="O335" i="2"/>
  <c r="N335" i="2"/>
  <c r="L335" i="2"/>
  <c r="O334" i="2"/>
  <c r="N334" i="2"/>
  <c r="L334" i="2"/>
  <c r="O333" i="2"/>
  <c r="N333" i="2"/>
  <c r="L333" i="2"/>
  <c r="O332" i="2"/>
  <c r="N332" i="2"/>
  <c r="L332" i="2"/>
  <c r="O331" i="2"/>
  <c r="N331" i="2"/>
  <c r="L331" i="2"/>
  <c r="O330" i="2"/>
  <c r="N330" i="2"/>
  <c r="L330" i="2"/>
  <c r="O329" i="2"/>
  <c r="N329" i="2"/>
  <c r="L329" i="2"/>
  <c r="O328" i="2"/>
  <c r="N328" i="2"/>
  <c r="L328" i="2"/>
  <c r="O327" i="2"/>
  <c r="N327" i="2"/>
  <c r="L327" i="2"/>
  <c r="O326" i="2"/>
  <c r="N326" i="2"/>
  <c r="L326" i="2"/>
  <c r="O325" i="2"/>
  <c r="N325" i="2"/>
  <c r="L325" i="2"/>
  <c r="O324" i="2"/>
  <c r="N324" i="2"/>
  <c r="L324" i="2"/>
  <c r="O323" i="2"/>
  <c r="N323" i="2"/>
  <c r="L323" i="2"/>
  <c r="O322" i="2"/>
  <c r="N322" i="2"/>
  <c r="L322" i="2"/>
  <c r="O321" i="2"/>
  <c r="N321" i="2"/>
  <c r="L321" i="2"/>
  <c r="O320" i="2"/>
  <c r="N320" i="2"/>
  <c r="L320" i="2"/>
  <c r="O319" i="2"/>
  <c r="N319" i="2"/>
  <c r="L319" i="2"/>
  <c r="O318" i="2"/>
  <c r="N318" i="2"/>
  <c r="L318" i="2"/>
  <c r="O317" i="2"/>
  <c r="N317" i="2"/>
  <c r="L317" i="2"/>
  <c r="O316" i="2"/>
  <c r="N316" i="2"/>
  <c r="L316" i="2"/>
  <c r="O315" i="2"/>
  <c r="N315" i="2"/>
  <c r="L315" i="2"/>
  <c r="O314" i="2"/>
  <c r="N314" i="2"/>
  <c r="L314" i="2"/>
  <c r="O313" i="2"/>
  <c r="N313" i="2"/>
  <c r="L313" i="2"/>
  <c r="O312" i="2"/>
  <c r="N312" i="2"/>
  <c r="L312" i="2"/>
  <c r="O311" i="2"/>
  <c r="N311" i="2"/>
  <c r="L311" i="2"/>
  <c r="O310" i="2"/>
  <c r="N310" i="2"/>
  <c r="L310" i="2"/>
  <c r="O309" i="2"/>
  <c r="N309" i="2"/>
  <c r="L309" i="2"/>
  <c r="O308" i="2"/>
  <c r="N308" i="2"/>
  <c r="L308" i="2"/>
  <c r="O307" i="2"/>
  <c r="N307" i="2"/>
  <c r="L307" i="2"/>
  <c r="O306" i="2"/>
  <c r="N306" i="2"/>
  <c r="L306" i="2"/>
  <c r="O305" i="2"/>
  <c r="N305" i="2"/>
  <c r="L305" i="2"/>
  <c r="O304" i="2"/>
  <c r="N304" i="2"/>
  <c r="L304" i="2"/>
  <c r="O303" i="2"/>
  <c r="N303" i="2"/>
  <c r="L303" i="2"/>
  <c r="O302" i="2"/>
  <c r="N302" i="2"/>
  <c r="L302" i="2"/>
  <c r="O301" i="2"/>
  <c r="N301" i="2"/>
  <c r="L301" i="2"/>
  <c r="O300" i="2"/>
  <c r="N300" i="2"/>
  <c r="L300" i="2"/>
  <c r="O299" i="2"/>
  <c r="N299" i="2"/>
  <c r="L299" i="2"/>
  <c r="O298" i="2"/>
  <c r="N298" i="2"/>
  <c r="L298" i="2"/>
  <c r="O297" i="2"/>
  <c r="N297" i="2"/>
  <c r="L297" i="2"/>
  <c r="O296" i="2"/>
  <c r="N296" i="2"/>
  <c r="L296" i="2"/>
  <c r="O295" i="2"/>
  <c r="N295" i="2"/>
  <c r="L295" i="2"/>
  <c r="O294" i="2"/>
  <c r="N294" i="2"/>
  <c r="L294" i="2"/>
  <c r="O293" i="2"/>
  <c r="N293" i="2"/>
  <c r="L293" i="2"/>
  <c r="O292" i="2"/>
  <c r="N292" i="2"/>
  <c r="L292" i="2"/>
  <c r="H292" i="2"/>
  <c r="I292" i="2" s="1"/>
  <c r="O291" i="2"/>
  <c r="N291" i="2"/>
  <c r="L291" i="2"/>
  <c r="H291" i="2"/>
  <c r="I291" i="2" s="1"/>
  <c r="O290" i="2"/>
  <c r="N290" i="2"/>
  <c r="L290" i="2"/>
  <c r="O289" i="2"/>
  <c r="N289" i="2"/>
  <c r="L289" i="2"/>
  <c r="O288" i="2"/>
  <c r="N288" i="2"/>
  <c r="L288" i="2"/>
  <c r="O287" i="2"/>
  <c r="N287" i="2"/>
  <c r="L287" i="2"/>
  <c r="H287" i="2"/>
  <c r="I287" i="2" s="1"/>
  <c r="O286" i="2"/>
  <c r="N286" i="2"/>
  <c r="L286" i="2"/>
  <c r="H286" i="2"/>
  <c r="I286" i="2" s="1"/>
  <c r="O285" i="2"/>
  <c r="N285" i="2"/>
  <c r="L285" i="2"/>
  <c r="O284" i="2"/>
  <c r="N284" i="2"/>
  <c r="L284" i="2"/>
  <c r="H284" i="2"/>
  <c r="I284" i="2" s="1"/>
  <c r="O283" i="2"/>
  <c r="N283" i="2"/>
  <c r="L283" i="2"/>
  <c r="O282" i="2"/>
  <c r="N282" i="2"/>
  <c r="L282" i="2"/>
  <c r="O281" i="2"/>
  <c r="N281" i="2"/>
  <c r="L281" i="2"/>
  <c r="O280" i="2"/>
  <c r="N280" i="2"/>
  <c r="L280" i="2"/>
  <c r="I280" i="2"/>
  <c r="O279" i="2"/>
  <c r="N279" i="2"/>
  <c r="L279" i="2"/>
  <c r="O278" i="2"/>
  <c r="N278" i="2"/>
  <c r="L278" i="2"/>
  <c r="O277" i="2"/>
  <c r="N277" i="2"/>
  <c r="L277" i="2"/>
  <c r="O276" i="2"/>
  <c r="N276" i="2"/>
  <c r="L276" i="2"/>
  <c r="B276" i="2"/>
  <c r="O275" i="2"/>
  <c r="N275" i="2"/>
  <c r="L275" i="2"/>
  <c r="B275" i="2"/>
  <c r="O274" i="2"/>
  <c r="N274" i="2"/>
  <c r="L274" i="2"/>
  <c r="O273" i="2"/>
  <c r="N273" i="2"/>
  <c r="L273" i="2"/>
  <c r="O272" i="2"/>
  <c r="N272" i="2"/>
  <c r="L272" i="2"/>
  <c r="O271" i="2"/>
  <c r="N271" i="2"/>
  <c r="L271" i="2"/>
  <c r="O270" i="2"/>
  <c r="N270" i="2"/>
  <c r="L270" i="2"/>
  <c r="O269" i="2"/>
  <c r="N269" i="2"/>
  <c r="L269" i="2"/>
  <c r="O268" i="2"/>
  <c r="N268" i="2"/>
  <c r="L268" i="2"/>
  <c r="O267" i="2"/>
  <c r="N267" i="2"/>
  <c r="L267" i="2"/>
  <c r="O266" i="2"/>
  <c r="N266" i="2"/>
  <c r="L266" i="2"/>
  <c r="O265" i="2"/>
  <c r="N265" i="2"/>
  <c r="L265" i="2"/>
  <c r="O264" i="2"/>
  <c r="N264" i="2"/>
  <c r="L264" i="2"/>
  <c r="O263" i="2"/>
  <c r="N263" i="2"/>
  <c r="L263" i="2"/>
  <c r="O262" i="2"/>
  <c r="N262" i="2"/>
  <c r="L262" i="2"/>
  <c r="O261" i="2"/>
  <c r="N261" i="2"/>
  <c r="L261" i="2"/>
  <c r="O260" i="2"/>
  <c r="N260" i="2"/>
  <c r="L260" i="2"/>
  <c r="O259" i="2"/>
  <c r="N259" i="2"/>
  <c r="L259" i="2"/>
  <c r="O258" i="2"/>
  <c r="N258" i="2"/>
  <c r="L258" i="2"/>
  <c r="O257" i="2"/>
  <c r="N257" i="2"/>
  <c r="L257" i="2"/>
  <c r="O256" i="2"/>
  <c r="N256" i="2"/>
  <c r="L256" i="2"/>
  <c r="O255" i="2"/>
  <c r="N255" i="2"/>
  <c r="L255" i="2"/>
  <c r="O254" i="2"/>
  <c r="N254" i="2"/>
  <c r="L254" i="2"/>
  <c r="O253" i="2"/>
  <c r="N253" i="2"/>
  <c r="L253" i="2"/>
  <c r="O252" i="2"/>
  <c r="N252" i="2"/>
  <c r="L252" i="2"/>
  <c r="O251" i="2"/>
  <c r="N251" i="2"/>
  <c r="L251" i="2"/>
  <c r="O250" i="2"/>
  <c r="N250" i="2"/>
  <c r="L250" i="2"/>
  <c r="O249" i="2"/>
  <c r="N249" i="2"/>
  <c r="L249" i="2"/>
  <c r="O248" i="2"/>
  <c r="N248" i="2"/>
  <c r="L248" i="2"/>
  <c r="O247" i="2"/>
  <c r="N247" i="2"/>
  <c r="L247" i="2"/>
  <c r="O246" i="2"/>
  <c r="N246" i="2"/>
  <c r="L246" i="2"/>
  <c r="O245" i="2"/>
  <c r="N245" i="2"/>
  <c r="L245" i="2"/>
  <c r="O244" i="2"/>
  <c r="N244" i="2"/>
  <c r="L244" i="2"/>
  <c r="O243" i="2"/>
  <c r="N243" i="2"/>
  <c r="L243" i="2"/>
  <c r="O242" i="2"/>
  <c r="N242" i="2"/>
  <c r="L242" i="2"/>
  <c r="O241" i="2"/>
  <c r="N241" i="2"/>
  <c r="L241" i="2"/>
  <c r="O240" i="2"/>
  <c r="N240" i="2"/>
  <c r="L240" i="2"/>
  <c r="O239" i="2"/>
  <c r="N239" i="2"/>
  <c r="L239" i="2"/>
  <c r="O238" i="2"/>
  <c r="N238" i="2"/>
  <c r="L238" i="2"/>
  <c r="O237" i="2"/>
  <c r="N237" i="2"/>
  <c r="L237" i="2"/>
  <c r="O236" i="2"/>
  <c r="N236" i="2"/>
  <c r="L236" i="2"/>
  <c r="O235" i="2"/>
  <c r="N235" i="2"/>
  <c r="L235" i="2"/>
  <c r="O234" i="2"/>
  <c r="N234" i="2"/>
  <c r="L234" i="2"/>
  <c r="O233" i="2"/>
  <c r="N233" i="2"/>
  <c r="L233" i="2"/>
  <c r="O232" i="2"/>
  <c r="N232" i="2"/>
  <c r="L232" i="2"/>
  <c r="O231" i="2"/>
  <c r="N231" i="2"/>
  <c r="L231" i="2"/>
  <c r="O230" i="2"/>
  <c r="N230" i="2"/>
  <c r="L230" i="2"/>
  <c r="O229" i="2"/>
  <c r="N229" i="2"/>
  <c r="L229" i="2"/>
  <c r="O228" i="2"/>
  <c r="N228" i="2"/>
  <c r="L228" i="2"/>
  <c r="O227" i="2"/>
  <c r="N227" i="2"/>
  <c r="L227" i="2"/>
  <c r="O226" i="2"/>
  <c r="N226" i="2"/>
  <c r="L226" i="2"/>
  <c r="H226" i="2"/>
  <c r="I226" i="2" s="1"/>
  <c r="O225" i="2"/>
  <c r="N225" i="2"/>
  <c r="L225" i="2"/>
  <c r="H225" i="2"/>
  <c r="I225" i="2" s="1"/>
  <c r="O224" i="2"/>
  <c r="N224" i="2"/>
  <c r="L224" i="2"/>
  <c r="O223" i="2"/>
  <c r="N223" i="2"/>
  <c r="L223" i="2"/>
  <c r="O222" i="2"/>
  <c r="N222" i="2"/>
  <c r="L222" i="2"/>
  <c r="N221" i="2"/>
  <c r="L221" i="2"/>
  <c r="F221" i="2"/>
  <c r="O221" i="2" s="1"/>
  <c r="O220" i="2"/>
  <c r="N220" i="2"/>
  <c r="L220" i="2"/>
  <c r="H220" i="2"/>
  <c r="I220" i="2" s="1"/>
  <c r="O219" i="2"/>
  <c r="N219" i="2"/>
  <c r="L219" i="2"/>
  <c r="H219" i="2"/>
  <c r="I219" i="2" s="1"/>
  <c r="O218" i="2"/>
  <c r="N218" i="2"/>
  <c r="L218" i="2"/>
  <c r="H218" i="2"/>
  <c r="I218" i="2" s="1"/>
  <c r="O217" i="2"/>
  <c r="N217" i="2"/>
  <c r="L217" i="2"/>
  <c r="H217" i="2"/>
  <c r="I217" i="2" s="1"/>
  <c r="O216" i="2"/>
  <c r="N216" i="2"/>
  <c r="L216" i="2"/>
  <c r="H216" i="2"/>
  <c r="I216" i="2" s="1"/>
  <c r="O215" i="2"/>
  <c r="N215" i="2"/>
  <c r="L215" i="2"/>
  <c r="H215" i="2"/>
  <c r="I215" i="2" s="1"/>
  <c r="O214" i="2"/>
  <c r="N214" i="2"/>
  <c r="L214" i="2"/>
  <c r="O213" i="2"/>
  <c r="N213" i="2"/>
  <c r="L213" i="2"/>
  <c r="O212" i="2"/>
  <c r="N212" i="2"/>
  <c r="L212" i="2"/>
  <c r="I212" i="2"/>
  <c r="O211" i="2"/>
  <c r="N211" i="2"/>
  <c r="L211" i="2"/>
  <c r="O210" i="2"/>
  <c r="N210" i="2"/>
  <c r="L210" i="2"/>
  <c r="O209" i="2"/>
  <c r="N209" i="2"/>
  <c r="L209" i="2"/>
  <c r="O208" i="2"/>
  <c r="N208" i="2"/>
  <c r="L208" i="2"/>
  <c r="B208" i="2"/>
  <c r="O207" i="2"/>
  <c r="N207" i="2"/>
  <c r="L207" i="2"/>
  <c r="B207" i="2"/>
  <c r="O206" i="2"/>
  <c r="N206" i="2"/>
  <c r="L206" i="2"/>
  <c r="O205" i="2"/>
  <c r="N205" i="2"/>
  <c r="L205" i="2"/>
  <c r="O204" i="2"/>
  <c r="N204" i="2"/>
  <c r="L204" i="2"/>
  <c r="O203" i="2"/>
  <c r="N203" i="2"/>
  <c r="L203" i="2"/>
  <c r="O202" i="2"/>
  <c r="N202" i="2"/>
  <c r="L202" i="2"/>
  <c r="O201" i="2"/>
  <c r="N201" i="2"/>
  <c r="L201" i="2"/>
  <c r="O200" i="2"/>
  <c r="N200" i="2"/>
  <c r="L200" i="2"/>
  <c r="O199" i="2"/>
  <c r="N199" i="2"/>
  <c r="L199" i="2"/>
  <c r="O198" i="2"/>
  <c r="N198" i="2"/>
  <c r="L198" i="2"/>
  <c r="O197" i="2"/>
  <c r="N197" i="2"/>
  <c r="L197" i="2"/>
  <c r="O196" i="2"/>
  <c r="N196" i="2"/>
  <c r="L196" i="2"/>
  <c r="O195" i="2"/>
  <c r="N195" i="2"/>
  <c r="L195" i="2"/>
  <c r="O194" i="2"/>
  <c r="N194" i="2"/>
  <c r="L194" i="2"/>
  <c r="O193" i="2"/>
  <c r="N193" i="2"/>
  <c r="L193" i="2"/>
  <c r="O192" i="2"/>
  <c r="N192" i="2"/>
  <c r="L192" i="2"/>
  <c r="O191" i="2"/>
  <c r="N191" i="2"/>
  <c r="L191" i="2"/>
  <c r="O190" i="2"/>
  <c r="N190" i="2"/>
  <c r="L190" i="2"/>
  <c r="O189" i="2"/>
  <c r="N189" i="2"/>
  <c r="L189" i="2"/>
  <c r="O188" i="2"/>
  <c r="N188" i="2"/>
  <c r="L188" i="2"/>
  <c r="O187" i="2"/>
  <c r="N187" i="2"/>
  <c r="L187" i="2"/>
  <c r="O186" i="2"/>
  <c r="N186" i="2"/>
  <c r="L186" i="2"/>
  <c r="O185" i="2"/>
  <c r="N185" i="2"/>
  <c r="L185" i="2"/>
  <c r="O184" i="2"/>
  <c r="N184" i="2"/>
  <c r="L184" i="2"/>
  <c r="O183" i="2"/>
  <c r="N183" i="2"/>
  <c r="L183" i="2"/>
  <c r="O182" i="2"/>
  <c r="N182" i="2"/>
  <c r="L182" i="2"/>
  <c r="O181" i="2"/>
  <c r="N181" i="2"/>
  <c r="L181" i="2"/>
  <c r="O180" i="2"/>
  <c r="N180" i="2"/>
  <c r="L180" i="2"/>
  <c r="O179" i="2"/>
  <c r="N179" i="2"/>
  <c r="L179" i="2"/>
  <c r="O178" i="2"/>
  <c r="N178" i="2"/>
  <c r="L178" i="2"/>
  <c r="O177" i="2"/>
  <c r="N177" i="2"/>
  <c r="L177" i="2"/>
  <c r="O176" i="2"/>
  <c r="N176" i="2"/>
  <c r="L176" i="2"/>
  <c r="O175" i="2"/>
  <c r="N175" i="2"/>
  <c r="L175" i="2"/>
  <c r="O174" i="2"/>
  <c r="N174" i="2"/>
  <c r="L174" i="2"/>
  <c r="O173" i="2"/>
  <c r="N173" i="2"/>
  <c r="L173" i="2"/>
  <c r="O172" i="2"/>
  <c r="N172" i="2"/>
  <c r="L172" i="2"/>
  <c r="O171" i="2"/>
  <c r="N171" i="2"/>
  <c r="L171" i="2"/>
  <c r="O170" i="2"/>
  <c r="N170" i="2"/>
  <c r="L170" i="2"/>
  <c r="O169" i="2"/>
  <c r="N169" i="2"/>
  <c r="L169" i="2"/>
  <c r="O168" i="2"/>
  <c r="N168" i="2"/>
  <c r="L168" i="2"/>
  <c r="O167" i="2"/>
  <c r="N167" i="2"/>
  <c r="L167" i="2"/>
  <c r="O166" i="2"/>
  <c r="N166" i="2"/>
  <c r="L166" i="2"/>
  <c r="O165" i="2"/>
  <c r="N165" i="2"/>
  <c r="L165" i="2"/>
  <c r="O164" i="2"/>
  <c r="N164" i="2"/>
  <c r="L164" i="2"/>
  <c r="O163" i="2"/>
  <c r="N163" i="2"/>
  <c r="L163" i="2"/>
  <c r="O162" i="2"/>
  <c r="N162" i="2"/>
  <c r="L162" i="2"/>
  <c r="O161" i="2"/>
  <c r="N161" i="2"/>
  <c r="L161" i="2"/>
  <c r="O160" i="2"/>
  <c r="N160" i="2"/>
  <c r="L160" i="2"/>
  <c r="O159" i="2"/>
  <c r="N159" i="2"/>
  <c r="L159" i="2"/>
  <c r="O158" i="2"/>
  <c r="N158" i="2"/>
  <c r="L158" i="2"/>
  <c r="O157" i="2"/>
  <c r="N157" i="2"/>
  <c r="L157" i="2"/>
  <c r="O156" i="2"/>
  <c r="N156" i="2"/>
  <c r="L156" i="2"/>
  <c r="O155" i="2"/>
  <c r="N155" i="2"/>
  <c r="L155" i="2"/>
  <c r="O154" i="2"/>
  <c r="N154" i="2"/>
  <c r="L154" i="2"/>
  <c r="O153" i="2"/>
  <c r="N153" i="2"/>
  <c r="L153" i="2"/>
  <c r="O152" i="2"/>
  <c r="N152" i="2"/>
  <c r="L152" i="2"/>
  <c r="O151" i="2"/>
  <c r="N151" i="2"/>
  <c r="L151" i="2"/>
  <c r="O150" i="2"/>
  <c r="N150" i="2"/>
  <c r="L150" i="2"/>
  <c r="O149" i="2"/>
  <c r="N149" i="2"/>
  <c r="L149" i="2"/>
  <c r="O148" i="2"/>
  <c r="N148" i="2"/>
  <c r="L148" i="2"/>
  <c r="O147" i="2"/>
  <c r="N147" i="2"/>
  <c r="L147" i="2"/>
  <c r="H147" i="2"/>
  <c r="I147" i="2" s="1"/>
  <c r="O146" i="2"/>
  <c r="N146" i="2"/>
  <c r="L146" i="2"/>
  <c r="O145" i="2"/>
  <c r="N145" i="2"/>
  <c r="L145" i="2"/>
  <c r="O144" i="2"/>
  <c r="N144" i="2"/>
  <c r="L144" i="2"/>
  <c r="I144" i="2"/>
  <c r="O143" i="2"/>
  <c r="N143" i="2"/>
  <c r="L143" i="2"/>
  <c r="O142" i="2"/>
  <c r="N142" i="2"/>
  <c r="L142" i="2"/>
  <c r="O141" i="2"/>
  <c r="N141" i="2"/>
  <c r="L141" i="2"/>
  <c r="O140" i="2"/>
  <c r="N140" i="2"/>
  <c r="L140" i="2"/>
  <c r="B140" i="2"/>
  <c r="O139" i="2"/>
  <c r="N139" i="2"/>
  <c r="L139" i="2"/>
  <c r="B139" i="2"/>
  <c r="O138" i="2"/>
  <c r="N138" i="2"/>
  <c r="L138" i="2"/>
  <c r="O137" i="2"/>
  <c r="N137" i="2"/>
  <c r="L137" i="2"/>
  <c r="O136" i="2"/>
  <c r="N136" i="2"/>
  <c r="L136" i="2"/>
  <c r="O135" i="2"/>
  <c r="N135" i="2"/>
  <c r="L135" i="2"/>
  <c r="O134" i="2"/>
  <c r="N134" i="2"/>
  <c r="L134" i="2"/>
  <c r="O133" i="2"/>
  <c r="N133" i="2"/>
  <c r="L133" i="2"/>
  <c r="O132" i="2"/>
  <c r="N132" i="2"/>
  <c r="L132" i="2"/>
  <c r="O131" i="2"/>
  <c r="N131" i="2"/>
  <c r="L131" i="2"/>
  <c r="O130" i="2"/>
  <c r="N130" i="2"/>
  <c r="L130" i="2"/>
  <c r="O129" i="2"/>
  <c r="N129" i="2"/>
  <c r="L129" i="2"/>
  <c r="O128" i="2"/>
  <c r="N128" i="2"/>
  <c r="L128" i="2"/>
  <c r="O127" i="2"/>
  <c r="N127" i="2"/>
  <c r="L127" i="2"/>
  <c r="O126" i="2"/>
  <c r="N126" i="2"/>
  <c r="L126" i="2"/>
  <c r="O125" i="2"/>
  <c r="N125" i="2"/>
  <c r="L125" i="2"/>
  <c r="O124" i="2"/>
  <c r="N124" i="2"/>
  <c r="L124" i="2"/>
  <c r="O123" i="2"/>
  <c r="N123" i="2"/>
  <c r="L123" i="2"/>
  <c r="O122" i="2"/>
  <c r="N122" i="2"/>
  <c r="L122" i="2"/>
  <c r="O121" i="2"/>
  <c r="N121" i="2"/>
  <c r="L121" i="2"/>
  <c r="O120" i="2"/>
  <c r="N120" i="2"/>
  <c r="L120" i="2"/>
  <c r="O119" i="2"/>
  <c r="N119" i="2"/>
  <c r="L119" i="2"/>
  <c r="O118" i="2"/>
  <c r="N118" i="2"/>
  <c r="L118" i="2"/>
  <c r="O117" i="2"/>
  <c r="N117" i="2"/>
  <c r="L117" i="2"/>
  <c r="O116" i="2"/>
  <c r="N116" i="2"/>
  <c r="L116" i="2"/>
  <c r="O115" i="2"/>
  <c r="N115" i="2"/>
  <c r="L115" i="2"/>
  <c r="O114" i="2"/>
  <c r="N114" i="2"/>
  <c r="L114" i="2"/>
  <c r="O113" i="2"/>
  <c r="N113" i="2"/>
  <c r="L113" i="2"/>
  <c r="O112" i="2"/>
  <c r="N112" i="2"/>
  <c r="L112" i="2"/>
  <c r="O111" i="2"/>
  <c r="N111" i="2"/>
  <c r="L111" i="2"/>
  <c r="O110" i="2"/>
  <c r="N110" i="2"/>
  <c r="L110" i="2"/>
  <c r="O109" i="2"/>
  <c r="N109" i="2"/>
  <c r="L109" i="2"/>
  <c r="O108" i="2"/>
  <c r="N108" i="2"/>
  <c r="L108" i="2"/>
  <c r="O107" i="2"/>
  <c r="N107" i="2"/>
  <c r="L107" i="2"/>
  <c r="O106" i="2"/>
  <c r="N106" i="2"/>
  <c r="L106" i="2"/>
  <c r="O105" i="2"/>
  <c r="N105" i="2"/>
  <c r="L105" i="2"/>
  <c r="O104" i="2"/>
  <c r="N104" i="2"/>
  <c r="L104" i="2"/>
  <c r="O103" i="2"/>
  <c r="N103" i="2"/>
  <c r="L103" i="2"/>
  <c r="O102" i="2"/>
  <c r="N102" i="2"/>
  <c r="L102" i="2"/>
  <c r="O101" i="2"/>
  <c r="N101" i="2"/>
  <c r="L101" i="2"/>
  <c r="O100" i="2"/>
  <c r="N100" i="2"/>
  <c r="L100" i="2"/>
  <c r="O99" i="2"/>
  <c r="N99" i="2"/>
  <c r="L99" i="2"/>
  <c r="O98" i="2"/>
  <c r="N98" i="2"/>
  <c r="L98" i="2"/>
  <c r="O97" i="2"/>
  <c r="N97" i="2"/>
  <c r="L97" i="2"/>
  <c r="O96" i="2"/>
  <c r="N96" i="2"/>
  <c r="L96" i="2"/>
  <c r="O95" i="2"/>
  <c r="N95" i="2"/>
  <c r="L95" i="2"/>
  <c r="O94" i="2"/>
  <c r="N94" i="2"/>
  <c r="L94" i="2"/>
  <c r="O93" i="2"/>
  <c r="N93" i="2"/>
  <c r="L93" i="2"/>
  <c r="O92" i="2"/>
  <c r="N92" i="2"/>
  <c r="L92" i="2"/>
  <c r="O91" i="2"/>
  <c r="N91" i="2"/>
  <c r="L91" i="2"/>
  <c r="O90" i="2"/>
  <c r="N90" i="2"/>
  <c r="L90" i="2"/>
  <c r="O89" i="2"/>
  <c r="N89" i="2"/>
  <c r="L89" i="2"/>
  <c r="O88" i="2"/>
  <c r="N88" i="2"/>
  <c r="L88" i="2"/>
  <c r="O87" i="2"/>
  <c r="N87" i="2"/>
  <c r="L87" i="2"/>
  <c r="O86" i="2"/>
  <c r="N86" i="2"/>
  <c r="L86" i="2"/>
  <c r="O85" i="2"/>
  <c r="N85" i="2"/>
  <c r="L85" i="2"/>
  <c r="O84" i="2"/>
  <c r="N84" i="2"/>
  <c r="L84" i="2"/>
  <c r="F84" i="2"/>
  <c r="O83" i="2"/>
  <c r="N83" i="2"/>
  <c r="L83" i="2"/>
  <c r="H83" i="2"/>
  <c r="I83" i="2" s="1"/>
  <c r="O82" i="2"/>
  <c r="N82" i="2"/>
  <c r="L82" i="2"/>
  <c r="H82" i="2"/>
  <c r="I82" i="2" s="1"/>
  <c r="O81" i="2"/>
  <c r="N81" i="2"/>
  <c r="L81" i="2"/>
  <c r="H81" i="2"/>
  <c r="I81" i="2" s="1"/>
  <c r="O80" i="2"/>
  <c r="N80" i="2"/>
  <c r="L80" i="2"/>
  <c r="H80" i="2"/>
  <c r="I80" i="2" s="1"/>
  <c r="O79" i="2"/>
  <c r="N79" i="2"/>
  <c r="L79" i="2"/>
  <c r="H79" i="2"/>
  <c r="I79" i="2" s="1"/>
  <c r="O78" i="2"/>
  <c r="N78" i="2"/>
  <c r="L78" i="2"/>
  <c r="O77" i="2"/>
  <c r="N77" i="2"/>
  <c r="L77" i="2"/>
  <c r="O76" i="2"/>
  <c r="N76" i="2"/>
  <c r="L76" i="2"/>
  <c r="I76" i="2"/>
  <c r="O75" i="2"/>
  <c r="N75" i="2"/>
  <c r="L75" i="2"/>
  <c r="O74" i="2"/>
  <c r="N74" i="2"/>
  <c r="L74" i="2"/>
  <c r="O73" i="2"/>
  <c r="N73" i="2"/>
  <c r="L73" i="2"/>
  <c r="O72" i="2"/>
  <c r="N72" i="2"/>
  <c r="L72" i="2"/>
  <c r="B72" i="2"/>
  <c r="O71" i="2"/>
  <c r="N71" i="2"/>
  <c r="L71" i="2"/>
  <c r="B71" i="2"/>
  <c r="O70" i="2"/>
  <c r="N70" i="2"/>
  <c r="L70" i="2"/>
  <c r="O69" i="2"/>
  <c r="N69" i="2"/>
  <c r="L69" i="2"/>
  <c r="O68" i="2"/>
  <c r="N68" i="2"/>
  <c r="L68" i="2"/>
  <c r="O67" i="2"/>
  <c r="N67" i="2"/>
  <c r="L67" i="2"/>
  <c r="O66" i="2"/>
  <c r="N66" i="2"/>
  <c r="L66" i="2"/>
  <c r="O65" i="2"/>
  <c r="N65" i="2"/>
  <c r="L65" i="2"/>
  <c r="O64" i="2"/>
  <c r="N64" i="2"/>
  <c r="L64" i="2"/>
  <c r="O63" i="2"/>
  <c r="N63" i="2"/>
  <c r="L63" i="2"/>
  <c r="O62" i="2"/>
  <c r="N62" i="2"/>
  <c r="L62" i="2"/>
  <c r="O61" i="2"/>
  <c r="N61" i="2"/>
  <c r="L61" i="2"/>
  <c r="O60" i="2"/>
  <c r="N60" i="2"/>
  <c r="L60" i="2"/>
  <c r="O59" i="2"/>
  <c r="N59" i="2"/>
  <c r="L59" i="2"/>
  <c r="O58" i="2"/>
  <c r="N58" i="2"/>
  <c r="L58" i="2"/>
  <c r="O57" i="2"/>
  <c r="N57" i="2"/>
  <c r="L57" i="2"/>
  <c r="O56" i="2"/>
  <c r="N56" i="2"/>
  <c r="L56" i="2"/>
  <c r="O55" i="2"/>
  <c r="N55" i="2"/>
  <c r="L55" i="2"/>
  <c r="O54" i="2"/>
  <c r="N54" i="2"/>
  <c r="L54" i="2"/>
  <c r="O53" i="2"/>
  <c r="N53" i="2"/>
  <c r="L53" i="2"/>
  <c r="O52" i="2"/>
  <c r="N52" i="2"/>
  <c r="L52" i="2"/>
  <c r="O51" i="2"/>
  <c r="N51" i="2"/>
  <c r="L51" i="2"/>
  <c r="O50" i="2"/>
  <c r="N50" i="2"/>
  <c r="L50" i="2"/>
  <c r="O49" i="2"/>
  <c r="N49" i="2"/>
  <c r="L49" i="2"/>
  <c r="O48" i="2"/>
  <c r="N48" i="2"/>
  <c r="L48" i="2"/>
  <c r="O47" i="2"/>
  <c r="N47" i="2"/>
  <c r="L47" i="2"/>
  <c r="O46" i="2"/>
  <c r="N46" i="2"/>
  <c r="L46" i="2"/>
  <c r="O45" i="2"/>
  <c r="N45" i="2"/>
  <c r="L45" i="2"/>
  <c r="O44" i="2"/>
  <c r="N44" i="2"/>
  <c r="L44" i="2"/>
  <c r="O43" i="2"/>
  <c r="N43" i="2"/>
  <c r="L43" i="2"/>
  <c r="O42" i="2"/>
  <c r="N42" i="2"/>
  <c r="L42" i="2"/>
  <c r="O41" i="2"/>
  <c r="N41" i="2"/>
  <c r="L41" i="2"/>
  <c r="O40" i="2"/>
  <c r="N40" i="2"/>
  <c r="L40" i="2"/>
  <c r="O39" i="2"/>
  <c r="N39" i="2"/>
  <c r="L39" i="2"/>
  <c r="O38" i="2"/>
  <c r="N38" i="2"/>
  <c r="L38" i="2"/>
  <c r="O37" i="2"/>
  <c r="N37" i="2"/>
  <c r="L37" i="2"/>
  <c r="O36" i="2"/>
  <c r="N36" i="2"/>
  <c r="L36" i="2"/>
  <c r="O35" i="2"/>
  <c r="N35" i="2"/>
  <c r="L35" i="2"/>
  <c r="O34" i="2"/>
  <c r="N34" i="2"/>
  <c r="L34" i="2"/>
  <c r="O33" i="2"/>
  <c r="N33" i="2"/>
  <c r="L33" i="2"/>
  <c r="O32" i="2"/>
  <c r="N32" i="2"/>
  <c r="L32" i="2"/>
  <c r="O31" i="2"/>
  <c r="N31" i="2"/>
  <c r="L31" i="2"/>
  <c r="O30" i="2"/>
  <c r="N30" i="2"/>
  <c r="L30" i="2"/>
  <c r="O29" i="2"/>
  <c r="N29" i="2"/>
  <c r="L29" i="2"/>
  <c r="O28" i="2"/>
  <c r="N28" i="2"/>
  <c r="L28" i="2"/>
  <c r="O27" i="2"/>
  <c r="N27" i="2"/>
  <c r="L27" i="2"/>
  <c r="O26" i="2"/>
  <c r="N26" i="2"/>
  <c r="L26" i="2"/>
  <c r="O25" i="2"/>
  <c r="N25" i="2"/>
  <c r="L25" i="2"/>
  <c r="O24" i="2"/>
  <c r="N24" i="2"/>
  <c r="L24" i="2"/>
  <c r="O23" i="2"/>
  <c r="N23" i="2"/>
  <c r="L23" i="2"/>
  <c r="O22" i="2"/>
  <c r="N22" i="2"/>
  <c r="L22" i="2"/>
  <c r="O21" i="2"/>
  <c r="N21" i="2"/>
  <c r="L21" i="2"/>
  <c r="O20" i="2"/>
  <c r="N20" i="2"/>
  <c r="L20" i="2"/>
  <c r="O19" i="2"/>
  <c r="N19" i="2"/>
  <c r="L19" i="2"/>
  <c r="O18" i="2"/>
  <c r="N18" i="2"/>
  <c r="L18" i="2"/>
  <c r="O17" i="2"/>
  <c r="N17" i="2"/>
  <c r="L17" i="2"/>
  <c r="O16" i="2"/>
  <c r="N16" i="2"/>
  <c r="L16" i="2"/>
  <c r="O15" i="2"/>
  <c r="N15" i="2"/>
  <c r="L15" i="2"/>
  <c r="I15" i="2"/>
  <c r="O14" i="2"/>
  <c r="N14" i="2"/>
  <c r="L14" i="2"/>
  <c r="H14" i="2"/>
  <c r="I14" i="2" s="1"/>
  <c r="O13" i="2"/>
  <c r="N13" i="2"/>
  <c r="L13" i="2"/>
  <c r="H13" i="2"/>
  <c r="I13" i="2" s="1"/>
  <c r="O12" i="2"/>
  <c r="N12" i="2"/>
  <c r="L12" i="2"/>
  <c r="H12" i="2"/>
  <c r="I12" i="2" s="1"/>
  <c r="O11" i="2"/>
  <c r="N11" i="2"/>
  <c r="L11" i="2"/>
  <c r="H11" i="2"/>
  <c r="I11" i="2" s="1"/>
  <c r="I8" i="2"/>
  <c r="B4" i="2"/>
  <c r="B3" i="2"/>
  <c r="M410" i="1"/>
  <c r="O409" i="1"/>
  <c r="N409" i="1"/>
  <c r="L409" i="1"/>
  <c r="O408" i="1"/>
  <c r="N408" i="1"/>
  <c r="L408" i="1"/>
  <c r="O407" i="1"/>
  <c r="N407" i="1"/>
  <c r="L407" i="1"/>
  <c r="O406" i="1"/>
  <c r="N406" i="1"/>
  <c r="L406" i="1"/>
  <c r="O405" i="1"/>
  <c r="N405" i="1"/>
  <c r="L405" i="1"/>
  <c r="O404" i="1"/>
  <c r="N404" i="1"/>
  <c r="L404" i="1"/>
  <c r="O403" i="1"/>
  <c r="N403" i="1"/>
  <c r="L403" i="1"/>
  <c r="O402" i="1"/>
  <c r="N402" i="1"/>
  <c r="L402" i="1"/>
  <c r="O401" i="1"/>
  <c r="N401" i="1"/>
  <c r="L401" i="1"/>
  <c r="O400" i="1"/>
  <c r="N400" i="1"/>
  <c r="L400" i="1"/>
  <c r="O399" i="1"/>
  <c r="N399" i="1"/>
  <c r="L399" i="1"/>
  <c r="O398" i="1"/>
  <c r="N398" i="1"/>
  <c r="L398" i="1"/>
  <c r="O397" i="1"/>
  <c r="N397" i="1"/>
  <c r="L397" i="1"/>
  <c r="O396" i="1"/>
  <c r="N396" i="1"/>
  <c r="L396" i="1"/>
  <c r="O395" i="1"/>
  <c r="N395" i="1"/>
  <c r="L395" i="1"/>
  <c r="O394" i="1"/>
  <c r="N394" i="1"/>
  <c r="L394" i="1"/>
  <c r="O393" i="1"/>
  <c r="N393" i="1"/>
  <c r="L393" i="1"/>
  <c r="O392" i="1"/>
  <c r="N392" i="1"/>
  <c r="L392" i="1"/>
  <c r="O391" i="1"/>
  <c r="N391" i="1"/>
  <c r="L391" i="1"/>
  <c r="O390" i="1"/>
  <c r="N390" i="1"/>
  <c r="L390" i="1"/>
  <c r="O389" i="1"/>
  <c r="N389" i="1"/>
  <c r="L389" i="1"/>
  <c r="O388" i="1"/>
  <c r="N388" i="1"/>
  <c r="L388" i="1"/>
  <c r="O387" i="1"/>
  <c r="N387" i="1"/>
  <c r="L387" i="1"/>
  <c r="O386" i="1"/>
  <c r="N386" i="1"/>
  <c r="L386" i="1"/>
  <c r="O385" i="1"/>
  <c r="N385" i="1"/>
  <c r="L385" i="1"/>
  <c r="O384" i="1"/>
  <c r="N384" i="1"/>
  <c r="L384" i="1"/>
  <c r="O383" i="1"/>
  <c r="N383" i="1"/>
  <c r="L383" i="1"/>
  <c r="O382" i="1"/>
  <c r="N382" i="1"/>
  <c r="L382" i="1"/>
  <c r="O381" i="1"/>
  <c r="N381" i="1"/>
  <c r="L381" i="1"/>
  <c r="O380" i="1"/>
  <c r="N380" i="1"/>
  <c r="L380" i="1"/>
  <c r="O379" i="1"/>
  <c r="N379" i="1"/>
  <c r="L379" i="1"/>
  <c r="O378" i="1"/>
  <c r="N378" i="1"/>
  <c r="L378" i="1"/>
  <c r="O377" i="1"/>
  <c r="N377" i="1"/>
  <c r="L377" i="1"/>
  <c r="O376" i="1"/>
  <c r="N376" i="1"/>
  <c r="L376" i="1"/>
  <c r="N375" i="1"/>
  <c r="L375" i="1"/>
  <c r="F375" i="1"/>
  <c r="O375" i="1" s="1"/>
  <c r="O374" i="1"/>
  <c r="N374" i="1"/>
  <c r="L374" i="1"/>
  <c r="O373" i="1"/>
  <c r="N373" i="1"/>
  <c r="L373" i="1"/>
  <c r="O372" i="1"/>
  <c r="N372" i="1"/>
  <c r="L372" i="1"/>
  <c r="O371" i="1"/>
  <c r="N371" i="1"/>
  <c r="L371" i="1"/>
  <c r="O370" i="1"/>
  <c r="N370" i="1"/>
  <c r="L370" i="1"/>
  <c r="O369" i="1"/>
  <c r="N369" i="1"/>
  <c r="L369" i="1"/>
  <c r="O368" i="1"/>
  <c r="N368" i="1"/>
  <c r="L368" i="1"/>
  <c r="O367" i="1"/>
  <c r="N367" i="1"/>
  <c r="L367" i="1"/>
  <c r="O366" i="1"/>
  <c r="N366" i="1"/>
  <c r="L366" i="1"/>
  <c r="O365" i="1"/>
  <c r="N365" i="1"/>
  <c r="L365" i="1"/>
  <c r="O364" i="1"/>
  <c r="N364" i="1"/>
  <c r="L364" i="1"/>
  <c r="O363" i="1"/>
  <c r="N363" i="1"/>
  <c r="L363" i="1"/>
  <c r="O362" i="1"/>
  <c r="N362" i="1"/>
  <c r="L362" i="1"/>
  <c r="O361" i="1"/>
  <c r="N361" i="1"/>
  <c r="L361" i="1"/>
  <c r="O360" i="1"/>
  <c r="N360" i="1"/>
  <c r="L360" i="1"/>
  <c r="O359" i="1"/>
  <c r="N359" i="1"/>
  <c r="L359" i="1"/>
  <c r="O358" i="1"/>
  <c r="N358" i="1"/>
  <c r="L358" i="1"/>
  <c r="O357" i="1"/>
  <c r="N357" i="1"/>
  <c r="L357" i="1"/>
  <c r="O356" i="1"/>
  <c r="N356" i="1"/>
  <c r="L356" i="1"/>
  <c r="N355" i="1"/>
  <c r="L355" i="1"/>
  <c r="F355" i="1"/>
  <c r="O355" i="1" s="1"/>
  <c r="O354" i="1"/>
  <c r="N354" i="1"/>
  <c r="L354" i="1"/>
  <c r="H354" i="1"/>
  <c r="I354" i="1" s="1"/>
  <c r="O353" i="1"/>
  <c r="N353" i="1"/>
  <c r="L353" i="1"/>
  <c r="H353" i="1"/>
  <c r="I353" i="1" s="1"/>
  <c r="O352" i="1"/>
  <c r="N352" i="1"/>
  <c r="L352" i="1"/>
  <c r="H352" i="1"/>
  <c r="I352" i="1" s="1"/>
  <c r="O351" i="1"/>
  <c r="N351" i="1"/>
  <c r="L351" i="1"/>
  <c r="H351" i="1"/>
  <c r="I351" i="1" s="1"/>
  <c r="O350" i="1"/>
  <c r="N350" i="1"/>
  <c r="L350" i="1"/>
  <c r="O349" i="1"/>
  <c r="N349" i="1"/>
  <c r="L349" i="1"/>
  <c r="O348" i="1"/>
  <c r="N348" i="1"/>
  <c r="L348" i="1"/>
  <c r="I348" i="1"/>
  <c r="O347" i="1"/>
  <c r="N347" i="1"/>
  <c r="L347" i="1"/>
  <c r="O346" i="1"/>
  <c r="N346" i="1"/>
  <c r="L346" i="1"/>
  <c r="O345" i="1"/>
  <c r="N345" i="1"/>
  <c r="L345" i="1"/>
  <c r="O344" i="1"/>
  <c r="N344" i="1"/>
  <c r="L344" i="1"/>
  <c r="B344" i="1"/>
  <c r="O343" i="1"/>
  <c r="N343" i="1"/>
  <c r="L343" i="1"/>
  <c r="B343" i="1"/>
  <c r="O342" i="1"/>
  <c r="N342" i="1"/>
  <c r="L342" i="1"/>
  <c r="O341" i="1"/>
  <c r="N341" i="1"/>
  <c r="L341" i="1"/>
  <c r="O340" i="1"/>
  <c r="N340" i="1"/>
  <c r="L340" i="1"/>
  <c r="O339" i="1"/>
  <c r="N339" i="1"/>
  <c r="L339" i="1"/>
  <c r="O338" i="1"/>
  <c r="N338" i="1"/>
  <c r="L338" i="1"/>
  <c r="O337" i="1"/>
  <c r="N337" i="1"/>
  <c r="L337" i="1"/>
  <c r="O336" i="1"/>
  <c r="N336" i="1"/>
  <c r="L336" i="1"/>
  <c r="O335" i="1"/>
  <c r="N335" i="1"/>
  <c r="L335" i="1"/>
  <c r="O334" i="1"/>
  <c r="N334" i="1"/>
  <c r="L334" i="1"/>
  <c r="O333" i="1"/>
  <c r="N333" i="1"/>
  <c r="L333" i="1"/>
  <c r="O332" i="1"/>
  <c r="N332" i="1"/>
  <c r="L332" i="1"/>
  <c r="O331" i="1"/>
  <c r="N331" i="1"/>
  <c r="L331" i="1"/>
  <c r="O330" i="1"/>
  <c r="N330" i="1"/>
  <c r="L330" i="1"/>
  <c r="O329" i="1"/>
  <c r="N329" i="1"/>
  <c r="L329" i="1"/>
  <c r="O328" i="1"/>
  <c r="N328" i="1"/>
  <c r="L328" i="1"/>
  <c r="O327" i="1"/>
  <c r="N327" i="1"/>
  <c r="L327" i="1"/>
  <c r="O326" i="1"/>
  <c r="N326" i="1"/>
  <c r="L326" i="1"/>
  <c r="O325" i="1"/>
  <c r="N325" i="1"/>
  <c r="L325" i="1"/>
  <c r="O324" i="1"/>
  <c r="N324" i="1"/>
  <c r="L324" i="1"/>
  <c r="O323" i="1"/>
  <c r="N323" i="1"/>
  <c r="L323" i="1"/>
  <c r="O322" i="1"/>
  <c r="N322" i="1"/>
  <c r="L322" i="1"/>
  <c r="O321" i="1"/>
  <c r="N321" i="1"/>
  <c r="L321" i="1"/>
  <c r="O320" i="1"/>
  <c r="N320" i="1"/>
  <c r="L320" i="1"/>
  <c r="O319" i="1"/>
  <c r="N319" i="1"/>
  <c r="L319" i="1"/>
  <c r="O318" i="1"/>
  <c r="N318" i="1"/>
  <c r="L318" i="1"/>
  <c r="O317" i="1"/>
  <c r="N317" i="1"/>
  <c r="L317" i="1"/>
  <c r="O316" i="1"/>
  <c r="N316" i="1"/>
  <c r="L316" i="1"/>
  <c r="O315" i="1"/>
  <c r="N315" i="1"/>
  <c r="L315" i="1"/>
  <c r="O314" i="1"/>
  <c r="N314" i="1"/>
  <c r="L314" i="1"/>
  <c r="O313" i="1"/>
  <c r="N313" i="1"/>
  <c r="L313" i="1"/>
  <c r="O312" i="1"/>
  <c r="N312" i="1"/>
  <c r="L312" i="1"/>
  <c r="O311" i="1"/>
  <c r="N311" i="1"/>
  <c r="L311" i="1"/>
  <c r="O310" i="1"/>
  <c r="N310" i="1"/>
  <c r="L310" i="1"/>
  <c r="O309" i="1"/>
  <c r="N309" i="1"/>
  <c r="L309" i="1"/>
  <c r="O308" i="1"/>
  <c r="N308" i="1"/>
  <c r="L308" i="1"/>
  <c r="O307" i="1"/>
  <c r="N307" i="1"/>
  <c r="L307" i="1"/>
  <c r="O306" i="1"/>
  <c r="N306" i="1"/>
  <c r="L306" i="1"/>
  <c r="O305" i="1"/>
  <c r="N305" i="1"/>
  <c r="L305" i="1"/>
  <c r="O304" i="1"/>
  <c r="N304" i="1"/>
  <c r="L304" i="1"/>
  <c r="O303" i="1"/>
  <c r="N303" i="1"/>
  <c r="L303" i="1"/>
  <c r="O302" i="1"/>
  <c r="N302" i="1"/>
  <c r="L302" i="1"/>
  <c r="O301" i="1"/>
  <c r="N301" i="1"/>
  <c r="L301" i="1"/>
  <c r="O300" i="1"/>
  <c r="N300" i="1"/>
  <c r="L300" i="1"/>
  <c r="O299" i="1"/>
  <c r="N299" i="1"/>
  <c r="L299" i="1"/>
  <c r="O298" i="1"/>
  <c r="N298" i="1"/>
  <c r="L298" i="1"/>
  <c r="O297" i="1"/>
  <c r="N297" i="1"/>
  <c r="L297" i="1"/>
  <c r="O296" i="1"/>
  <c r="N296" i="1"/>
  <c r="L296" i="1"/>
  <c r="O295" i="1"/>
  <c r="N295" i="1"/>
  <c r="L295" i="1"/>
  <c r="O294" i="1"/>
  <c r="N294" i="1"/>
  <c r="L294" i="1"/>
  <c r="O293" i="1"/>
  <c r="N293" i="1"/>
  <c r="L293" i="1"/>
  <c r="O292" i="1"/>
  <c r="N292" i="1"/>
  <c r="L292" i="1"/>
  <c r="N291" i="1"/>
  <c r="L291" i="1"/>
  <c r="F291" i="1"/>
  <c r="O291" i="1" s="1"/>
  <c r="O290" i="1"/>
  <c r="N290" i="1"/>
  <c r="L290" i="1"/>
  <c r="O289" i="1"/>
  <c r="N289" i="1"/>
  <c r="L289" i="1"/>
  <c r="O288" i="1"/>
  <c r="N288" i="1"/>
  <c r="L288" i="1"/>
  <c r="O287" i="1"/>
  <c r="N287" i="1"/>
  <c r="L287" i="1"/>
  <c r="O286" i="1"/>
  <c r="N286" i="1"/>
  <c r="L286" i="1"/>
  <c r="O285" i="1"/>
  <c r="N285" i="1"/>
  <c r="L285" i="1"/>
  <c r="H285" i="1"/>
  <c r="I285" i="1" s="1"/>
  <c r="O284" i="1"/>
  <c r="N284" i="1"/>
  <c r="L284" i="1"/>
  <c r="O283" i="1"/>
  <c r="N283" i="1"/>
  <c r="L283" i="1"/>
  <c r="H283" i="1"/>
  <c r="I283" i="1" s="1"/>
  <c r="O282" i="1"/>
  <c r="N282" i="1"/>
  <c r="L282" i="1"/>
  <c r="O281" i="1"/>
  <c r="N281" i="1"/>
  <c r="L281" i="1"/>
  <c r="O280" i="1"/>
  <c r="N280" i="1"/>
  <c r="L280" i="1"/>
  <c r="I280" i="1"/>
  <c r="O279" i="1"/>
  <c r="N279" i="1"/>
  <c r="L279" i="1"/>
  <c r="O278" i="1"/>
  <c r="N278" i="1"/>
  <c r="L278" i="1"/>
  <c r="O277" i="1"/>
  <c r="N277" i="1"/>
  <c r="L277" i="1"/>
  <c r="O276" i="1"/>
  <c r="N276" i="1"/>
  <c r="L276" i="1"/>
  <c r="B276" i="1"/>
  <c r="O275" i="1"/>
  <c r="N275" i="1"/>
  <c r="L275" i="1"/>
  <c r="B275" i="1"/>
  <c r="O274" i="1"/>
  <c r="N274" i="1"/>
  <c r="L274" i="1"/>
  <c r="O273" i="1"/>
  <c r="N273" i="1"/>
  <c r="L273" i="1"/>
  <c r="O272" i="1"/>
  <c r="N272" i="1"/>
  <c r="L272" i="1"/>
  <c r="O271" i="1"/>
  <c r="N271" i="1"/>
  <c r="L271" i="1"/>
  <c r="O270" i="1"/>
  <c r="N270" i="1"/>
  <c r="L270" i="1"/>
  <c r="O269" i="1"/>
  <c r="N269" i="1"/>
  <c r="L269" i="1"/>
  <c r="O268" i="1"/>
  <c r="N268" i="1"/>
  <c r="L268" i="1"/>
  <c r="O267" i="1"/>
  <c r="N267" i="1"/>
  <c r="L267" i="1"/>
  <c r="O266" i="1"/>
  <c r="N266" i="1"/>
  <c r="L266" i="1"/>
  <c r="O265" i="1"/>
  <c r="N265" i="1"/>
  <c r="L265" i="1"/>
  <c r="O264" i="1"/>
  <c r="N264" i="1"/>
  <c r="L264" i="1"/>
  <c r="O263" i="1"/>
  <c r="N263" i="1"/>
  <c r="L263" i="1"/>
  <c r="O262" i="1"/>
  <c r="N262" i="1"/>
  <c r="L262" i="1"/>
  <c r="O261" i="1"/>
  <c r="N261" i="1"/>
  <c r="L261" i="1"/>
  <c r="O260" i="1"/>
  <c r="N260" i="1"/>
  <c r="L260" i="1"/>
  <c r="O259" i="1"/>
  <c r="N259" i="1"/>
  <c r="L259" i="1"/>
  <c r="O258" i="1"/>
  <c r="N258" i="1"/>
  <c r="L258" i="1"/>
  <c r="O257" i="1"/>
  <c r="N257" i="1"/>
  <c r="L257" i="1"/>
  <c r="O256" i="1"/>
  <c r="N256" i="1"/>
  <c r="L256" i="1"/>
  <c r="O255" i="1"/>
  <c r="N255" i="1"/>
  <c r="L255" i="1"/>
  <c r="O254" i="1"/>
  <c r="N254" i="1"/>
  <c r="L254" i="1"/>
  <c r="O253" i="1"/>
  <c r="N253" i="1"/>
  <c r="L253" i="1"/>
  <c r="O252" i="1"/>
  <c r="N252" i="1"/>
  <c r="L252" i="1"/>
  <c r="O251" i="1"/>
  <c r="N251" i="1"/>
  <c r="L251" i="1"/>
  <c r="O250" i="1"/>
  <c r="N250" i="1"/>
  <c r="L250" i="1"/>
  <c r="O249" i="1"/>
  <c r="N249" i="1"/>
  <c r="L249" i="1"/>
  <c r="O248" i="1"/>
  <c r="N248" i="1"/>
  <c r="L248" i="1"/>
  <c r="O247" i="1"/>
  <c r="N247" i="1"/>
  <c r="L247" i="1"/>
  <c r="O246" i="1"/>
  <c r="N246" i="1"/>
  <c r="L246" i="1"/>
  <c r="O245" i="1"/>
  <c r="N245" i="1"/>
  <c r="L245" i="1"/>
  <c r="O244" i="1"/>
  <c r="N244" i="1"/>
  <c r="L244" i="1"/>
  <c r="O243" i="1"/>
  <c r="N243" i="1"/>
  <c r="L243" i="1"/>
  <c r="O242" i="1"/>
  <c r="N242" i="1"/>
  <c r="L242" i="1"/>
  <c r="O241" i="1"/>
  <c r="N241" i="1"/>
  <c r="L241" i="1"/>
  <c r="O240" i="1"/>
  <c r="N240" i="1"/>
  <c r="L240" i="1"/>
  <c r="H240" i="1"/>
  <c r="I240" i="1" s="1"/>
  <c r="O239" i="1"/>
  <c r="N239" i="1"/>
  <c r="L239" i="1"/>
  <c r="O238" i="1"/>
  <c r="N238" i="1"/>
  <c r="L238" i="1"/>
  <c r="H238" i="1"/>
  <c r="I238" i="1" s="1"/>
  <c r="O237" i="1"/>
  <c r="N237" i="1"/>
  <c r="L237" i="1"/>
  <c r="O236" i="1"/>
  <c r="N236" i="1"/>
  <c r="L236" i="1"/>
  <c r="H236" i="1"/>
  <c r="I236" i="1" s="1"/>
  <c r="O235" i="1"/>
  <c r="N235" i="1"/>
  <c r="L235" i="1"/>
  <c r="O234" i="1"/>
  <c r="N234" i="1"/>
  <c r="L234" i="1"/>
  <c r="O233" i="1"/>
  <c r="N233" i="1"/>
  <c r="L233" i="1"/>
  <c r="O232" i="1"/>
  <c r="N232" i="1"/>
  <c r="L232" i="1"/>
  <c r="H232" i="1"/>
  <c r="I232" i="1" s="1"/>
  <c r="O231" i="1"/>
  <c r="N231" i="1"/>
  <c r="L231" i="1"/>
  <c r="H231" i="1"/>
  <c r="I231" i="1" s="1"/>
  <c r="O230" i="1"/>
  <c r="N230" i="1"/>
  <c r="L230" i="1"/>
  <c r="H230" i="1"/>
  <c r="I230" i="1" s="1"/>
  <c r="O229" i="1"/>
  <c r="N229" i="1"/>
  <c r="L229" i="1"/>
  <c r="H229" i="1"/>
  <c r="I229" i="1" s="1"/>
  <c r="O228" i="1"/>
  <c r="N228" i="1"/>
  <c r="L228" i="1"/>
  <c r="N227" i="1"/>
  <c r="L227" i="1"/>
  <c r="F227" i="1"/>
  <c r="O227" i="1" s="1"/>
  <c r="O226" i="1"/>
  <c r="N226" i="1"/>
  <c r="L226" i="1"/>
  <c r="H226" i="1"/>
  <c r="I226" i="1" s="1"/>
  <c r="O225" i="1"/>
  <c r="N225" i="1"/>
  <c r="L225" i="1"/>
  <c r="H225" i="1"/>
  <c r="I225" i="1" s="1"/>
  <c r="O224" i="1"/>
  <c r="N224" i="1"/>
  <c r="L224" i="1"/>
  <c r="H224" i="1"/>
  <c r="I224" i="1" s="1"/>
  <c r="O223" i="1"/>
  <c r="N223" i="1"/>
  <c r="L223" i="1"/>
  <c r="N222" i="1"/>
  <c r="L222" i="1"/>
  <c r="F222" i="1"/>
  <c r="O222" i="1" s="1"/>
  <c r="O221" i="1"/>
  <c r="N221" i="1"/>
  <c r="L221" i="1"/>
  <c r="H221" i="1"/>
  <c r="I221" i="1" s="1"/>
  <c r="O220" i="1"/>
  <c r="N220" i="1"/>
  <c r="L220" i="1"/>
  <c r="H220" i="1"/>
  <c r="I220" i="1" s="1"/>
  <c r="O219" i="1"/>
  <c r="N219" i="1"/>
  <c r="L219" i="1"/>
  <c r="H219" i="1"/>
  <c r="I219" i="1" s="1"/>
  <c r="O218" i="1"/>
  <c r="N218" i="1"/>
  <c r="L218" i="1"/>
  <c r="H218" i="1"/>
  <c r="I218" i="1" s="1"/>
  <c r="O217" i="1"/>
  <c r="N217" i="1"/>
  <c r="L217" i="1"/>
  <c r="O216" i="1"/>
  <c r="N216" i="1"/>
  <c r="L216" i="1"/>
  <c r="O215" i="1"/>
  <c r="N215" i="1"/>
  <c r="L215" i="1"/>
  <c r="O214" i="1"/>
  <c r="N214" i="1"/>
  <c r="L214" i="1"/>
  <c r="O213" i="1"/>
  <c r="N213" i="1"/>
  <c r="L213" i="1"/>
  <c r="O212" i="1"/>
  <c r="N212" i="1"/>
  <c r="L212" i="1"/>
  <c r="I212" i="1"/>
  <c r="O211" i="1"/>
  <c r="N211" i="1"/>
  <c r="L211" i="1"/>
  <c r="O210" i="1"/>
  <c r="N210" i="1"/>
  <c r="L210" i="1"/>
  <c r="O209" i="1"/>
  <c r="N209" i="1"/>
  <c r="L209" i="1"/>
  <c r="O208" i="1"/>
  <c r="N208" i="1"/>
  <c r="L208" i="1"/>
  <c r="B208" i="1"/>
  <c r="O207" i="1"/>
  <c r="N207" i="1"/>
  <c r="L207" i="1"/>
  <c r="B207" i="1"/>
  <c r="O206" i="1"/>
  <c r="N206" i="1"/>
  <c r="L206" i="1"/>
  <c r="O205" i="1"/>
  <c r="N205" i="1"/>
  <c r="L205" i="1"/>
  <c r="O204" i="1"/>
  <c r="N204" i="1"/>
  <c r="L204" i="1"/>
  <c r="O203" i="1"/>
  <c r="N203" i="1"/>
  <c r="L203" i="1"/>
  <c r="O202" i="1"/>
  <c r="N202" i="1"/>
  <c r="L202" i="1"/>
  <c r="O201" i="1"/>
  <c r="N201" i="1"/>
  <c r="L201" i="1"/>
  <c r="O200" i="1"/>
  <c r="N200" i="1"/>
  <c r="L200" i="1"/>
  <c r="O199" i="1"/>
  <c r="N199" i="1"/>
  <c r="L199" i="1"/>
  <c r="O198" i="1"/>
  <c r="N198" i="1"/>
  <c r="L198" i="1"/>
  <c r="O197" i="1"/>
  <c r="N197" i="1"/>
  <c r="L197" i="1"/>
  <c r="O196" i="1"/>
  <c r="N196" i="1"/>
  <c r="L196" i="1"/>
  <c r="O195" i="1"/>
  <c r="N195" i="1"/>
  <c r="L195" i="1"/>
  <c r="O194" i="1"/>
  <c r="N194" i="1"/>
  <c r="L194" i="1"/>
  <c r="O193" i="1"/>
  <c r="N193" i="1"/>
  <c r="L193" i="1"/>
  <c r="O192" i="1"/>
  <c r="N192" i="1"/>
  <c r="L192" i="1"/>
  <c r="O191" i="1"/>
  <c r="N191" i="1"/>
  <c r="L191" i="1"/>
  <c r="O190" i="1"/>
  <c r="N190" i="1"/>
  <c r="L190" i="1"/>
  <c r="O189" i="1"/>
  <c r="N189" i="1"/>
  <c r="L189" i="1"/>
  <c r="O188" i="1"/>
  <c r="N188" i="1"/>
  <c r="L188" i="1"/>
  <c r="O187" i="1"/>
  <c r="N187" i="1"/>
  <c r="L187" i="1"/>
  <c r="O186" i="1"/>
  <c r="N186" i="1"/>
  <c r="L186" i="1"/>
  <c r="O185" i="1"/>
  <c r="N185" i="1"/>
  <c r="L185" i="1"/>
  <c r="O184" i="1"/>
  <c r="N184" i="1"/>
  <c r="L184" i="1"/>
  <c r="O183" i="1"/>
  <c r="N183" i="1"/>
  <c r="L183" i="1"/>
  <c r="O182" i="1"/>
  <c r="N182" i="1"/>
  <c r="L182" i="1"/>
  <c r="O181" i="1"/>
  <c r="N181" i="1"/>
  <c r="L181" i="1"/>
  <c r="O180" i="1"/>
  <c r="N180" i="1"/>
  <c r="L180" i="1"/>
  <c r="O179" i="1"/>
  <c r="N179" i="1"/>
  <c r="L179" i="1"/>
  <c r="O178" i="1"/>
  <c r="N178" i="1"/>
  <c r="L178" i="1"/>
  <c r="O177" i="1"/>
  <c r="N177" i="1"/>
  <c r="L177" i="1"/>
  <c r="O176" i="1"/>
  <c r="N176" i="1"/>
  <c r="L176" i="1"/>
  <c r="O175" i="1"/>
  <c r="N175" i="1"/>
  <c r="L175" i="1"/>
  <c r="O174" i="1"/>
  <c r="N174" i="1"/>
  <c r="L174" i="1"/>
  <c r="O173" i="1"/>
  <c r="N173" i="1"/>
  <c r="L173" i="1"/>
  <c r="O172" i="1"/>
  <c r="N172" i="1"/>
  <c r="L172" i="1"/>
  <c r="O171" i="1"/>
  <c r="N171" i="1"/>
  <c r="L171" i="1"/>
  <c r="O170" i="1"/>
  <c r="N170" i="1"/>
  <c r="L170" i="1"/>
  <c r="O169" i="1"/>
  <c r="N169" i="1"/>
  <c r="L169" i="1"/>
  <c r="O168" i="1"/>
  <c r="N168" i="1"/>
  <c r="L168" i="1"/>
  <c r="O167" i="1"/>
  <c r="N167" i="1"/>
  <c r="L167" i="1"/>
  <c r="O166" i="1"/>
  <c r="N166" i="1"/>
  <c r="L166" i="1"/>
  <c r="O165" i="1"/>
  <c r="N165" i="1"/>
  <c r="L165" i="1"/>
  <c r="O164" i="1"/>
  <c r="N164" i="1"/>
  <c r="L164" i="1"/>
  <c r="O163" i="1"/>
  <c r="N163" i="1"/>
  <c r="L163" i="1"/>
  <c r="O162" i="1"/>
  <c r="N162" i="1"/>
  <c r="L162" i="1"/>
  <c r="O161" i="1"/>
  <c r="N161" i="1"/>
  <c r="L161" i="1"/>
  <c r="O160" i="1"/>
  <c r="N160" i="1"/>
  <c r="L160" i="1"/>
  <c r="O159" i="1"/>
  <c r="N159" i="1"/>
  <c r="L159" i="1"/>
  <c r="O158" i="1"/>
  <c r="N158" i="1"/>
  <c r="L158" i="1"/>
  <c r="H158" i="1"/>
  <c r="I158" i="1" s="1"/>
  <c r="O157" i="1"/>
  <c r="N157" i="1"/>
  <c r="L157" i="1"/>
  <c r="H157" i="1"/>
  <c r="I157" i="1" s="1"/>
  <c r="O156" i="1"/>
  <c r="N156" i="1"/>
  <c r="L156" i="1"/>
  <c r="H156" i="1"/>
  <c r="I156" i="1" s="1"/>
  <c r="O155" i="1"/>
  <c r="N155" i="1"/>
  <c r="L155" i="1"/>
  <c r="H155" i="1"/>
  <c r="I155" i="1" s="1"/>
  <c r="O154" i="1"/>
  <c r="N154" i="1"/>
  <c r="L154" i="1"/>
  <c r="H154" i="1"/>
  <c r="I154" i="1" s="1"/>
  <c r="O153" i="1"/>
  <c r="N153" i="1"/>
  <c r="L153" i="1"/>
  <c r="O152" i="1"/>
  <c r="N152" i="1"/>
  <c r="L152" i="1"/>
  <c r="O151" i="1"/>
  <c r="N151" i="1"/>
  <c r="L151" i="1"/>
  <c r="H151" i="1"/>
  <c r="I151" i="1" s="1"/>
  <c r="O150" i="1"/>
  <c r="N150" i="1"/>
  <c r="L150" i="1"/>
  <c r="O149" i="1"/>
  <c r="N149" i="1"/>
  <c r="L149" i="1"/>
  <c r="O148" i="1"/>
  <c r="N148" i="1"/>
  <c r="L148" i="1"/>
  <c r="H148" i="1"/>
  <c r="I148" i="1" s="1"/>
  <c r="O147" i="1"/>
  <c r="N147" i="1"/>
  <c r="L147" i="1"/>
  <c r="H147" i="1"/>
  <c r="I147" i="1" s="1"/>
  <c r="O146" i="1"/>
  <c r="N146" i="1"/>
  <c r="L146" i="1"/>
  <c r="O145" i="1"/>
  <c r="N145" i="1"/>
  <c r="L145" i="1"/>
  <c r="O144" i="1"/>
  <c r="N144" i="1"/>
  <c r="L144" i="1"/>
  <c r="I144" i="1"/>
  <c r="O143" i="1"/>
  <c r="N143" i="1"/>
  <c r="L143" i="1"/>
  <c r="O142" i="1"/>
  <c r="N142" i="1"/>
  <c r="L142" i="1"/>
  <c r="O141" i="1"/>
  <c r="N141" i="1"/>
  <c r="L141" i="1"/>
  <c r="O140" i="1"/>
  <c r="N140" i="1"/>
  <c r="L140" i="1"/>
  <c r="B140" i="1"/>
  <c r="O139" i="1"/>
  <c r="N139" i="1"/>
  <c r="L139" i="1"/>
  <c r="B139" i="1"/>
  <c r="O138" i="1"/>
  <c r="N138" i="1"/>
  <c r="L138" i="1"/>
  <c r="O137" i="1"/>
  <c r="N137" i="1"/>
  <c r="L137" i="1"/>
  <c r="O136" i="1"/>
  <c r="N136" i="1"/>
  <c r="L136" i="1"/>
  <c r="O135" i="1"/>
  <c r="N135" i="1"/>
  <c r="L135" i="1"/>
  <c r="O134" i="1"/>
  <c r="N134" i="1"/>
  <c r="L134" i="1"/>
  <c r="O133" i="1"/>
  <c r="N133" i="1"/>
  <c r="L133" i="1"/>
  <c r="O132" i="1"/>
  <c r="N132" i="1"/>
  <c r="L132" i="1"/>
  <c r="O131" i="1"/>
  <c r="N131" i="1"/>
  <c r="L131" i="1"/>
  <c r="O130" i="1"/>
  <c r="N130" i="1"/>
  <c r="L130" i="1"/>
  <c r="O129" i="1"/>
  <c r="N129" i="1"/>
  <c r="L129" i="1"/>
  <c r="O128" i="1"/>
  <c r="N128" i="1"/>
  <c r="L128" i="1"/>
  <c r="O127" i="1"/>
  <c r="N127" i="1"/>
  <c r="L127" i="1"/>
  <c r="O126" i="1"/>
  <c r="N126" i="1"/>
  <c r="L126" i="1"/>
  <c r="O125" i="1"/>
  <c r="N125" i="1"/>
  <c r="L125" i="1"/>
  <c r="O124" i="1"/>
  <c r="N124" i="1"/>
  <c r="L124" i="1"/>
  <c r="O123" i="1"/>
  <c r="N123" i="1"/>
  <c r="L123" i="1"/>
  <c r="O122" i="1"/>
  <c r="N122" i="1"/>
  <c r="L122" i="1"/>
  <c r="O121" i="1"/>
  <c r="N121" i="1"/>
  <c r="L121" i="1"/>
  <c r="O120" i="1"/>
  <c r="N120" i="1"/>
  <c r="L120" i="1"/>
  <c r="O119" i="1"/>
  <c r="N119" i="1"/>
  <c r="L119" i="1"/>
  <c r="O118" i="1"/>
  <c r="N118" i="1"/>
  <c r="L118" i="1"/>
  <c r="O117" i="1"/>
  <c r="N117" i="1"/>
  <c r="L117" i="1"/>
  <c r="O116" i="1"/>
  <c r="N116" i="1"/>
  <c r="L116" i="1"/>
  <c r="O115" i="1"/>
  <c r="N115" i="1"/>
  <c r="L115" i="1"/>
  <c r="O114" i="1"/>
  <c r="N114" i="1"/>
  <c r="L114" i="1"/>
  <c r="O113" i="1"/>
  <c r="N113" i="1"/>
  <c r="L113" i="1"/>
  <c r="O112" i="1"/>
  <c r="N112" i="1"/>
  <c r="L112" i="1"/>
  <c r="O111" i="1"/>
  <c r="N111" i="1"/>
  <c r="L111" i="1"/>
  <c r="O110" i="1"/>
  <c r="N110" i="1"/>
  <c r="L110" i="1"/>
  <c r="O109" i="1"/>
  <c r="N109" i="1"/>
  <c r="L109" i="1"/>
  <c r="O108" i="1"/>
  <c r="N108" i="1"/>
  <c r="L108" i="1"/>
  <c r="O107" i="1"/>
  <c r="N107" i="1"/>
  <c r="L107" i="1"/>
  <c r="O106" i="1"/>
  <c r="N106" i="1"/>
  <c r="L106" i="1"/>
  <c r="O105" i="1"/>
  <c r="N105" i="1"/>
  <c r="L105" i="1"/>
  <c r="O104" i="1"/>
  <c r="N104" i="1"/>
  <c r="L104" i="1"/>
  <c r="O103" i="1"/>
  <c r="N103" i="1"/>
  <c r="L103" i="1"/>
  <c r="O102" i="1"/>
  <c r="N102" i="1"/>
  <c r="L102" i="1"/>
  <c r="O101" i="1"/>
  <c r="N101" i="1"/>
  <c r="L101" i="1"/>
  <c r="O100" i="1"/>
  <c r="N100" i="1"/>
  <c r="L100" i="1"/>
  <c r="O99" i="1"/>
  <c r="N99" i="1"/>
  <c r="L99" i="1"/>
  <c r="O98" i="1"/>
  <c r="N98" i="1"/>
  <c r="L98" i="1"/>
  <c r="O97" i="1"/>
  <c r="N97" i="1"/>
  <c r="L97" i="1"/>
  <c r="O96" i="1"/>
  <c r="N96" i="1"/>
  <c r="L96" i="1"/>
  <c r="O95" i="1"/>
  <c r="N95" i="1"/>
  <c r="L95" i="1"/>
  <c r="O94" i="1"/>
  <c r="N94" i="1"/>
  <c r="L94" i="1"/>
  <c r="O93" i="1"/>
  <c r="N93" i="1"/>
  <c r="L93" i="1"/>
  <c r="O92" i="1"/>
  <c r="N92" i="1"/>
  <c r="L92" i="1"/>
  <c r="O91" i="1"/>
  <c r="N91" i="1"/>
  <c r="L91" i="1"/>
  <c r="O90" i="1"/>
  <c r="N90" i="1"/>
  <c r="L90" i="1"/>
  <c r="O89" i="1"/>
  <c r="N89" i="1"/>
  <c r="L89" i="1"/>
  <c r="O88" i="1"/>
  <c r="N88" i="1"/>
  <c r="L88" i="1"/>
  <c r="O87" i="1"/>
  <c r="N87" i="1"/>
  <c r="L87" i="1"/>
  <c r="N86" i="1"/>
  <c r="L86" i="1"/>
  <c r="F86" i="1"/>
  <c r="O86" i="1" s="1"/>
  <c r="O85" i="1"/>
  <c r="N85" i="1"/>
  <c r="L85" i="1"/>
  <c r="H85" i="1"/>
  <c r="I85" i="1" s="1"/>
  <c r="O84" i="1"/>
  <c r="N84" i="1"/>
  <c r="L84" i="1"/>
  <c r="H84" i="1"/>
  <c r="I84" i="1" s="1"/>
  <c r="O83" i="1"/>
  <c r="N83" i="1"/>
  <c r="L83" i="1"/>
  <c r="H83" i="1"/>
  <c r="I83" i="1" s="1"/>
  <c r="O82" i="1"/>
  <c r="N82" i="1"/>
  <c r="L82" i="1"/>
  <c r="H82" i="1"/>
  <c r="I82" i="1" s="1"/>
  <c r="O81" i="1"/>
  <c r="N81" i="1"/>
  <c r="L81" i="1"/>
  <c r="H81" i="1"/>
  <c r="I81" i="1" s="1"/>
  <c r="O80" i="1"/>
  <c r="N80" i="1"/>
  <c r="L80" i="1"/>
  <c r="H80" i="1"/>
  <c r="I80" i="1" s="1"/>
  <c r="O79" i="1"/>
  <c r="N79" i="1"/>
  <c r="L79" i="1"/>
  <c r="H79" i="1"/>
  <c r="I79" i="1" s="1"/>
  <c r="O78" i="1"/>
  <c r="N78" i="1"/>
  <c r="L78" i="1"/>
  <c r="O77" i="1"/>
  <c r="N77" i="1"/>
  <c r="L77" i="1"/>
  <c r="O76" i="1"/>
  <c r="N76" i="1"/>
  <c r="L76" i="1"/>
  <c r="I76" i="1"/>
  <c r="O75" i="1"/>
  <c r="N75" i="1"/>
  <c r="L75" i="1"/>
  <c r="O74" i="1"/>
  <c r="N74" i="1"/>
  <c r="L74" i="1"/>
  <c r="O73" i="1"/>
  <c r="N73" i="1"/>
  <c r="L73" i="1"/>
  <c r="O72" i="1"/>
  <c r="N72" i="1"/>
  <c r="L72" i="1"/>
  <c r="B72" i="1"/>
  <c r="O71" i="1"/>
  <c r="N71" i="1"/>
  <c r="L71" i="1"/>
  <c r="B71" i="1"/>
  <c r="O70" i="1"/>
  <c r="N70" i="1"/>
  <c r="L70" i="1"/>
  <c r="O69" i="1"/>
  <c r="N69" i="1"/>
  <c r="L69" i="1"/>
  <c r="O68" i="1"/>
  <c r="N68" i="1"/>
  <c r="L68" i="1"/>
  <c r="O67" i="1"/>
  <c r="N67" i="1"/>
  <c r="L67" i="1"/>
  <c r="O66" i="1"/>
  <c r="N66" i="1"/>
  <c r="L66" i="1"/>
  <c r="O65" i="1"/>
  <c r="N65" i="1"/>
  <c r="L65" i="1"/>
  <c r="O64" i="1"/>
  <c r="N64" i="1"/>
  <c r="L64" i="1"/>
  <c r="O63" i="1"/>
  <c r="N63" i="1"/>
  <c r="L63" i="1"/>
  <c r="O62" i="1"/>
  <c r="N62" i="1"/>
  <c r="L62" i="1"/>
  <c r="O61" i="1"/>
  <c r="N61" i="1"/>
  <c r="L61" i="1"/>
  <c r="O60" i="1"/>
  <c r="N60" i="1"/>
  <c r="L60" i="1"/>
  <c r="O59" i="1"/>
  <c r="N59" i="1"/>
  <c r="L59" i="1"/>
  <c r="O58" i="1"/>
  <c r="N58" i="1"/>
  <c r="L58" i="1"/>
  <c r="O57" i="1"/>
  <c r="N57" i="1"/>
  <c r="L57" i="1"/>
  <c r="O56" i="1"/>
  <c r="N56" i="1"/>
  <c r="L56" i="1"/>
  <c r="O55" i="1"/>
  <c r="N55" i="1"/>
  <c r="L55" i="1"/>
  <c r="O54" i="1"/>
  <c r="N54" i="1"/>
  <c r="L54" i="1"/>
  <c r="O53" i="1"/>
  <c r="N53" i="1"/>
  <c r="L53" i="1"/>
  <c r="O52" i="1"/>
  <c r="N52" i="1"/>
  <c r="L52" i="1"/>
  <c r="O51" i="1"/>
  <c r="N51" i="1"/>
  <c r="L51" i="1"/>
  <c r="O50" i="1"/>
  <c r="N50" i="1"/>
  <c r="L50" i="1"/>
  <c r="O49" i="1"/>
  <c r="N49" i="1"/>
  <c r="L49" i="1"/>
  <c r="O48" i="1"/>
  <c r="N48" i="1"/>
  <c r="L48" i="1"/>
  <c r="O47" i="1"/>
  <c r="N47" i="1"/>
  <c r="L47" i="1"/>
  <c r="O46" i="1"/>
  <c r="N46" i="1"/>
  <c r="L46" i="1"/>
  <c r="O45" i="1"/>
  <c r="N45" i="1"/>
  <c r="L45" i="1"/>
  <c r="O44" i="1"/>
  <c r="N44" i="1"/>
  <c r="L44" i="1"/>
  <c r="O43" i="1"/>
  <c r="N43" i="1"/>
  <c r="L43" i="1"/>
  <c r="O42" i="1"/>
  <c r="N42" i="1"/>
  <c r="L42" i="1"/>
  <c r="O41" i="1"/>
  <c r="N41" i="1"/>
  <c r="L41" i="1"/>
  <c r="O40" i="1"/>
  <c r="N40" i="1"/>
  <c r="L40" i="1"/>
  <c r="O39" i="1"/>
  <c r="N39" i="1"/>
  <c r="L39" i="1"/>
  <c r="O38" i="1"/>
  <c r="N38" i="1"/>
  <c r="L38" i="1"/>
  <c r="O37" i="1"/>
  <c r="N37" i="1"/>
  <c r="L37" i="1"/>
  <c r="O36" i="1"/>
  <c r="N36" i="1"/>
  <c r="L36" i="1"/>
  <c r="O35" i="1"/>
  <c r="N35" i="1"/>
  <c r="L35" i="1"/>
  <c r="O34" i="1"/>
  <c r="N34" i="1"/>
  <c r="L34" i="1"/>
  <c r="O33" i="1"/>
  <c r="N33" i="1"/>
  <c r="L33" i="1"/>
  <c r="O32" i="1"/>
  <c r="N32" i="1"/>
  <c r="L32" i="1"/>
  <c r="O31" i="1"/>
  <c r="N31" i="1"/>
  <c r="L31" i="1"/>
  <c r="O30" i="1"/>
  <c r="N30" i="1"/>
  <c r="L30" i="1"/>
  <c r="O29" i="1"/>
  <c r="N29" i="1"/>
  <c r="L29" i="1"/>
  <c r="O28" i="1"/>
  <c r="N28" i="1"/>
  <c r="L28" i="1"/>
  <c r="O27" i="1"/>
  <c r="N27" i="1"/>
  <c r="L27" i="1"/>
  <c r="O26" i="1"/>
  <c r="N26" i="1"/>
  <c r="L26" i="1"/>
  <c r="O25" i="1"/>
  <c r="N25" i="1"/>
  <c r="L25" i="1"/>
  <c r="O24" i="1"/>
  <c r="N24" i="1"/>
  <c r="L24" i="1"/>
  <c r="O23" i="1"/>
  <c r="N23" i="1"/>
  <c r="L23" i="1"/>
  <c r="O22" i="1"/>
  <c r="N22" i="1"/>
  <c r="L22" i="1"/>
  <c r="O21" i="1"/>
  <c r="N21" i="1"/>
  <c r="L21" i="1"/>
  <c r="O20" i="1"/>
  <c r="N20" i="1"/>
  <c r="L20" i="1"/>
  <c r="O19" i="1"/>
  <c r="N19" i="1"/>
  <c r="L19" i="1"/>
  <c r="O18" i="1"/>
  <c r="N18" i="1"/>
  <c r="L18" i="1"/>
  <c r="O17" i="1"/>
  <c r="N17" i="1"/>
  <c r="L17" i="1"/>
  <c r="O16" i="1"/>
  <c r="N16" i="1"/>
  <c r="L16" i="1"/>
  <c r="O15" i="1"/>
  <c r="N15" i="1"/>
  <c r="L15" i="1"/>
  <c r="H15" i="1"/>
  <c r="I15" i="1" s="1"/>
  <c r="O14" i="1"/>
  <c r="N14" i="1"/>
  <c r="L14" i="1"/>
  <c r="H14" i="1"/>
  <c r="I14" i="1" s="1"/>
  <c r="O13" i="1"/>
  <c r="N13" i="1"/>
  <c r="L13" i="1"/>
  <c r="H13" i="1"/>
  <c r="I13" i="1" s="1"/>
  <c r="O12" i="1"/>
  <c r="N12" i="1"/>
  <c r="L12" i="1"/>
  <c r="H12" i="1"/>
  <c r="I12" i="1" s="1"/>
  <c r="O11" i="1"/>
  <c r="N11" i="1"/>
  <c r="L11" i="1"/>
  <c r="H11" i="1"/>
  <c r="I11" i="1" s="1"/>
  <c r="I8" i="1"/>
  <c r="B4" i="1"/>
  <c r="B3" i="1"/>
  <c r="H1" i="1"/>
  <c r="I1" i="1" s="1"/>
  <c r="K1320" i="14" l="1"/>
  <c r="F8" i="8"/>
  <c r="K1314" i="14"/>
  <c r="K1305" i="14"/>
  <c r="K1312" i="14"/>
  <c r="K1303" i="14"/>
  <c r="K1296" i="14"/>
  <c r="K1287" i="14"/>
  <c r="K1315" i="14"/>
  <c r="K1308" i="14"/>
  <c r="K1299" i="14"/>
  <c r="K1292" i="14"/>
  <c r="K1283" i="14"/>
  <c r="K1281" i="14"/>
  <c r="K1279" i="14"/>
  <c r="K1277" i="14"/>
  <c r="K1275" i="14"/>
  <c r="K1273" i="14"/>
  <c r="K1271" i="14"/>
  <c r="K1269" i="14"/>
  <c r="K1267" i="14"/>
  <c r="K1265" i="14"/>
  <c r="K1263" i="14"/>
  <c r="K1261" i="14"/>
  <c r="K1259" i="14"/>
  <c r="K1257" i="14"/>
  <c r="K1255" i="14"/>
  <c r="K1253" i="14"/>
  <c r="K1251" i="14"/>
  <c r="K1249" i="14"/>
  <c r="K1247" i="14"/>
  <c r="K1245" i="14"/>
  <c r="K1243" i="14"/>
  <c r="K1241" i="14"/>
  <c r="K1239" i="14"/>
  <c r="K1237" i="14"/>
  <c r="K1235" i="14"/>
  <c r="K1233" i="14"/>
  <c r="K1231" i="14"/>
  <c r="K1229" i="14"/>
  <c r="K1227" i="14"/>
  <c r="K1225" i="14"/>
  <c r="K1223" i="14"/>
  <c r="K1221" i="14"/>
  <c r="K1219" i="14"/>
  <c r="K1217" i="14"/>
  <c r="K1215" i="14"/>
  <c r="K1213" i="14"/>
  <c r="K1211" i="14"/>
  <c r="K1209" i="14"/>
  <c r="K1207" i="14"/>
  <c r="K1205" i="14"/>
  <c r="K1203" i="14"/>
  <c r="K1201" i="14"/>
  <c r="K1199" i="14"/>
  <c r="K1197" i="14"/>
  <c r="K1195" i="14"/>
  <c r="K1193" i="14"/>
  <c r="K1191" i="14"/>
  <c r="K1189" i="14"/>
  <c r="K1187" i="14"/>
  <c r="K1185" i="14"/>
  <c r="K1183" i="14"/>
  <c r="K1181" i="14"/>
  <c r="K1179" i="14"/>
  <c r="K1177" i="14"/>
  <c r="K1175" i="14"/>
  <c r="K1173" i="14"/>
  <c r="K1171" i="14"/>
  <c r="K1169" i="14"/>
  <c r="K1167" i="14"/>
  <c r="K1165" i="14"/>
  <c r="K1163" i="14"/>
  <c r="K1161" i="14"/>
  <c r="K1159" i="14"/>
  <c r="K1157" i="14"/>
  <c r="K1155" i="14"/>
  <c r="K1153" i="14"/>
  <c r="K1276" i="14"/>
  <c r="K1260" i="14"/>
  <c r="K1244" i="14"/>
  <c r="K1228" i="14"/>
  <c r="K1212" i="14"/>
  <c r="K1196" i="14"/>
  <c r="K1180" i="14"/>
  <c r="K1164" i="14"/>
  <c r="K1302" i="14"/>
  <c r="K1278" i="14"/>
  <c r="K1262" i="14"/>
  <c r="K1246" i="14"/>
  <c r="K1230" i="14"/>
  <c r="K1214" i="14"/>
  <c r="K1198" i="14"/>
  <c r="K1182" i="14"/>
  <c r="K1166" i="14"/>
  <c r="K1306" i="14"/>
  <c r="K1304" i="14"/>
  <c r="K1300" i="14"/>
  <c r="K1298" i="14"/>
  <c r="K1280" i="14"/>
  <c r="K1264" i="14"/>
  <c r="K1248" i="14"/>
  <c r="K1232" i="14"/>
  <c r="K1216" i="14"/>
  <c r="K1200" i="14"/>
  <c r="K1184" i="14"/>
  <c r="K1168" i="14"/>
  <c r="K1313" i="14"/>
  <c r="K1311" i="14"/>
  <c r="K1307" i="14"/>
  <c r="K1297" i="14"/>
  <c r="K1295" i="14"/>
  <c r="K1272" i="14"/>
  <c r="K1256" i="14"/>
  <c r="K1240" i="14"/>
  <c r="K1224" i="14"/>
  <c r="K1208" i="14"/>
  <c r="K1192" i="14"/>
  <c r="K1176" i="14"/>
  <c r="K1160" i="14"/>
  <c r="K1151" i="14"/>
  <c r="K1149" i="14"/>
  <c r="K1147" i="14"/>
  <c r="K1145" i="14"/>
  <c r="K1143" i="14"/>
  <c r="K1141" i="14"/>
  <c r="K1139" i="14"/>
  <c r="K1137" i="14"/>
  <c r="K1135" i="14"/>
  <c r="K1133" i="14"/>
  <c r="K1131" i="14"/>
  <c r="K1129" i="14"/>
  <c r="K1127" i="14"/>
  <c r="K1125" i="14"/>
  <c r="K1123" i="14"/>
  <c r="K1121" i="14"/>
  <c r="K1119" i="14"/>
  <c r="K1117" i="14"/>
  <c r="K1115" i="14"/>
  <c r="K1113" i="14"/>
  <c r="K1111" i="14"/>
  <c r="K1109" i="14"/>
  <c r="K1107" i="14"/>
  <c r="K1105" i="14"/>
  <c r="K1103" i="14"/>
  <c r="K1101" i="14"/>
  <c r="K1099" i="14"/>
  <c r="K1097" i="14"/>
  <c r="K1095" i="14"/>
  <c r="K1093" i="14"/>
  <c r="K1091" i="14"/>
  <c r="K1089" i="14"/>
  <c r="K1087" i="14"/>
  <c r="K1085" i="14"/>
  <c r="K1083" i="14"/>
  <c r="K1081" i="14"/>
  <c r="K1079" i="14"/>
  <c r="K1077" i="14"/>
  <c r="K1075" i="14"/>
  <c r="K1073" i="14"/>
  <c r="K1071" i="14"/>
  <c r="K1069" i="14"/>
  <c r="K1317" i="14"/>
  <c r="K1310" i="14"/>
  <c r="K1285" i="14"/>
  <c r="K1268" i="14"/>
  <c r="K1258" i="14"/>
  <c r="K1236" i="14"/>
  <c r="K1226" i="14"/>
  <c r="K1204" i="14"/>
  <c r="K1194" i="14"/>
  <c r="K1172" i="14"/>
  <c r="K1162" i="14"/>
  <c r="K1148" i="14"/>
  <c r="K1132" i="14"/>
  <c r="K1116" i="14"/>
  <c r="K1100" i="14"/>
  <c r="K1084" i="14"/>
  <c r="K1068" i="14"/>
  <c r="K1066" i="14"/>
  <c r="K1064" i="14"/>
  <c r="K1062" i="14"/>
  <c r="K1060" i="14"/>
  <c r="K1058" i="14"/>
  <c r="K1056" i="14"/>
  <c r="K1054" i="14"/>
  <c r="K1052" i="14"/>
  <c r="K1050" i="14"/>
  <c r="K1048" i="14"/>
  <c r="K1046" i="14"/>
  <c r="K1044" i="14"/>
  <c r="K1042" i="14"/>
  <c r="K1040" i="14"/>
  <c r="K1038" i="14"/>
  <c r="K1036" i="14"/>
  <c r="K1034" i="14"/>
  <c r="K1032" i="14"/>
  <c r="K1030" i="14"/>
  <c r="K1028" i="14"/>
  <c r="K1026" i="14"/>
  <c r="K1024" i="14"/>
  <c r="K1022" i="14"/>
  <c r="K1020" i="14"/>
  <c r="K1018" i="14"/>
  <c r="K1016" i="14"/>
  <c r="K1014" i="14"/>
  <c r="K1012" i="14"/>
  <c r="K1010" i="14"/>
  <c r="K1008" i="14"/>
  <c r="K1006" i="14"/>
  <c r="K1004" i="14"/>
  <c r="K1002" i="14"/>
  <c r="K1000" i="14"/>
  <c r="K998" i="14"/>
  <c r="K996" i="14"/>
  <c r="K994" i="14"/>
  <c r="K992" i="14"/>
  <c r="K990" i="14"/>
  <c r="K988" i="14"/>
  <c r="K986" i="14"/>
  <c r="K984" i="14"/>
  <c r="K982" i="14"/>
  <c r="K980" i="14"/>
  <c r="K978" i="14"/>
  <c r="K976" i="14"/>
  <c r="K974" i="14"/>
  <c r="K972" i="14"/>
  <c r="K970" i="14"/>
  <c r="K968" i="14"/>
  <c r="K966" i="14"/>
  <c r="K964" i="14"/>
  <c r="K1291" i="14"/>
  <c r="K1289" i="14"/>
  <c r="K1270" i="14"/>
  <c r="K1238" i="14"/>
  <c r="K1206" i="14"/>
  <c r="K1174" i="14"/>
  <c r="K1150" i="14"/>
  <c r="K1134" i="14"/>
  <c r="K1118" i="14"/>
  <c r="K1102" i="14"/>
  <c r="K1086" i="14"/>
  <c r="K1301" i="14"/>
  <c r="K1294" i="14"/>
  <c r="K1144" i="14"/>
  <c r="K1266" i="14"/>
  <c r="K1234" i="14"/>
  <c r="K1202" i="14"/>
  <c r="K1252" i="14"/>
  <c r="K1242" i="14"/>
  <c r="K1188" i="14"/>
  <c r="K1178" i="14"/>
  <c r="K1136" i="14"/>
  <c r="K1124" i="14"/>
  <c r="K1112" i="14"/>
  <c r="K1072" i="14"/>
  <c r="K1065" i="14"/>
  <c r="K1049" i="14"/>
  <c r="K1033" i="14"/>
  <c r="K1017" i="14"/>
  <c r="K1001" i="14"/>
  <c r="K985" i="14"/>
  <c r="K969" i="14"/>
  <c r="K899" i="14"/>
  <c r="K897" i="14"/>
  <c r="K872" i="14"/>
  <c r="K867" i="14"/>
  <c r="K858" i="14"/>
  <c r="K851" i="14"/>
  <c r="K842" i="14"/>
  <c r="K835" i="14"/>
  <c r="K826" i="14"/>
  <c r="K819" i="14"/>
  <c r="K1309" i="14"/>
  <c r="K1254" i="14"/>
  <c r="K1190" i="14"/>
  <c r="K1170" i="14"/>
  <c r="K1138" i="14"/>
  <c r="K1126" i="14"/>
  <c r="K1114" i="14"/>
  <c r="K1074" i="14"/>
  <c r="K1067" i="14"/>
  <c r="K1051" i="14"/>
  <c r="K1035" i="14"/>
  <c r="K1019" i="14"/>
  <c r="K1003" i="14"/>
  <c r="K987" i="14"/>
  <c r="K971" i="14"/>
  <c r="K962" i="14"/>
  <c r="K960" i="14"/>
  <c r="K958" i="14"/>
  <c r="K956" i="14"/>
  <c r="K954" i="14"/>
  <c r="K952" i="14"/>
  <c r="K950" i="14"/>
  <c r="K948" i="14"/>
  <c r="K946" i="14"/>
  <c r="K944" i="14"/>
  <c r="K942" i="14"/>
  <c r="K940" i="14"/>
  <c r="K938" i="14"/>
  <c r="K936" i="14"/>
  <c r="K934" i="14"/>
  <c r="K932" i="14"/>
  <c r="K930" i="14"/>
  <c r="K928" i="14"/>
  <c r="K926" i="14"/>
  <c r="K924" i="14"/>
  <c r="K922" i="14"/>
  <c r="K920" i="14"/>
  <c r="K918" i="14"/>
  <c r="K916" i="14"/>
  <c r="K914" i="14"/>
  <c r="K912" i="14"/>
  <c r="K910" i="14"/>
  <c r="K908" i="14"/>
  <c r="K906" i="14"/>
  <c r="K904" i="14"/>
  <c r="K895" i="14"/>
  <c r="K886" i="14"/>
  <c r="K884" i="14"/>
  <c r="K877" i="14"/>
  <c r="K865" i="14"/>
  <c r="K856" i="14"/>
  <c r="K849" i="14"/>
  <c r="K840" i="14"/>
  <c r="K833" i="14"/>
  <c r="K824" i="14"/>
  <c r="K817" i="14"/>
  <c r="K808" i="14"/>
  <c r="K1316" i="14"/>
  <c r="K1140" i="14"/>
  <c r="K1128" i="14"/>
  <c r="K1088" i="14"/>
  <c r="K1076" i="14"/>
  <c r="K1053" i="14"/>
  <c r="K1037" i="14"/>
  <c r="K1021" i="14"/>
  <c r="K1005" i="14"/>
  <c r="K1284" i="14"/>
  <c r="K1274" i="14"/>
  <c r="K1220" i="14"/>
  <c r="K1210" i="14"/>
  <c r="K1154" i="14"/>
  <c r="K1104" i="14"/>
  <c r="K1293" i="14"/>
  <c r="K1286" i="14"/>
  <c r="K1222" i="14"/>
  <c r="K1156" i="14"/>
  <c r="K1288" i="14"/>
  <c r="K1158" i="14"/>
  <c r="K1146" i="14"/>
  <c r="K1120" i="14"/>
  <c r="K1108" i="14"/>
  <c r="K1096" i="14"/>
  <c r="K1061" i="14"/>
  <c r="K1045" i="14"/>
  <c r="K1029" i="14"/>
  <c r="K1013" i="14"/>
  <c r="K997" i="14"/>
  <c r="K981" i="14"/>
  <c r="K1290" i="14"/>
  <c r="K1250" i="14"/>
  <c r="K1186" i="14"/>
  <c r="K1122" i="14"/>
  <c r="K1110" i="14"/>
  <c r="K1098" i="14"/>
  <c r="K1070" i="14"/>
  <c r="K1063" i="14"/>
  <c r="K1047" i="14"/>
  <c r="K1031" i="14"/>
  <c r="K1015" i="14"/>
  <c r="K999" i="14"/>
  <c r="K983" i="14"/>
  <c r="K1130" i="14"/>
  <c r="K1043" i="14"/>
  <c r="K993" i="14"/>
  <c r="K957" i="14"/>
  <c r="K941" i="14"/>
  <c r="K925" i="14"/>
  <c r="K909" i="14"/>
  <c r="K879" i="14"/>
  <c r="K868" i="14"/>
  <c r="K866" i="14"/>
  <c r="K864" i="14"/>
  <c r="K837" i="14"/>
  <c r="K812" i="14"/>
  <c r="K810" i="14"/>
  <c r="K801" i="14"/>
  <c r="K792" i="14"/>
  <c r="K785" i="14"/>
  <c r="K1106" i="14"/>
  <c r="K1023" i="14"/>
  <c r="K995" i="14"/>
  <c r="K959" i="14"/>
  <c r="K943" i="14"/>
  <c r="K927" i="14"/>
  <c r="K911" i="14"/>
  <c r="K875" i="14"/>
  <c r="K862" i="14"/>
  <c r="K860" i="14"/>
  <c r="K854" i="14"/>
  <c r="K831" i="14"/>
  <c r="K829" i="14"/>
  <c r="K827" i="14"/>
  <c r="K825" i="14"/>
  <c r="K823" i="14"/>
  <c r="K806" i="14"/>
  <c r="K799" i="14"/>
  <c r="K790" i="14"/>
  <c r="K783" i="14"/>
  <c r="K774" i="14"/>
  <c r="K767" i="14"/>
  <c r="K758" i="14"/>
  <c r="K751" i="14"/>
  <c r="K749" i="14"/>
  <c r="K734" i="14"/>
  <c r="K732" i="14"/>
  <c r="K719" i="14"/>
  <c r="K717" i="14"/>
  <c r="K702" i="14"/>
  <c r="K700" i="14"/>
  <c r="K687" i="14"/>
  <c r="K685" i="14"/>
  <c r="K670" i="14"/>
  <c r="K668" i="14"/>
  <c r="K655" i="14"/>
  <c r="K653" i="14"/>
  <c r="K638" i="14"/>
  <c r="K636" i="14"/>
  <c r="K634" i="14"/>
  <c r="K632" i="14"/>
  <c r="K630" i="14"/>
  <c r="K628" i="14"/>
  <c r="K626" i="14"/>
  <c r="K624" i="14"/>
  <c r="K622" i="14"/>
  <c r="K620" i="14"/>
  <c r="K618" i="14"/>
  <c r="K616" i="14"/>
  <c r="K614" i="14"/>
  <c r="K612" i="14"/>
  <c r="K610" i="14"/>
  <c r="K608" i="14"/>
  <c r="K606" i="14"/>
  <c r="K604" i="14"/>
  <c r="K602" i="14"/>
  <c r="K600" i="14"/>
  <c r="K598" i="14"/>
  <c r="K596" i="14"/>
  <c r="K594" i="14"/>
  <c r="K592" i="14"/>
  <c r="K590" i="14"/>
  <c r="K588" i="14"/>
  <c r="K586" i="14"/>
  <c r="K584" i="14"/>
  <c r="K582" i="14"/>
  <c r="K580" i="14"/>
  <c r="K578" i="14"/>
  <c r="K576" i="14"/>
  <c r="K574" i="14"/>
  <c r="K572" i="14"/>
  <c r="K570" i="14"/>
  <c r="K568" i="14"/>
  <c r="K566" i="14"/>
  <c r="K564" i="14"/>
  <c r="K562" i="14"/>
  <c r="K560" i="14"/>
  <c r="K558" i="14"/>
  <c r="K556" i="14"/>
  <c r="K554" i="14"/>
  <c r="K552" i="14"/>
  <c r="K550" i="14"/>
  <c r="K548" i="14"/>
  <c r="K546" i="14"/>
  <c r="K544" i="14"/>
  <c r="K542" i="14"/>
  <c r="K540" i="14"/>
  <c r="K538" i="14"/>
  <c r="K536" i="14"/>
  <c r="K534" i="14"/>
  <c r="K532" i="14"/>
  <c r="K530" i="14"/>
  <c r="K528" i="14"/>
  <c r="K526" i="14"/>
  <c r="K524" i="14"/>
  <c r="K522" i="14"/>
  <c r="K520" i="14"/>
  <c r="K518" i="14"/>
  <c r="K516" i="14"/>
  <c r="K514" i="14"/>
  <c r="K512" i="14"/>
  <c r="K510" i="14"/>
  <c r="K508" i="14"/>
  <c r="K506" i="14"/>
  <c r="K504" i="14"/>
  <c r="K502" i="14"/>
  <c r="K500" i="14"/>
  <c r="K498" i="14"/>
  <c r="K496" i="14"/>
  <c r="K494" i="14"/>
  <c r="K492" i="14"/>
  <c r="K490" i="14"/>
  <c r="K488" i="14"/>
  <c r="K486" i="14"/>
  <c r="K484" i="14"/>
  <c r="K482" i="14"/>
  <c r="K480" i="14"/>
  <c r="K478" i="14"/>
  <c r="K476" i="14"/>
  <c r="K474" i="14"/>
  <c r="K472" i="14"/>
  <c r="K470" i="14"/>
  <c r="K468" i="14"/>
  <c r="K466" i="14"/>
  <c r="K464" i="14"/>
  <c r="K462" i="14"/>
  <c r="K460" i="14"/>
  <c r="K458" i="14"/>
  <c r="K456" i="14"/>
  <c r="K454" i="14"/>
  <c r="K452" i="14"/>
  <c r="K1025" i="14"/>
  <c r="K973" i="14"/>
  <c r="K961" i="14"/>
  <c r="K945" i="14"/>
  <c r="K929" i="14"/>
  <c r="K913" i="14"/>
  <c r="K896" i="14"/>
  <c r="K873" i="14"/>
  <c r="K871" i="14"/>
  <c r="K852" i="14"/>
  <c r="K850" i="14"/>
  <c r="K848" i="14"/>
  <c r="K821" i="14"/>
  <c r="K1142" i="14"/>
  <c r="K1078" i="14"/>
  <c r="K1055" i="14"/>
  <c r="K1027" i="14"/>
  <c r="K975" i="14"/>
  <c r="K963" i="14"/>
  <c r="K947" i="14"/>
  <c r="K931" i="14"/>
  <c r="K915" i="14"/>
  <c r="K902" i="14"/>
  <c r="K900" i="14"/>
  <c r="K898" i="14"/>
  <c r="K894" i="14"/>
  <c r="K892" i="14"/>
  <c r="K890" i="14"/>
  <c r="K888" i="14"/>
  <c r="K882" i="14"/>
  <c r="K880" i="14"/>
  <c r="K846" i="14"/>
  <c r="K844" i="14"/>
  <c r="K838" i="14"/>
  <c r="K815" i="14"/>
  <c r="K1282" i="14"/>
  <c r="K1152" i="14"/>
  <c r="K1090" i="14"/>
  <c r="K1080" i="14"/>
  <c r="K1057" i="14"/>
  <c r="K1007" i="14"/>
  <c r="K977" i="14"/>
  <c r="K965" i="14"/>
  <c r="K949" i="14"/>
  <c r="K933" i="14"/>
  <c r="K917" i="14"/>
  <c r="K878" i="14"/>
  <c r="K876" i="14"/>
  <c r="K869" i="14"/>
  <c r="K836" i="14"/>
  <c r="K834" i="14"/>
  <c r="K832" i="14"/>
  <c r="K1094" i="14"/>
  <c r="K1039" i="14"/>
  <c r="K1011" i="14"/>
  <c r="K989" i="14"/>
  <c r="K953" i="14"/>
  <c r="K937" i="14"/>
  <c r="K921" i="14"/>
  <c r="K905" i="14"/>
  <c r="K903" i="14"/>
  <c r="K874" i="14"/>
  <c r="K853" i="14"/>
  <c r="K820" i="14"/>
  <c r="K818" i="14"/>
  <c r="K816" i="14"/>
  <c r="K805" i="14"/>
  <c r="K1041" i="14"/>
  <c r="K991" i="14"/>
  <c r="K955" i="14"/>
  <c r="K939" i="14"/>
  <c r="K923" i="14"/>
  <c r="K907" i="14"/>
  <c r="K901" i="14"/>
  <c r="K893" i="14"/>
  <c r="K891" i="14"/>
  <c r="K889" i="14"/>
  <c r="K887" i="14"/>
  <c r="K885" i="14"/>
  <c r="K883" i="14"/>
  <c r="K881" i="14"/>
  <c r="K870" i="14"/>
  <c r="K847" i="14"/>
  <c r="K845" i="14"/>
  <c r="K843" i="14"/>
  <c r="K841" i="14"/>
  <c r="K839" i="14"/>
  <c r="K814" i="14"/>
  <c r="K803" i="14"/>
  <c r="K794" i="14"/>
  <c r="K787" i="14"/>
  <c r="K793" i="14"/>
  <c r="K791" i="14"/>
  <c r="K789" i="14"/>
  <c r="K768" i="14"/>
  <c r="K766" i="14"/>
  <c r="K755" i="14"/>
  <c r="K722" i="14"/>
  <c r="K720" i="14"/>
  <c r="K718" i="14"/>
  <c r="K714" i="14"/>
  <c r="K712" i="14"/>
  <c r="K679" i="14"/>
  <c r="K677" i="14"/>
  <c r="K675" i="14"/>
  <c r="K673" i="14"/>
  <c r="K669" i="14"/>
  <c r="K667" i="14"/>
  <c r="K665" i="14"/>
  <c r="K631" i="14"/>
  <c r="K615" i="14"/>
  <c r="K599" i="14"/>
  <c r="K583" i="14"/>
  <c r="K567" i="14"/>
  <c r="K551" i="14"/>
  <c r="K535" i="14"/>
  <c r="K519" i="14"/>
  <c r="K503" i="14"/>
  <c r="K487" i="14"/>
  <c r="K471" i="14"/>
  <c r="K455" i="14"/>
  <c r="K855" i="14"/>
  <c r="K828" i="14"/>
  <c r="K807" i="14"/>
  <c r="K797" i="14"/>
  <c r="K795" i="14"/>
  <c r="K781" i="14"/>
  <c r="K779" i="14"/>
  <c r="K777" i="14"/>
  <c r="K764" i="14"/>
  <c r="K753" i="14"/>
  <c r="K747" i="14"/>
  <c r="K745" i="14"/>
  <c r="K710" i="14"/>
  <c r="K708" i="14"/>
  <c r="K706" i="14"/>
  <c r="K704" i="14"/>
  <c r="K698" i="14"/>
  <c r="K696" i="14"/>
  <c r="K671" i="14"/>
  <c r="K663" i="14"/>
  <c r="K661" i="14"/>
  <c r="K633" i="14"/>
  <c r="K617" i="14"/>
  <c r="K601" i="14"/>
  <c r="K585" i="14"/>
  <c r="K569" i="14"/>
  <c r="K553" i="14"/>
  <c r="K537" i="14"/>
  <c r="K521" i="14"/>
  <c r="K505" i="14"/>
  <c r="K489" i="14"/>
  <c r="K473" i="14"/>
  <c r="K457" i="14"/>
  <c r="K857" i="14"/>
  <c r="K830" i="14"/>
  <c r="K809" i="14"/>
  <c r="K775" i="14"/>
  <c r="K773" i="14"/>
  <c r="K762" i="14"/>
  <c r="K760" i="14"/>
  <c r="K743" i="14"/>
  <c r="K741" i="14"/>
  <c r="K739" i="14"/>
  <c r="K737" i="14"/>
  <c r="K733" i="14"/>
  <c r="K731" i="14"/>
  <c r="K729" i="14"/>
  <c r="K694" i="14"/>
  <c r="K692" i="14"/>
  <c r="K684" i="14"/>
  <c r="K659" i="14"/>
  <c r="K657" i="14"/>
  <c r="K651" i="14"/>
  <c r="K649" i="14"/>
  <c r="K635" i="14"/>
  <c r="K619" i="14"/>
  <c r="K603" i="14"/>
  <c r="K587" i="14"/>
  <c r="K571" i="14"/>
  <c r="K555" i="14"/>
  <c r="K539" i="14"/>
  <c r="K523" i="14"/>
  <c r="K507" i="14"/>
  <c r="K491" i="14"/>
  <c r="K1009" i="14"/>
  <c r="K967" i="14"/>
  <c r="K859" i="14"/>
  <c r="K811" i="14"/>
  <c r="K771" i="14"/>
  <c r="K756" i="14"/>
  <c r="K735" i="14"/>
  <c r="K727" i="14"/>
  <c r="K725" i="14"/>
  <c r="K690" i="14"/>
  <c r="K688" i="14"/>
  <c r="K686" i="14"/>
  <c r="K682" i="14"/>
  <c r="K680" i="14"/>
  <c r="K647" i="14"/>
  <c r="K645" i="14"/>
  <c r="K643" i="14"/>
  <c r="K641" i="14"/>
  <c r="K637" i="14"/>
  <c r="K621" i="14"/>
  <c r="K605" i="14"/>
  <c r="K589" i="14"/>
  <c r="K573" i="14"/>
  <c r="K557" i="14"/>
  <c r="K541" i="14"/>
  <c r="K525" i="14"/>
  <c r="K509" i="14"/>
  <c r="K493" i="14"/>
  <c r="K477" i="14"/>
  <c r="K461" i="14"/>
  <c r="K1218" i="14"/>
  <c r="K1059" i="14"/>
  <c r="K951" i="14"/>
  <c r="K861" i="14"/>
  <c r="K813" i="14"/>
  <c r="K804" i="14"/>
  <c r="K802" i="14"/>
  <c r="K800" i="14"/>
  <c r="K798" i="14"/>
  <c r="K788" i="14"/>
  <c r="K786" i="14"/>
  <c r="K784" i="14"/>
  <c r="K782" i="14"/>
  <c r="K769" i="14"/>
  <c r="K754" i="14"/>
  <c r="K748" i="14"/>
  <c r="K723" i="14"/>
  <c r="K721" i="14"/>
  <c r="K715" i="14"/>
  <c r="K713" i="14"/>
  <c r="K678" i="14"/>
  <c r="K676" i="14"/>
  <c r="K674" i="14"/>
  <c r="K672" i="14"/>
  <c r="K666" i="14"/>
  <c r="K664" i="14"/>
  <c r="K639" i="14"/>
  <c r="K623" i="14"/>
  <c r="K607" i="14"/>
  <c r="K591" i="14"/>
  <c r="K575" i="14"/>
  <c r="K559" i="14"/>
  <c r="K1082" i="14"/>
  <c r="K979" i="14"/>
  <c r="K919" i="14"/>
  <c r="K822" i="14"/>
  <c r="K772" i="14"/>
  <c r="K763" i="14"/>
  <c r="K761" i="14"/>
  <c r="K742" i="14"/>
  <c r="K740" i="14"/>
  <c r="K738" i="14"/>
  <c r="K736" i="14"/>
  <c r="K730" i="14"/>
  <c r="K728" i="14"/>
  <c r="K703" i="14"/>
  <c r="K695" i="14"/>
  <c r="K693" i="14"/>
  <c r="K658" i="14"/>
  <c r="K656" i="14"/>
  <c r="K654" i="14"/>
  <c r="K650" i="14"/>
  <c r="K648" i="14"/>
  <c r="K627" i="14"/>
  <c r="K611" i="14"/>
  <c r="K595" i="14"/>
  <c r="K579" i="14"/>
  <c r="K563" i="14"/>
  <c r="K547" i="14"/>
  <c r="K531" i="14"/>
  <c r="K515" i="14"/>
  <c r="K499" i="14"/>
  <c r="K483" i="14"/>
  <c r="K467" i="14"/>
  <c r="K451" i="14"/>
  <c r="K449" i="14"/>
  <c r="K447" i="14"/>
  <c r="K445" i="14"/>
  <c r="K443" i="14"/>
  <c r="K441" i="14"/>
  <c r="K439" i="14"/>
  <c r="K437" i="14"/>
  <c r="K435" i="14"/>
  <c r="K433" i="14"/>
  <c r="K431" i="14"/>
  <c r="K429" i="14"/>
  <c r="K427" i="14"/>
  <c r="K425" i="14"/>
  <c r="K423" i="14"/>
  <c r="K421" i="14"/>
  <c r="K419" i="14"/>
  <c r="K417" i="14"/>
  <c r="K415" i="14"/>
  <c r="K413" i="14"/>
  <c r="K411" i="14"/>
  <c r="K409" i="14"/>
  <c r="K407" i="14"/>
  <c r="K405" i="14"/>
  <c r="K403" i="14"/>
  <c r="K401" i="14"/>
  <c r="K399" i="14"/>
  <c r="K397" i="14"/>
  <c r="K395" i="14"/>
  <c r="K393" i="14"/>
  <c r="K391" i="14"/>
  <c r="K389" i="14"/>
  <c r="K387" i="14"/>
  <c r="K385" i="14"/>
  <c r="K383" i="14"/>
  <c r="K381" i="14"/>
  <c r="K379" i="14"/>
  <c r="K377" i="14"/>
  <c r="K375" i="14"/>
  <c r="K373" i="14"/>
  <c r="K371" i="14"/>
  <c r="K369" i="14"/>
  <c r="K367" i="14"/>
  <c r="K365" i="14"/>
  <c r="K363" i="14"/>
  <c r="K361" i="14"/>
  <c r="K359" i="14"/>
  <c r="K357" i="14"/>
  <c r="K355" i="14"/>
  <c r="K353" i="14"/>
  <c r="K351" i="14"/>
  <c r="K349" i="14"/>
  <c r="K347" i="14"/>
  <c r="K345" i="14"/>
  <c r="K343" i="14"/>
  <c r="K341" i="14"/>
  <c r="K339" i="14"/>
  <c r="K337" i="14"/>
  <c r="K335" i="14"/>
  <c r="K333" i="14"/>
  <c r="K331" i="14"/>
  <c r="K329" i="14"/>
  <c r="K327" i="14"/>
  <c r="K325" i="14"/>
  <c r="K323" i="14"/>
  <c r="K321" i="14"/>
  <c r="K319" i="14"/>
  <c r="K317" i="14"/>
  <c r="K315" i="14"/>
  <c r="K313" i="14"/>
  <c r="K311" i="14"/>
  <c r="K309" i="14"/>
  <c r="K307" i="14"/>
  <c r="K305" i="14"/>
  <c r="K303" i="14"/>
  <c r="K301" i="14"/>
  <c r="K299" i="14"/>
  <c r="K297" i="14"/>
  <c r="K295" i="14"/>
  <c r="K293" i="14"/>
  <c r="K291" i="14"/>
  <c r="K1092" i="14"/>
  <c r="K770" i="14"/>
  <c r="K759" i="14"/>
  <c r="K757" i="14"/>
  <c r="K726" i="14"/>
  <c r="K724" i="14"/>
  <c r="K716" i="14"/>
  <c r="K691" i="14"/>
  <c r="K689" i="14"/>
  <c r="K683" i="14"/>
  <c r="K681" i="14"/>
  <c r="K646" i="14"/>
  <c r="K644" i="14"/>
  <c r="K642" i="14"/>
  <c r="K640" i="14"/>
  <c r="K629" i="14"/>
  <c r="K613" i="14"/>
  <c r="K597" i="14"/>
  <c r="K581" i="14"/>
  <c r="K565" i="14"/>
  <c r="K549" i="14"/>
  <c r="K533" i="14"/>
  <c r="K517" i="14"/>
  <c r="K501" i="14"/>
  <c r="K485" i="14"/>
  <c r="K469" i="14"/>
  <c r="K776" i="14"/>
  <c r="K746" i="14"/>
  <c r="K593" i="14"/>
  <c r="K495" i="14"/>
  <c r="K436" i="14"/>
  <c r="K420" i="14"/>
  <c r="K404" i="14"/>
  <c r="K388" i="14"/>
  <c r="K372" i="14"/>
  <c r="K356" i="14"/>
  <c r="K340" i="14"/>
  <c r="K324" i="14"/>
  <c r="K308" i="14"/>
  <c r="K292" i="14"/>
  <c r="K778" i="14"/>
  <c r="K660" i="14"/>
  <c r="K577" i="14"/>
  <c r="K497" i="14"/>
  <c r="K438" i="14"/>
  <c r="K422" i="14"/>
  <c r="K406" i="14"/>
  <c r="K390" i="14"/>
  <c r="K374" i="14"/>
  <c r="K358" i="14"/>
  <c r="K342" i="14"/>
  <c r="K326" i="14"/>
  <c r="K310" i="14"/>
  <c r="K294" i="14"/>
  <c r="K780" i="14"/>
  <c r="K705" i="14"/>
  <c r="K662" i="14"/>
  <c r="K561" i="14"/>
  <c r="K543" i="14"/>
  <c r="K479" i="14"/>
  <c r="K459" i="14"/>
  <c r="K440" i="14"/>
  <c r="K424" i="14"/>
  <c r="K408" i="14"/>
  <c r="K392" i="14"/>
  <c r="K376" i="14"/>
  <c r="K360" i="14"/>
  <c r="K344" i="14"/>
  <c r="K328" i="14"/>
  <c r="K312" i="14"/>
  <c r="K296" i="14"/>
  <c r="K765" i="14"/>
  <c r="K750" i="14"/>
  <c r="K707" i="14"/>
  <c r="K652" i="14"/>
  <c r="K545" i="14"/>
  <c r="K481" i="14"/>
  <c r="K442" i="14"/>
  <c r="K426" i="14"/>
  <c r="K410" i="14"/>
  <c r="K394" i="14"/>
  <c r="K378" i="14"/>
  <c r="K362" i="14"/>
  <c r="K346" i="14"/>
  <c r="K330" i="14"/>
  <c r="K314" i="14"/>
  <c r="K298" i="14"/>
  <c r="K289" i="14"/>
  <c r="K287" i="14"/>
  <c r="K285" i="14"/>
  <c r="K283" i="14"/>
  <c r="K281" i="14"/>
  <c r="K279" i="14"/>
  <c r="K277" i="14"/>
  <c r="K275" i="14"/>
  <c r="K273" i="14"/>
  <c r="K271" i="14"/>
  <c r="K269" i="14"/>
  <c r="K267" i="14"/>
  <c r="K265" i="14"/>
  <c r="K263" i="14"/>
  <c r="K261" i="14"/>
  <c r="K259" i="14"/>
  <c r="K257" i="14"/>
  <c r="K255" i="14"/>
  <c r="K253" i="14"/>
  <c r="K251" i="14"/>
  <c r="K249" i="14"/>
  <c r="K247" i="14"/>
  <c r="K245" i="14"/>
  <c r="K243" i="14"/>
  <c r="K241" i="14"/>
  <c r="K239" i="14"/>
  <c r="K237" i="14"/>
  <c r="K235" i="14"/>
  <c r="K233" i="14"/>
  <c r="K231" i="14"/>
  <c r="K229" i="14"/>
  <c r="K227" i="14"/>
  <c r="K225" i="14"/>
  <c r="K223" i="14"/>
  <c r="K221" i="14"/>
  <c r="K219" i="14"/>
  <c r="K217" i="14"/>
  <c r="K215" i="14"/>
  <c r="K213" i="14"/>
  <c r="K211" i="14"/>
  <c r="K209" i="14"/>
  <c r="K207" i="14"/>
  <c r="K205" i="14"/>
  <c r="K203" i="14"/>
  <c r="K201" i="14"/>
  <c r="K199" i="14"/>
  <c r="K197" i="14"/>
  <c r="K195" i="14"/>
  <c r="K193" i="14"/>
  <c r="K191" i="14"/>
  <c r="K189" i="14"/>
  <c r="K187" i="14"/>
  <c r="K185" i="14"/>
  <c r="K183" i="14"/>
  <c r="K181" i="14"/>
  <c r="K863" i="14"/>
  <c r="K796" i="14"/>
  <c r="K752" i="14"/>
  <c r="K709" i="14"/>
  <c r="K527" i="14"/>
  <c r="K444" i="14"/>
  <c r="K428" i="14"/>
  <c r="K412" i="14"/>
  <c r="K396" i="14"/>
  <c r="K380" i="14"/>
  <c r="K364" i="14"/>
  <c r="K348" i="14"/>
  <c r="K332" i="14"/>
  <c r="K316" i="14"/>
  <c r="K300" i="14"/>
  <c r="K699" i="14"/>
  <c r="K625" i="14"/>
  <c r="K511" i="14"/>
  <c r="K465" i="14"/>
  <c r="K448" i="14"/>
  <c r="K432" i="14"/>
  <c r="K416" i="14"/>
  <c r="K400" i="14"/>
  <c r="K384" i="14"/>
  <c r="K368" i="14"/>
  <c r="K352" i="14"/>
  <c r="K336" i="14"/>
  <c r="K320" i="14"/>
  <c r="K304" i="14"/>
  <c r="K744" i="14"/>
  <c r="K701" i="14"/>
  <c r="K609" i="14"/>
  <c r="K513" i="14"/>
  <c r="K475" i="14"/>
  <c r="K450" i="14"/>
  <c r="K434" i="14"/>
  <c r="K418" i="14"/>
  <c r="K402" i="14"/>
  <c r="K386" i="14"/>
  <c r="K370" i="14"/>
  <c r="K354" i="14"/>
  <c r="K338" i="14"/>
  <c r="K322" i="14"/>
  <c r="K306" i="14"/>
  <c r="K290" i="14"/>
  <c r="K288" i="14"/>
  <c r="K286" i="14"/>
  <c r="K284" i="14"/>
  <c r="K282" i="14"/>
  <c r="K280" i="14"/>
  <c r="K278" i="14"/>
  <c r="K276" i="14"/>
  <c r="K274" i="14"/>
  <c r="K272" i="14"/>
  <c r="K270" i="14"/>
  <c r="K268" i="14"/>
  <c r="K266" i="14"/>
  <c r="K264" i="14"/>
  <c r="K262" i="14"/>
  <c r="K260" i="14"/>
  <c r="K258" i="14"/>
  <c r="K256" i="14"/>
  <c r="K254" i="14"/>
  <c r="K252" i="14"/>
  <c r="K250" i="14"/>
  <c r="K248" i="14"/>
  <c r="K246" i="14"/>
  <c r="K244" i="14"/>
  <c r="K242" i="14"/>
  <c r="K240" i="14"/>
  <c r="K238" i="14"/>
  <c r="K236" i="14"/>
  <c r="K234" i="14"/>
  <c r="K232" i="14"/>
  <c r="K230" i="14"/>
  <c r="K228" i="14"/>
  <c r="K226" i="14"/>
  <c r="K224" i="14"/>
  <c r="K222" i="14"/>
  <c r="K220" i="14"/>
  <c r="K218" i="14"/>
  <c r="K216" i="14"/>
  <c r="K214" i="14"/>
  <c r="K212" i="14"/>
  <c r="K210" i="14"/>
  <c r="K208" i="14"/>
  <c r="K206" i="14"/>
  <c r="K204" i="14"/>
  <c r="K202" i="14"/>
  <c r="K200" i="14"/>
  <c r="K198" i="14"/>
  <c r="K196" i="14"/>
  <c r="K194" i="14"/>
  <c r="K192" i="14"/>
  <c r="K190" i="14"/>
  <c r="K188" i="14"/>
  <c r="K186" i="14"/>
  <c r="K184" i="14"/>
  <c r="K182" i="14"/>
  <c r="K180" i="14"/>
  <c r="K446" i="14"/>
  <c r="K318" i="14"/>
  <c r="K430" i="14"/>
  <c r="K302" i="14"/>
  <c r="K453" i="14"/>
  <c r="K414" i="14"/>
  <c r="K711" i="14"/>
  <c r="K463" i="14"/>
  <c r="K398" i="14"/>
  <c r="K179" i="14"/>
  <c r="K177" i="14"/>
  <c r="K175" i="14"/>
  <c r="K173" i="14"/>
  <c r="K171" i="14"/>
  <c r="K169" i="14"/>
  <c r="K167" i="14"/>
  <c r="K165" i="14"/>
  <c r="K163" i="14"/>
  <c r="K161" i="14"/>
  <c r="K159" i="14"/>
  <c r="K157" i="14"/>
  <c r="K155" i="14"/>
  <c r="K153" i="14"/>
  <c r="K151" i="14"/>
  <c r="K149" i="14"/>
  <c r="K147" i="14"/>
  <c r="K145" i="14"/>
  <c r="K143" i="14"/>
  <c r="K141" i="14"/>
  <c r="K139" i="14"/>
  <c r="K137" i="14"/>
  <c r="K135" i="14"/>
  <c r="K133" i="14"/>
  <c r="K131" i="14"/>
  <c r="K129" i="14"/>
  <c r="K127" i="14"/>
  <c r="K125" i="14"/>
  <c r="K123" i="14"/>
  <c r="K121" i="14"/>
  <c r="K119" i="14"/>
  <c r="K117" i="14"/>
  <c r="K115" i="14"/>
  <c r="K113" i="14"/>
  <c r="K111" i="14"/>
  <c r="K109" i="14"/>
  <c r="K107" i="14"/>
  <c r="K105" i="14"/>
  <c r="K103" i="14"/>
  <c r="K101" i="14"/>
  <c r="K99" i="14"/>
  <c r="K97" i="14"/>
  <c r="K95" i="14"/>
  <c r="K93" i="14"/>
  <c r="K91" i="14"/>
  <c r="K89" i="14"/>
  <c r="K87" i="14"/>
  <c r="K85" i="14"/>
  <c r="K83" i="14"/>
  <c r="K81" i="14"/>
  <c r="K79" i="14"/>
  <c r="K77" i="14"/>
  <c r="K75" i="14"/>
  <c r="K73" i="14"/>
  <c r="K71" i="14"/>
  <c r="K69" i="14"/>
  <c r="K67" i="14"/>
  <c r="K65" i="14"/>
  <c r="K63" i="14"/>
  <c r="K61" i="14"/>
  <c r="K59" i="14"/>
  <c r="K57" i="14"/>
  <c r="K55" i="14"/>
  <c r="K53" i="14"/>
  <c r="K51" i="14"/>
  <c r="K49" i="14"/>
  <c r="K47" i="14"/>
  <c r="K45" i="14"/>
  <c r="K43" i="14"/>
  <c r="K41" i="14"/>
  <c r="K39" i="14"/>
  <c r="K37" i="14"/>
  <c r="K35" i="14"/>
  <c r="K33" i="14"/>
  <c r="K31" i="14"/>
  <c r="K29" i="14"/>
  <c r="K27" i="14"/>
  <c r="K25" i="14"/>
  <c r="K23" i="14"/>
  <c r="K21" i="14"/>
  <c r="K19" i="14"/>
  <c r="K17" i="14"/>
  <c r="K15" i="14"/>
  <c r="K13" i="14"/>
  <c r="K11" i="14"/>
  <c r="K9" i="14"/>
  <c r="K7" i="14"/>
  <c r="K529" i="14"/>
  <c r="K382" i="14"/>
  <c r="K697" i="14"/>
  <c r="K350" i="14"/>
  <c r="K334" i="14"/>
  <c r="K178" i="14"/>
  <c r="K176" i="14"/>
  <c r="K174" i="14"/>
  <c r="K172" i="14"/>
  <c r="K170" i="14"/>
  <c r="K168" i="14"/>
  <c r="K166" i="14"/>
  <c r="K164" i="14"/>
  <c r="K162" i="14"/>
  <c r="K160" i="14"/>
  <c r="K158" i="14"/>
  <c r="K156" i="14"/>
  <c r="K154" i="14"/>
  <c r="K152" i="14"/>
  <c r="K150" i="14"/>
  <c r="K148" i="14"/>
  <c r="K146" i="14"/>
  <c r="K144" i="14"/>
  <c r="K142" i="14"/>
  <c r="K140" i="14"/>
  <c r="K138" i="14"/>
  <c r="K136" i="14"/>
  <c r="K134" i="14"/>
  <c r="K132" i="14"/>
  <c r="K130" i="14"/>
  <c r="K128" i="14"/>
  <c r="K126" i="14"/>
  <c r="K124" i="14"/>
  <c r="K122" i="14"/>
  <c r="K120" i="14"/>
  <c r="K118" i="14"/>
  <c r="K116" i="14"/>
  <c r="K114" i="14"/>
  <c r="K112" i="14"/>
  <c r="K110" i="14"/>
  <c r="K108" i="14"/>
  <c r="K106" i="14"/>
  <c r="K104" i="14"/>
  <c r="K102" i="14"/>
  <c r="K100" i="14"/>
  <c r="K98" i="14"/>
  <c r="K96" i="14"/>
  <c r="K94" i="14"/>
  <c r="K92" i="14"/>
  <c r="K90" i="14"/>
  <c r="K88" i="14"/>
  <c r="K86" i="14"/>
  <c r="K84" i="14"/>
  <c r="K82" i="14"/>
  <c r="K80" i="14"/>
  <c r="K78" i="14"/>
  <c r="K76" i="14"/>
  <c r="K74" i="14"/>
  <c r="K72" i="14"/>
  <c r="K70" i="14"/>
  <c r="K68" i="14"/>
  <c r="K66" i="14"/>
  <c r="K64" i="14"/>
  <c r="K62" i="14"/>
  <c r="K60" i="14"/>
  <c r="K58" i="14"/>
  <c r="K56" i="14"/>
  <c r="K54" i="14"/>
  <c r="K52" i="14"/>
  <c r="K50" i="14"/>
  <c r="K48" i="14"/>
  <c r="K46" i="14"/>
  <c r="K44" i="14"/>
  <c r="K42" i="14"/>
  <c r="K40" i="14"/>
  <c r="K38" i="14"/>
  <c r="K36" i="14"/>
  <c r="K34" i="14"/>
  <c r="K32" i="14"/>
  <c r="K30" i="14"/>
  <c r="K28" i="14"/>
  <c r="K26" i="14"/>
  <c r="K24" i="14"/>
  <c r="K22" i="14"/>
  <c r="K20" i="14"/>
  <c r="K18" i="14"/>
  <c r="K16" i="14"/>
  <c r="K14" i="14"/>
  <c r="K12" i="14"/>
  <c r="K6" i="14"/>
  <c r="D11" i="14"/>
  <c r="D19" i="14"/>
  <c r="D27" i="14"/>
  <c r="D35" i="14"/>
  <c r="D43" i="14"/>
  <c r="D51" i="14"/>
  <c r="D59" i="14"/>
  <c r="D67" i="14"/>
  <c r="G67" i="14" s="1"/>
  <c r="D75" i="14"/>
  <c r="D83" i="14"/>
  <c r="D91" i="14"/>
  <c r="D99" i="14"/>
  <c r="D107" i="14"/>
  <c r="D115" i="14"/>
  <c r="D123" i="14"/>
  <c r="D131" i="14"/>
  <c r="G131" i="14" s="1"/>
  <c r="D139" i="14"/>
  <c r="D147" i="14"/>
  <c r="D155" i="14"/>
  <c r="D163" i="14"/>
  <c r="D171" i="14"/>
  <c r="D179" i="14"/>
  <c r="D187" i="14"/>
  <c r="D195" i="14"/>
  <c r="G195" i="14" s="1"/>
  <c r="D7" i="14"/>
  <c r="G14" i="14"/>
  <c r="D17" i="14"/>
  <c r="G22" i="14"/>
  <c r="D25" i="14"/>
  <c r="G30" i="14"/>
  <c r="D33" i="14"/>
  <c r="G38" i="14"/>
  <c r="D41" i="14"/>
  <c r="G46" i="14"/>
  <c r="D49" i="14"/>
  <c r="G54" i="14"/>
  <c r="D57" i="14"/>
  <c r="G62" i="14"/>
  <c r="D65" i="14"/>
  <c r="G70" i="14"/>
  <c r="D73" i="14"/>
  <c r="G78" i="14"/>
  <c r="D81" i="14"/>
  <c r="G86" i="14"/>
  <c r="D89" i="14"/>
  <c r="G94" i="14"/>
  <c r="D97" i="14"/>
  <c r="G102" i="14"/>
  <c r="D105" i="14"/>
  <c r="G110" i="14"/>
  <c r="D113" i="14"/>
  <c r="G118" i="14"/>
  <c r="D121" i="14"/>
  <c r="G126" i="14"/>
  <c r="D129" i="14"/>
  <c r="G134" i="14"/>
  <c r="D137" i="14"/>
  <c r="G142" i="14"/>
  <c r="D145" i="14"/>
  <c r="G150" i="14"/>
  <c r="D153" i="14"/>
  <c r="D161" i="14"/>
  <c r="D169" i="14"/>
  <c r="D177" i="14"/>
  <c r="G177" i="14" s="1"/>
  <c r="K935" i="14"/>
  <c r="L70" i="18"/>
  <c r="D9" i="8" s="1"/>
  <c r="L1320" i="14" s="1"/>
  <c r="K366" i="14"/>
  <c r="N478" i="2"/>
  <c r="N70" i="4"/>
  <c r="G10" i="14"/>
  <c r="J1159" i="14"/>
  <c r="K10" i="14"/>
  <c r="D203" i="14"/>
  <c r="D211" i="14"/>
  <c r="G216" i="14"/>
  <c r="D219" i="14"/>
  <c r="D227" i="14"/>
  <c r="D235" i="14"/>
  <c r="D243" i="14"/>
  <c r="D251" i="14"/>
  <c r="G251" i="14" s="1"/>
  <c r="D259" i="14"/>
  <c r="D267" i="14"/>
  <c r="D275" i="14"/>
  <c r="G206" i="14"/>
  <c r="G214" i="14"/>
  <c r="G222" i="14"/>
  <c r="G230" i="14"/>
  <c r="G254" i="14"/>
  <c r="G262" i="14"/>
  <c r="G182" i="14"/>
  <c r="G190" i="14"/>
  <c r="G198" i="14"/>
  <c r="I97" i="7"/>
  <c r="G220" i="14"/>
  <c r="G228" i="14"/>
  <c r="G236" i="14"/>
  <c r="G244" i="14"/>
  <c r="G252" i="14"/>
  <c r="G260" i="14"/>
  <c r="G268" i="14"/>
  <c r="G304" i="14"/>
  <c r="G336" i="14"/>
  <c r="G352" i="14"/>
  <c r="G470" i="14"/>
  <c r="D293" i="14"/>
  <c r="D298" i="14"/>
  <c r="D309" i="14"/>
  <c r="D314" i="14"/>
  <c r="G314" i="14" s="1"/>
  <c r="D325" i="14"/>
  <c r="G325" i="14" s="1"/>
  <c r="D330" i="14"/>
  <c r="G330" i="14" s="1"/>
  <c r="D346" i="14"/>
  <c r="D362" i="14"/>
  <c r="D378" i="14"/>
  <c r="G378" i="14" s="1"/>
  <c r="D394" i="14"/>
  <c r="D410" i="14"/>
  <c r="D426" i="14"/>
  <c r="G426" i="14" s="1"/>
  <c r="D442" i="14"/>
  <c r="G442" i="14" s="1"/>
  <c r="G446" i="14"/>
  <c r="D491" i="14"/>
  <c r="D532" i="14"/>
  <c r="G786" i="14"/>
  <c r="D294" i="14"/>
  <c r="G294" i="14" s="1"/>
  <c r="G298" i="14"/>
  <c r="D305" i="14"/>
  <c r="D310" i="14"/>
  <c r="G310" i="14" s="1"/>
  <c r="D321" i="14"/>
  <c r="D326" i="14"/>
  <c r="G326" i="14" s="1"/>
  <c r="D342" i="14"/>
  <c r="G342" i="14" s="1"/>
  <c r="G346" i="14"/>
  <c r="D358" i="14"/>
  <c r="G362" i="14"/>
  <c r="G394" i="14"/>
  <c r="G410" i="14"/>
  <c r="D459" i="14"/>
  <c r="G486" i="14"/>
  <c r="D507" i="14"/>
  <c r="G507" i="14" s="1"/>
  <c r="G664" i="14"/>
  <c r="D292" i="14"/>
  <c r="G296" i="14"/>
  <c r="D308" i="14"/>
  <c r="G308" i="14" s="1"/>
  <c r="G312" i="14"/>
  <c r="G328" i="14"/>
  <c r="G344" i="14"/>
  <c r="G360" i="14"/>
  <c r="G376" i="14"/>
  <c r="G392" i="14"/>
  <c r="G408" i="14"/>
  <c r="G424" i="14"/>
  <c r="G440" i="14"/>
  <c r="G466" i="14"/>
  <c r="G600" i="14"/>
  <c r="D317" i="14"/>
  <c r="D333" i="14"/>
  <c r="G358" i="14"/>
  <c r="G374" i="14"/>
  <c r="G390" i="14"/>
  <c r="G406" i="14"/>
  <c r="G422" i="14"/>
  <c r="G438" i="14"/>
  <c r="D523" i="14"/>
  <c r="G616" i="14"/>
  <c r="G292" i="14"/>
  <c r="D299" i="14"/>
  <c r="D304" i="14"/>
  <c r="D315" i="14"/>
  <c r="D320" i="14"/>
  <c r="G320" i="14" s="1"/>
  <c r="G324" i="14"/>
  <c r="D331" i="14"/>
  <c r="G331" i="14" s="1"/>
  <c r="D336" i="14"/>
  <c r="G340" i="14"/>
  <c r="D352" i="14"/>
  <c r="G356" i="14"/>
  <c r="D368" i="14"/>
  <c r="G368" i="14" s="1"/>
  <c r="G372" i="14"/>
  <c r="D384" i="14"/>
  <c r="G384" i="14" s="1"/>
  <c r="G388" i="14"/>
  <c r="D400" i="14"/>
  <c r="G400" i="14" s="1"/>
  <c r="G404" i="14"/>
  <c r="D416" i="14"/>
  <c r="G416" i="14" s="1"/>
  <c r="G420" i="14"/>
  <c r="D432" i="14"/>
  <c r="G432" i="14" s="1"/>
  <c r="G436" i="14"/>
  <c r="D448" i="14"/>
  <c r="G448" i="14" s="1"/>
  <c r="G452" i="14"/>
  <c r="D475" i="14"/>
  <c r="G270" i="14"/>
  <c r="G272" i="14"/>
  <c r="G274" i="14"/>
  <c r="G276" i="14"/>
  <c r="G278" i="14"/>
  <c r="G280" i="14"/>
  <c r="G282" i="14"/>
  <c r="G284" i="14"/>
  <c r="G286" i="14"/>
  <c r="G288" i="14"/>
  <c r="G290" i="14"/>
  <c r="D302" i="14"/>
  <c r="G302" i="14" s="1"/>
  <c r="G306" i="14"/>
  <c r="D318" i="14"/>
  <c r="G318" i="14" s="1"/>
  <c r="G322" i="14"/>
  <c r="D334" i="14"/>
  <c r="G334" i="14" s="1"/>
  <c r="G338" i="14"/>
  <c r="D350" i="14"/>
  <c r="G350" i="14" s="1"/>
  <c r="G354" i="14"/>
  <c r="D366" i="14"/>
  <c r="G366" i="14" s="1"/>
  <c r="G370" i="14"/>
  <c r="D382" i="14"/>
  <c r="G382" i="14" s="1"/>
  <c r="G386" i="14"/>
  <c r="D398" i="14"/>
  <c r="G398" i="14" s="1"/>
  <c r="G402" i="14"/>
  <c r="D414" i="14"/>
  <c r="G414" i="14" s="1"/>
  <c r="G418" i="14"/>
  <c r="D430" i="14"/>
  <c r="G430" i="14" s="1"/>
  <c r="D446" i="14"/>
  <c r="G482" i="14"/>
  <c r="D516" i="14"/>
  <c r="G518" i="14"/>
  <c r="G648" i="14"/>
  <c r="G656" i="14"/>
  <c r="G715" i="14"/>
  <c r="G719" i="14"/>
  <c r="G728" i="14"/>
  <c r="G740" i="14"/>
  <c r="G767" i="14"/>
  <c r="G772" i="14"/>
  <c r="D794" i="14"/>
  <c r="D454" i="14"/>
  <c r="G454" i="14" s="1"/>
  <c r="G458" i="14"/>
  <c r="D463" i="14"/>
  <c r="D470" i="14"/>
  <c r="D479" i="14"/>
  <c r="D486" i="14"/>
  <c r="D495" i="14"/>
  <c r="D502" i="14"/>
  <c r="G502" i="14" s="1"/>
  <c r="D511" i="14"/>
  <c r="D518" i="14"/>
  <c r="D527" i="14"/>
  <c r="D534" i="14"/>
  <c r="G534" i="14" s="1"/>
  <c r="D543" i="14"/>
  <c r="G543" i="14" s="1"/>
  <c r="D550" i="14"/>
  <c r="G550" i="14" s="1"/>
  <c r="D557" i="14"/>
  <c r="G557" i="14" s="1"/>
  <c r="D568" i="14"/>
  <c r="G570" i="14"/>
  <c r="D573" i="14"/>
  <c r="D584" i="14"/>
  <c r="G586" i="14"/>
  <c r="D589" i="14"/>
  <c r="D600" i="14"/>
  <c r="G602" i="14"/>
  <c r="D605" i="14"/>
  <c r="G609" i="14"/>
  <c r="D616" i="14"/>
  <c r="G618" i="14"/>
  <c r="D621" i="14"/>
  <c r="G621" i="14" s="1"/>
  <c r="D632" i="14"/>
  <c r="G632" i="14" s="1"/>
  <c r="D637" i="14"/>
  <c r="D643" i="14"/>
  <c r="G643" i="14" s="1"/>
  <c r="D647" i="14"/>
  <c r="G647" i="14" s="1"/>
  <c r="G652" i="14"/>
  <c r="G660" i="14"/>
  <c r="D666" i="14"/>
  <c r="G666" i="14" s="1"/>
  <c r="D670" i="14"/>
  <c r="D674" i="14"/>
  <c r="G727" i="14"/>
  <c r="G732" i="14"/>
  <c r="D735" i="14"/>
  <c r="G735" i="14" s="1"/>
  <c r="G744" i="14"/>
  <c r="G752" i="14"/>
  <c r="G771" i="14"/>
  <c r="G774" i="14"/>
  <c r="D564" i="14"/>
  <c r="G566" i="14"/>
  <c r="G573" i="14"/>
  <c r="D580" i="14"/>
  <c r="G582" i="14"/>
  <c r="G589" i="14"/>
  <c r="D596" i="14"/>
  <c r="G598" i="14"/>
  <c r="G605" i="14"/>
  <c r="D612" i="14"/>
  <c r="G614" i="14"/>
  <c r="D628" i="14"/>
  <c r="G628" i="14" s="1"/>
  <c r="G637" i="14"/>
  <c r="G668" i="14"/>
  <c r="G680" i="14"/>
  <c r="G688" i="14"/>
  <c r="D694" i="14"/>
  <c r="G756" i="14"/>
  <c r="G790" i="14"/>
  <c r="D457" i="14"/>
  <c r="D464" i="14"/>
  <c r="G464" i="14" s="1"/>
  <c r="G468" i="14"/>
  <c r="D473" i="14"/>
  <c r="D480" i="14"/>
  <c r="G484" i="14"/>
  <c r="D489" i="14"/>
  <c r="D496" i="14"/>
  <c r="G500" i="14"/>
  <c r="D505" i="14"/>
  <c r="G505" i="14" s="1"/>
  <c r="D512" i="14"/>
  <c r="G516" i="14"/>
  <c r="D521" i="14"/>
  <c r="D528" i="14"/>
  <c r="G532" i="14"/>
  <c r="D537" i="14"/>
  <c r="D544" i="14"/>
  <c r="G544" i="14" s="1"/>
  <c r="G548" i="14"/>
  <c r="D553" i="14"/>
  <c r="G555" i="14"/>
  <c r="D562" i="14"/>
  <c r="D567" i="14"/>
  <c r="G571" i="14"/>
  <c r="D578" i="14"/>
  <c r="D583" i="14"/>
  <c r="G587" i="14"/>
  <c r="D594" i="14"/>
  <c r="G596" i="14"/>
  <c r="D599" i="14"/>
  <c r="G603" i="14"/>
  <c r="D610" i="14"/>
  <c r="G610" i="14" s="1"/>
  <c r="G612" i="14"/>
  <c r="D615" i="14"/>
  <c r="G615" i="14" s="1"/>
  <c r="G619" i="14"/>
  <c r="D626" i="14"/>
  <c r="G626" i="14" s="1"/>
  <c r="D631" i="14"/>
  <c r="G635" i="14"/>
  <c r="G675" i="14"/>
  <c r="G679" i="14"/>
  <c r="G684" i="14"/>
  <c r="G692" i="14"/>
  <c r="D698" i="14"/>
  <c r="D702" i="14"/>
  <c r="D706" i="14"/>
  <c r="G755" i="14"/>
  <c r="G758" i="14"/>
  <c r="G762" i="14"/>
  <c r="G783" i="14"/>
  <c r="G799" i="14"/>
  <c r="G498" i="14"/>
  <c r="G514" i="14"/>
  <c r="G530" i="14"/>
  <c r="G546" i="14"/>
  <c r="G562" i="14"/>
  <c r="G578" i="14"/>
  <c r="G594" i="14"/>
  <c r="G601" i="14"/>
  <c r="G617" i="14"/>
  <c r="G633" i="14"/>
  <c r="D683" i="14"/>
  <c r="G683" i="14" s="1"/>
  <c r="D687" i="14"/>
  <c r="G687" i="14" s="1"/>
  <c r="D691" i="14"/>
  <c r="G691" i="14" s="1"/>
  <c r="G696" i="14"/>
  <c r="G708" i="14"/>
  <c r="D718" i="14"/>
  <c r="D722" i="14"/>
  <c r="D759" i="14"/>
  <c r="G759" i="14" s="1"/>
  <c r="G764" i="14"/>
  <c r="D819" i="14"/>
  <c r="G819" i="14" s="1"/>
  <c r="D453" i="14"/>
  <c r="D460" i="14"/>
  <c r="G460" i="14" s="1"/>
  <c r="D469" i="14"/>
  <c r="G480" i="14"/>
  <c r="D485" i="14"/>
  <c r="G496" i="14"/>
  <c r="D501" i="14"/>
  <c r="G512" i="14"/>
  <c r="D517" i="14"/>
  <c r="G517" i="14" s="1"/>
  <c r="G528" i="14"/>
  <c r="D533" i="14"/>
  <c r="D549" i="14"/>
  <c r="D558" i="14"/>
  <c r="G558" i="14" s="1"/>
  <c r="G567" i="14"/>
  <c r="D574" i="14"/>
  <c r="G583" i="14"/>
  <c r="D590" i="14"/>
  <c r="G590" i="14" s="1"/>
  <c r="G592" i="14"/>
  <c r="G599" i="14"/>
  <c r="D606" i="14"/>
  <c r="G608" i="14"/>
  <c r="D622" i="14"/>
  <c r="G622" i="14" s="1"/>
  <c r="G624" i="14"/>
  <c r="G631" i="14"/>
  <c r="D638" i="14"/>
  <c r="D642" i="14"/>
  <c r="G700" i="14"/>
  <c r="G712" i="14"/>
  <c r="G720" i="14"/>
  <c r="G766" i="14"/>
  <c r="G768" i="14"/>
  <c r="D458" i="14"/>
  <c r="G462" i="14"/>
  <c r="D474" i="14"/>
  <c r="G474" i="14" s="1"/>
  <c r="G478" i="14"/>
  <c r="D483" i="14"/>
  <c r="D490" i="14"/>
  <c r="G490" i="14" s="1"/>
  <c r="G494" i="14"/>
  <c r="D499" i="14"/>
  <c r="G499" i="14" s="1"/>
  <c r="D506" i="14"/>
  <c r="G506" i="14" s="1"/>
  <c r="G510" i="14"/>
  <c r="D515" i="14"/>
  <c r="D522" i="14"/>
  <c r="G522" i="14" s="1"/>
  <c r="G526" i="14"/>
  <c r="D531" i="14"/>
  <c r="D538" i="14"/>
  <c r="G538" i="14" s="1"/>
  <c r="G542" i="14"/>
  <c r="D547" i="14"/>
  <c r="D554" i="14"/>
  <c r="D556" i="14"/>
  <c r="D561" i="14"/>
  <c r="G565" i="14"/>
  <c r="D572" i="14"/>
  <c r="G574" i="14"/>
  <c r="D577" i="14"/>
  <c r="G581" i="14"/>
  <c r="D588" i="14"/>
  <c r="D593" i="14"/>
  <c r="G593" i="14" s="1"/>
  <c r="G597" i="14"/>
  <c r="D604" i="14"/>
  <c r="G604" i="14" s="1"/>
  <c r="G606" i="14"/>
  <c r="D609" i="14"/>
  <c r="G613" i="14"/>
  <c r="D620" i="14"/>
  <c r="G620" i="14" s="1"/>
  <c r="D625" i="14"/>
  <c r="G625" i="14" s="1"/>
  <c r="G629" i="14"/>
  <c r="D636" i="14"/>
  <c r="G636" i="14" s="1"/>
  <c r="G644" i="14"/>
  <c r="D654" i="14"/>
  <c r="D658" i="14"/>
  <c r="D707" i="14"/>
  <c r="G707" i="14" s="1"/>
  <c r="D711" i="14"/>
  <c r="G711" i="14" s="1"/>
  <c r="G716" i="14"/>
  <c r="G724" i="14"/>
  <c r="D730" i="14"/>
  <c r="D734" i="14"/>
  <c r="G734" i="14" s="1"/>
  <c r="D738" i="14"/>
  <c r="G770" i="14"/>
  <c r="D778" i="14"/>
  <c r="G778" i="14" s="1"/>
  <c r="G796" i="14"/>
  <c r="D811" i="14"/>
  <c r="G811" i="14" s="1"/>
  <c r="G816" i="14"/>
  <c r="G818" i="14"/>
  <c r="G820" i="14"/>
  <c r="D867" i="14"/>
  <c r="G867" i="14" s="1"/>
  <c r="D815" i="14"/>
  <c r="G815" i="14" s="1"/>
  <c r="G822" i="14"/>
  <c r="D844" i="14"/>
  <c r="D888" i="14"/>
  <c r="G838" i="14"/>
  <c r="G900" i="14"/>
  <c r="D906" i="14"/>
  <c r="G906" i="14" s="1"/>
  <c r="D922" i="14"/>
  <c r="D938" i="14"/>
  <c r="D954" i="14"/>
  <c r="D1012" i="14"/>
  <c r="D1088" i="14"/>
  <c r="D812" i="14"/>
  <c r="G812" i="14" s="1"/>
  <c r="D835" i="14"/>
  <c r="G835" i="14" s="1"/>
  <c r="G840" i="14"/>
  <c r="G848" i="14"/>
  <c r="G850" i="14"/>
  <c r="G852" i="14"/>
  <c r="D879" i="14"/>
  <c r="G879" i="14" s="1"/>
  <c r="G884" i="14"/>
  <c r="D920" i="14"/>
  <c r="D936" i="14"/>
  <c r="G936" i="14" s="1"/>
  <c r="D952" i="14"/>
  <c r="D968" i="14"/>
  <c r="D980" i="14"/>
  <c r="D1030" i="14"/>
  <c r="D1060" i="14"/>
  <c r="D1076" i="14"/>
  <c r="G854" i="14"/>
  <c r="G862" i="14"/>
  <c r="D918" i="14"/>
  <c r="D934" i="14"/>
  <c r="D950" i="14"/>
  <c r="D966" i="14"/>
  <c r="D978" i="14"/>
  <c r="G1000" i="14"/>
  <c r="G640" i="14"/>
  <c r="D646" i="14"/>
  <c r="G646" i="14" s="1"/>
  <c r="D667" i="14"/>
  <c r="G667" i="14" s="1"/>
  <c r="G672" i="14"/>
  <c r="D678" i="14"/>
  <c r="D699" i="14"/>
  <c r="G699" i="14" s="1"/>
  <c r="G704" i="14"/>
  <c r="D710" i="14"/>
  <c r="D731" i="14"/>
  <c r="G731" i="14" s="1"/>
  <c r="G736" i="14"/>
  <c r="D742" i="14"/>
  <c r="G760" i="14"/>
  <c r="G776" i="14"/>
  <c r="G792" i="14"/>
  <c r="G808" i="14"/>
  <c r="D851" i="14"/>
  <c r="G851" i="14" s="1"/>
  <c r="G856" i="14"/>
  <c r="G864" i="14"/>
  <c r="G866" i="14"/>
  <c r="D874" i="14"/>
  <c r="D916" i="14"/>
  <c r="D932" i="14"/>
  <c r="D948" i="14"/>
  <c r="D964" i="14"/>
  <c r="D998" i="14"/>
  <c r="G998" i="14" s="1"/>
  <c r="G1018" i="14"/>
  <c r="D1028" i="14"/>
  <c r="D1074" i="14"/>
  <c r="D791" i="14"/>
  <c r="G791" i="14" s="1"/>
  <c r="G794" i="14"/>
  <c r="G814" i="14"/>
  <c r="G859" i="14"/>
  <c r="G863" i="14"/>
  <c r="G870" i="14"/>
  <c r="G1022" i="14"/>
  <c r="G1163" i="14"/>
  <c r="D986" i="14"/>
  <c r="G986" i="14" s="1"/>
  <c r="D1002" i="14"/>
  <c r="G1002" i="14" s="1"/>
  <c r="G1004" i="14"/>
  <c r="D1018" i="14"/>
  <c r="G1020" i="14"/>
  <c r="D1034" i="14"/>
  <c r="D1050" i="14"/>
  <c r="D1066" i="14"/>
  <c r="D1092" i="14"/>
  <c r="G1092" i="14" s="1"/>
  <c r="D1104" i="14"/>
  <c r="D1118" i="14"/>
  <c r="D1132" i="14"/>
  <c r="D1102" i="14"/>
  <c r="D1116" i="14"/>
  <c r="D1140" i="14"/>
  <c r="D1157" i="14"/>
  <c r="G1157" i="14" s="1"/>
  <c r="D1216" i="14"/>
  <c r="G1218" i="14"/>
  <c r="D1280" i="14"/>
  <c r="D1010" i="14"/>
  <c r="G1012" i="14"/>
  <c r="D1026" i="14"/>
  <c r="D1042" i="14"/>
  <c r="D1058" i="14"/>
  <c r="G1058" i="14" s="1"/>
  <c r="D1072" i="14"/>
  <c r="D1086" i="14"/>
  <c r="D1100" i="14"/>
  <c r="D1124" i="14"/>
  <c r="D1136" i="14"/>
  <c r="G1216" i="14"/>
  <c r="D807" i="14"/>
  <c r="G807" i="14" s="1"/>
  <c r="G810" i="14"/>
  <c r="D823" i="14"/>
  <c r="G823" i="14" s="1"/>
  <c r="G826" i="14"/>
  <c r="D839" i="14"/>
  <c r="G839" i="14" s="1"/>
  <c r="G842" i="14"/>
  <c r="G855" i="14"/>
  <c r="G858" i="14"/>
  <c r="G883" i="14"/>
  <c r="D890" i="14"/>
  <c r="D976" i="14"/>
  <c r="D992" i="14"/>
  <c r="G994" i="14"/>
  <c r="D1008" i="14"/>
  <c r="G1010" i="14"/>
  <c r="D1024" i="14"/>
  <c r="G1024" i="14" s="1"/>
  <c r="D1040" i="14"/>
  <c r="G1040" i="14" s="1"/>
  <c r="D1056" i="14"/>
  <c r="D1070" i="14"/>
  <c r="D1122" i="14"/>
  <c r="D1148" i="14"/>
  <c r="G1188" i="14"/>
  <c r="G828" i="14"/>
  <c r="G844" i="14"/>
  <c r="G860" i="14"/>
  <c r="G874" i="14"/>
  <c r="D887" i="14"/>
  <c r="G887" i="14" s="1"/>
  <c r="D894" i="14"/>
  <c r="D974" i="14"/>
  <c r="D990" i="14"/>
  <c r="G990" i="14" s="1"/>
  <c r="G992" i="14"/>
  <c r="D1006" i="14"/>
  <c r="G1006" i="14" s="1"/>
  <c r="G1008" i="14"/>
  <c r="D1022" i="14"/>
  <c r="D1038" i="14"/>
  <c r="D1054" i="14"/>
  <c r="D1084" i="14"/>
  <c r="D1108" i="14"/>
  <c r="G1117" i="14"/>
  <c r="D1120" i="14"/>
  <c r="G1120" i="14" s="1"/>
  <c r="D1134" i="14"/>
  <c r="G1186" i="14"/>
  <c r="D1191" i="14"/>
  <c r="D1248" i="14"/>
  <c r="G1295" i="14"/>
  <c r="G1297" i="14"/>
  <c r="G1313" i="14"/>
  <c r="D1161" i="14"/>
  <c r="G1161" i="14" s="1"/>
  <c r="D1193" i="14"/>
  <c r="G1193" i="14" s="1"/>
  <c r="D1198" i="14"/>
  <c r="D1230" i="14"/>
  <c r="G1230" i="14" s="1"/>
  <c r="G1232" i="14"/>
  <c r="G1259" i="14"/>
  <c r="D1262" i="14"/>
  <c r="G1262" i="14" s="1"/>
  <c r="D1098" i="14"/>
  <c r="D1114" i="14"/>
  <c r="G1125" i="14"/>
  <c r="D1130" i="14"/>
  <c r="D1146" i="14"/>
  <c r="G1179" i="14"/>
  <c r="D1182" i="14"/>
  <c r="G1204" i="14"/>
  <c r="G1236" i="14"/>
  <c r="D1241" i="14"/>
  <c r="D1273" i="14"/>
  <c r="G1273" i="14" s="1"/>
  <c r="D1080" i="14"/>
  <c r="D1096" i="14"/>
  <c r="D1112" i="14"/>
  <c r="G1123" i="14"/>
  <c r="D1128" i="14"/>
  <c r="D1144" i="14"/>
  <c r="D1175" i="14"/>
  <c r="G1177" i="14"/>
  <c r="D1200" i="14"/>
  <c r="G1200" i="14" s="1"/>
  <c r="D1207" i="14"/>
  <c r="G1209" i="14"/>
  <c r="D1232" i="14"/>
  <c r="D1264" i="14"/>
  <c r="G1288" i="14"/>
  <c r="D1156" i="14"/>
  <c r="D1163" i="14"/>
  <c r="D1172" i="14"/>
  <c r="G1172" i="14" s="1"/>
  <c r="D1179" i="14"/>
  <c r="D1186" i="14"/>
  <c r="D1195" i="14"/>
  <c r="G1195" i="14" s="1"/>
  <c r="D1202" i="14"/>
  <c r="G1202" i="14" s="1"/>
  <c r="D1211" i="14"/>
  <c r="G1211" i="14" s="1"/>
  <c r="D1218" i="14"/>
  <c r="D1229" i="14"/>
  <c r="D1234" i="14"/>
  <c r="G1234" i="14" s="1"/>
  <c r="D1245" i="14"/>
  <c r="D1250" i="14"/>
  <c r="D1261" i="14"/>
  <c r="G1261" i="14" s="1"/>
  <c r="D1266" i="14"/>
  <c r="D1277" i="14"/>
  <c r="G1277" i="14" s="1"/>
  <c r="D1282" i="14"/>
  <c r="D1286" i="14"/>
  <c r="G1286" i="14" s="1"/>
  <c r="D1290" i="14"/>
  <c r="G1290" i="14" s="1"/>
  <c r="D1292" i="14"/>
  <c r="G1292" i="14" s="1"/>
  <c r="D1294" i="14"/>
  <c r="G1294" i="14" s="1"/>
  <c r="D1310" i="14"/>
  <c r="G1310" i="14" s="1"/>
  <c r="G1175" i="14"/>
  <c r="D1180" i="14"/>
  <c r="G1191" i="14"/>
  <c r="G1198" i="14"/>
  <c r="G1207" i="14"/>
  <c r="G1214" i="14"/>
  <c r="D1221" i="14"/>
  <c r="D1237" i="14"/>
  <c r="D1253" i="14"/>
  <c r="G1253" i="14" s="1"/>
  <c r="D1269" i="14"/>
  <c r="G1269" i="14" s="1"/>
  <c r="D1287" i="14"/>
  <c r="G1287" i="14" s="1"/>
  <c r="D1162" i="14"/>
  <c r="G1162" i="14" s="1"/>
  <c r="G1173" i="14"/>
  <c r="D1178" i="14"/>
  <c r="G1189" i="14"/>
  <c r="G1196" i="14"/>
  <c r="G1205" i="14"/>
  <c r="G1212" i="14"/>
  <c r="D1219" i="14"/>
  <c r="G1228" i="14"/>
  <c r="D1235" i="14"/>
  <c r="G1244" i="14"/>
  <c r="D1251" i="14"/>
  <c r="G1251" i="14" s="1"/>
  <c r="D1267" i="14"/>
  <c r="G1267" i="14" s="1"/>
  <c r="G1155" i="14"/>
  <c r="D1160" i="14"/>
  <c r="D1167" i="14"/>
  <c r="G1167" i="14" s="1"/>
  <c r="G1171" i="14"/>
  <c r="D1176" i="14"/>
  <c r="D1183" i="14"/>
  <c r="G1183" i="14" s="1"/>
  <c r="G1187" i="14"/>
  <c r="D1190" i="14"/>
  <c r="G1190" i="14" s="1"/>
  <c r="G1194" i="14"/>
  <c r="D1199" i="14"/>
  <c r="G1199" i="14" s="1"/>
  <c r="G1203" i="14"/>
  <c r="D1206" i="14"/>
  <c r="G1206" i="14" s="1"/>
  <c r="G1210" i="14"/>
  <c r="D1215" i="14"/>
  <c r="G1215" i="14" s="1"/>
  <c r="D1217" i="14"/>
  <c r="D1222" i="14"/>
  <c r="G1222" i="14" s="1"/>
  <c r="G1226" i="14"/>
  <c r="D1233" i="14"/>
  <c r="D1238" i="14"/>
  <c r="G1238" i="14" s="1"/>
  <c r="G1242" i="14"/>
  <c r="D1249" i="14"/>
  <c r="G1249" i="14" s="1"/>
  <c r="D1254" i="14"/>
  <c r="D1265" i="14"/>
  <c r="G1265" i="14" s="1"/>
  <c r="D1270" i="14"/>
  <c r="D1281" i="14"/>
  <c r="G1281" i="14" s="1"/>
  <c r="D1303" i="14"/>
  <c r="G1303" i="14" s="1"/>
  <c r="G1311" i="14"/>
  <c r="D1298" i="14"/>
  <c r="G1298" i="14" s="1"/>
  <c r="D1314" i="14"/>
  <c r="G1314" i="14" s="1"/>
  <c r="D1302" i="14"/>
  <c r="G1302" i="14" s="1"/>
  <c r="D1304" i="14"/>
  <c r="G1304" i="14" s="1"/>
  <c r="I11" i="7"/>
  <c r="O274" i="7"/>
  <c r="L274" i="7"/>
  <c r="D10" i="8" s="1"/>
  <c r="O478" i="2"/>
  <c r="L478" i="2"/>
  <c r="D7" i="8" s="1"/>
  <c r="I627" i="6"/>
  <c r="M32" i="7"/>
  <c r="M34" i="7" s="1"/>
  <c r="J1288" i="14"/>
  <c r="I222" i="6"/>
  <c r="M1320" i="14"/>
  <c r="M1317" i="14"/>
  <c r="M1312" i="14"/>
  <c r="M1309" i="14"/>
  <c r="M1304" i="14"/>
  <c r="M1301" i="14"/>
  <c r="M1296" i="14"/>
  <c r="M1293" i="14"/>
  <c r="M1288" i="14"/>
  <c r="M1285" i="14"/>
  <c r="M1282" i="14"/>
  <c r="M1278" i="14"/>
  <c r="M1274" i="14"/>
  <c r="M1270" i="14"/>
  <c r="M1266" i="14"/>
  <c r="M1262" i="14"/>
  <c r="M1258" i="14"/>
  <c r="M1254" i="14"/>
  <c r="M1250" i="14"/>
  <c r="M1246" i="14"/>
  <c r="M1242" i="14"/>
  <c r="M1238" i="14"/>
  <c r="M1234" i="14"/>
  <c r="M1230" i="14"/>
  <c r="M1226" i="14"/>
  <c r="M1222" i="14"/>
  <c r="M1218" i="14"/>
  <c r="M1214" i="14"/>
  <c r="M1210" i="14"/>
  <c r="M1206" i="14"/>
  <c r="M1202" i="14"/>
  <c r="M1198" i="14"/>
  <c r="M1194" i="14"/>
  <c r="M1190" i="14"/>
  <c r="M1186" i="14"/>
  <c r="M1182" i="14"/>
  <c r="M1178" i="14"/>
  <c r="M1174" i="14"/>
  <c r="M1170" i="14"/>
  <c r="M1166" i="14"/>
  <c r="M1162" i="14"/>
  <c r="M1158" i="14"/>
  <c r="M1154" i="14"/>
  <c r="M1150" i="14"/>
  <c r="M1146" i="14"/>
  <c r="M1142" i="14"/>
  <c r="M1138" i="14"/>
  <c r="M1134" i="14"/>
  <c r="M1130" i="14"/>
  <c r="M1126" i="14"/>
  <c r="M1122" i="14"/>
  <c r="M1118" i="14"/>
  <c r="M1114" i="14"/>
  <c r="M1110" i="14"/>
  <c r="M1106" i="14"/>
  <c r="M1102" i="14"/>
  <c r="M1098" i="14"/>
  <c r="M1094" i="14"/>
  <c r="M1090" i="14"/>
  <c r="M1086" i="14"/>
  <c r="M1082" i="14"/>
  <c r="M1078" i="14"/>
  <c r="M1074" i="14"/>
  <c r="M1070" i="14"/>
  <c r="M1066" i="14"/>
  <c r="M1062" i="14"/>
  <c r="M1058" i="14"/>
  <c r="M1054" i="14"/>
  <c r="M1050" i="14"/>
  <c r="M1046" i="14"/>
  <c r="M1042" i="14"/>
  <c r="M1038" i="14"/>
  <c r="M1034" i="14"/>
  <c r="M1030" i="14"/>
  <c r="M1026" i="14"/>
  <c r="M1022" i="14"/>
  <c r="M1018" i="14"/>
  <c r="M1014" i="14"/>
  <c r="M1010" i="14"/>
  <c r="M1006" i="14"/>
  <c r="M1002" i="14"/>
  <c r="M998" i="14"/>
  <c r="M994" i="14"/>
  <c r="M990" i="14"/>
  <c r="M986" i="14"/>
  <c r="M982" i="14"/>
  <c r="M1316" i="14"/>
  <c r="M1313" i="14"/>
  <c r="M1308" i="14"/>
  <c r="M1305" i="14"/>
  <c r="M1300" i="14"/>
  <c r="M1297" i="14"/>
  <c r="M1292" i="14"/>
  <c r="M1289" i="14"/>
  <c r="M1284" i="14"/>
  <c r="M1280" i="14"/>
  <c r="M1276" i="14"/>
  <c r="M1272" i="14"/>
  <c r="M1268" i="14"/>
  <c r="M1264" i="14"/>
  <c r="M1260" i="14"/>
  <c r="M1256" i="14"/>
  <c r="M1252" i="14"/>
  <c r="M1248" i="14"/>
  <c r="M1244" i="14"/>
  <c r="M1240" i="14"/>
  <c r="M1236" i="14"/>
  <c r="M1232" i="14"/>
  <c r="M1228" i="14"/>
  <c r="M1224" i="14"/>
  <c r="M1220" i="14"/>
  <c r="M1216" i="14"/>
  <c r="M1212" i="14"/>
  <c r="M1208" i="14"/>
  <c r="M1204" i="14"/>
  <c r="M1200" i="14"/>
  <c r="M1196" i="14"/>
  <c r="M1192" i="14"/>
  <c r="M1188" i="14"/>
  <c r="M1184" i="14"/>
  <c r="M1180" i="14"/>
  <c r="M1176" i="14"/>
  <c r="M1172" i="14"/>
  <c r="M1168" i="14"/>
  <c r="M1164" i="14"/>
  <c r="M1160" i="14"/>
  <c r="M1156" i="14"/>
  <c r="M1152" i="14"/>
  <c r="M1148" i="14"/>
  <c r="M1144" i="14"/>
  <c r="M1140" i="14"/>
  <c r="M1136" i="14"/>
  <c r="M1132" i="14"/>
  <c r="M1128" i="14"/>
  <c r="M1124" i="14"/>
  <c r="M1120" i="14"/>
  <c r="M1116" i="14"/>
  <c r="M1112" i="14"/>
  <c r="M1108" i="14"/>
  <c r="M1104" i="14"/>
  <c r="M1100" i="14"/>
  <c r="M1096" i="14"/>
  <c r="M1092" i="14"/>
  <c r="M1088" i="14"/>
  <c r="M1084" i="14"/>
  <c r="M1080" i="14"/>
  <c r="M1076" i="14"/>
  <c r="M1072" i="14"/>
  <c r="M1068" i="14"/>
  <c r="M1064" i="14"/>
  <c r="M1060" i="14"/>
  <c r="M1056" i="14"/>
  <c r="M1052" i="14"/>
  <c r="M1048" i="14"/>
  <c r="M1044" i="14"/>
  <c r="M1040" i="14"/>
  <c r="M1036" i="14"/>
  <c r="M1032" i="14"/>
  <c r="M1028" i="14"/>
  <c r="M1024" i="14"/>
  <c r="M1020" i="14"/>
  <c r="M1016" i="14"/>
  <c r="M1012" i="14"/>
  <c r="M1008" i="14"/>
  <c r="M1004" i="14"/>
  <c r="M1000" i="14"/>
  <c r="M996" i="14"/>
  <c r="M992" i="14"/>
  <c r="M988" i="14"/>
  <c r="M984" i="14"/>
  <c r="M1315" i="14"/>
  <c r="M1311" i="14"/>
  <c r="M1307" i="14"/>
  <c r="M1303" i="14"/>
  <c r="M1299" i="14"/>
  <c r="M1295" i="14"/>
  <c r="M1291" i="14"/>
  <c r="M1287" i="14"/>
  <c r="M1283" i="14"/>
  <c r="M1275" i="14"/>
  <c r="M1267" i="14"/>
  <c r="M1259" i="14"/>
  <c r="M1251" i="14"/>
  <c r="M1243" i="14"/>
  <c r="M1235" i="14"/>
  <c r="M1227" i="14"/>
  <c r="M1219" i="14"/>
  <c r="M1211" i="14"/>
  <c r="M1203" i="14"/>
  <c r="M1195" i="14"/>
  <c r="M1187" i="14"/>
  <c r="M1179" i="14"/>
  <c r="M1171" i="14"/>
  <c r="M1163" i="14"/>
  <c r="M1155" i="14"/>
  <c r="M1147" i="14"/>
  <c r="M1139" i="14"/>
  <c r="M1131" i="14"/>
  <c r="M1123" i="14"/>
  <c r="M1115" i="14"/>
  <c r="M1107" i="14"/>
  <c r="M1099" i="14"/>
  <c r="M1091" i="14"/>
  <c r="M1083" i="14"/>
  <c r="M1075" i="14"/>
  <c r="M1067" i="14"/>
  <c r="M1059" i="14"/>
  <c r="M1051" i="14"/>
  <c r="M1043" i="14"/>
  <c r="M1035" i="14"/>
  <c r="M1027" i="14"/>
  <c r="M1019" i="14"/>
  <c r="M1011" i="14"/>
  <c r="M1003" i="14"/>
  <c r="M995" i="14"/>
  <c r="M987" i="14"/>
  <c r="M980" i="14"/>
  <c r="M976" i="14"/>
  <c r="M972" i="14"/>
  <c r="M968" i="14"/>
  <c r="M964" i="14"/>
  <c r="M960" i="14"/>
  <c r="M956" i="14"/>
  <c r="M952" i="14"/>
  <c r="M948" i="14"/>
  <c r="M944" i="14"/>
  <c r="M940" i="14"/>
  <c r="M936" i="14"/>
  <c r="M932" i="14"/>
  <c r="M928" i="14"/>
  <c r="M924" i="14"/>
  <c r="M920" i="14"/>
  <c r="M916" i="14"/>
  <c r="M912" i="14"/>
  <c r="M908" i="14"/>
  <c r="M904" i="14"/>
  <c r="M902" i="14"/>
  <c r="M899" i="14"/>
  <c r="M893" i="14"/>
  <c r="M890" i="14"/>
  <c r="M887" i="14"/>
  <c r="M884" i="14"/>
  <c r="M881" i="14"/>
  <c r="M876" i="14"/>
  <c r="M874" i="14"/>
  <c r="M867" i="14"/>
  <c r="M864" i="14"/>
  <c r="M859" i="14"/>
  <c r="M856" i="14"/>
  <c r="M851" i="14"/>
  <c r="M848" i="14"/>
  <c r="M843" i="14"/>
  <c r="M840" i="14"/>
  <c r="M835" i="14"/>
  <c r="M832" i="14"/>
  <c r="M1314" i="14"/>
  <c r="M1310" i="14"/>
  <c r="M1306" i="14"/>
  <c r="M1302" i="14"/>
  <c r="M1298" i="14"/>
  <c r="M1294" i="14"/>
  <c r="M1290" i="14"/>
  <c r="M1286" i="14"/>
  <c r="M1279" i="14"/>
  <c r="M1271" i="14"/>
  <c r="M1263" i="14"/>
  <c r="M1255" i="14"/>
  <c r="M1247" i="14"/>
  <c r="M1239" i="14"/>
  <c r="M1231" i="14"/>
  <c r="M1223" i="14"/>
  <c r="M1215" i="14"/>
  <c r="M1207" i="14"/>
  <c r="M1199" i="14"/>
  <c r="M1191" i="14"/>
  <c r="M1183" i="14"/>
  <c r="M1175" i="14"/>
  <c r="M1167" i="14"/>
  <c r="M1159" i="14"/>
  <c r="M1151" i="14"/>
  <c r="M1143" i="14"/>
  <c r="M1135" i="14"/>
  <c r="M1127" i="14"/>
  <c r="M1119" i="14"/>
  <c r="M1111" i="14"/>
  <c r="M1103" i="14"/>
  <c r="M1095" i="14"/>
  <c r="M1087" i="14"/>
  <c r="M1079" i="14"/>
  <c r="M1071" i="14"/>
  <c r="M1063" i="14"/>
  <c r="M1055" i="14"/>
  <c r="M1047" i="14"/>
  <c r="M1039" i="14"/>
  <c r="M1031" i="14"/>
  <c r="M1023" i="14"/>
  <c r="M1015" i="14"/>
  <c r="M1007" i="14"/>
  <c r="M999" i="14"/>
  <c r="M991" i="14"/>
  <c r="M983" i="14"/>
  <c r="M978" i="14"/>
  <c r="M974" i="14"/>
  <c r="M970" i="14"/>
  <c r="M966" i="14"/>
  <c r="M962" i="14"/>
  <c r="M958" i="14"/>
  <c r="M954" i="14"/>
  <c r="M950" i="14"/>
  <c r="M946" i="14"/>
  <c r="M942" i="14"/>
  <c r="M938" i="14"/>
  <c r="M934" i="14"/>
  <c r="M930" i="14"/>
  <c r="M926" i="14"/>
  <c r="M922" i="14"/>
  <c r="M918" i="14"/>
  <c r="M914" i="14"/>
  <c r="M910" i="14"/>
  <c r="M906" i="14"/>
  <c r="M903" i="14"/>
  <c r="M900" i="14"/>
  <c r="M897" i="14"/>
  <c r="M888" i="14"/>
  <c r="M886" i="14"/>
  <c r="M883" i="14"/>
  <c r="M875" i="14"/>
  <c r="M873" i="14"/>
  <c r="M868" i="14"/>
  <c r="M863" i="14"/>
  <c r="M860" i="14"/>
  <c r="M855" i="14"/>
  <c r="M852" i="14"/>
  <c r="M847" i="14"/>
  <c r="M844" i="14"/>
  <c r="M839" i="14"/>
  <c r="M836" i="14"/>
  <c r="M831" i="14"/>
  <c r="M828" i="14"/>
  <c r="M1281" i="14"/>
  <c r="M1265" i="14"/>
  <c r="M1249" i="14"/>
  <c r="M1233" i="14"/>
  <c r="M1217" i="14"/>
  <c r="M1201" i="14"/>
  <c r="M1185" i="14"/>
  <c r="M1169" i="14"/>
  <c r="M1153" i="14"/>
  <c r="M1137" i="14"/>
  <c r="M1121" i="14"/>
  <c r="M1105" i="14"/>
  <c r="M1089" i="14"/>
  <c r="M1073" i="14"/>
  <c r="M1057" i="14"/>
  <c r="M1041" i="14"/>
  <c r="M1025" i="14"/>
  <c r="M1009" i="14"/>
  <c r="M993" i="14"/>
  <c r="M979" i="14"/>
  <c r="M971" i="14"/>
  <c r="M963" i="14"/>
  <c r="M955" i="14"/>
  <c r="M947" i="14"/>
  <c r="M939" i="14"/>
  <c r="M931" i="14"/>
  <c r="M923" i="14"/>
  <c r="M915" i="14"/>
  <c r="M907" i="14"/>
  <c r="M901" i="14"/>
  <c r="M892" i="14"/>
  <c r="M882" i="14"/>
  <c r="M826" i="14"/>
  <c r="M821" i="14"/>
  <c r="M818" i="14"/>
  <c r="M813" i="14"/>
  <c r="M810" i="14"/>
  <c r="M805" i="14"/>
  <c r="M802" i="14"/>
  <c r="M797" i="14"/>
  <c r="M794" i="14"/>
  <c r="M789" i="14"/>
  <c r="M786" i="14"/>
  <c r="M781" i="14"/>
  <c r="M778" i="14"/>
  <c r="M773" i="14"/>
  <c r="M770" i="14"/>
  <c r="M765" i="14"/>
  <c r="M762" i="14"/>
  <c r="M757" i="14"/>
  <c r="M754" i="14"/>
  <c r="M748" i="14"/>
  <c r="M745" i="14"/>
  <c r="M742" i="14"/>
  <c r="M739" i="14"/>
  <c r="M732" i="14"/>
  <c r="M729" i="14"/>
  <c r="M726" i="14"/>
  <c r="M723" i="14"/>
  <c r="M716" i="14"/>
  <c r="M713" i="14"/>
  <c r="M710" i="14"/>
  <c r="M707" i="14"/>
  <c r="M700" i="14"/>
  <c r="M697" i="14"/>
  <c r="M694" i="14"/>
  <c r="M691" i="14"/>
  <c r="M684" i="14"/>
  <c r="M681" i="14"/>
  <c r="M678" i="14"/>
  <c r="M675" i="14"/>
  <c r="M668" i="14"/>
  <c r="M665" i="14"/>
  <c r="M662" i="14"/>
  <c r="M659" i="14"/>
  <c r="M652" i="14"/>
  <c r="M649" i="14"/>
  <c r="M646" i="14"/>
  <c r="M643" i="14"/>
  <c r="M636" i="14"/>
  <c r="M632" i="14"/>
  <c r="M628" i="14"/>
  <c r="M624" i="14"/>
  <c r="M620" i="14"/>
  <c r="M616" i="14"/>
  <c r="M612" i="14"/>
  <c r="M608" i="14"/>
  <c r="M604" i="14"/>
  <c r="M600" i="14"/>
  <c r="M596" i="14"/>
  <c r="M592" i="14"/>
  <c r="M588" i="14"/>
  <c r="M584" i="14"/>
  <c r="M580" i="14"/>
  <c r="M576" i="14"/>
  <c r="M572" i="14"/>
  <c r="M568" i="14"/>
  <c r="M564" i="14"/>
  <c r="M560" i="14"/>
  <c r="M556" i="14"/>
  <c r="M552" i="14"/>
  <c r="M548" i="14"/>
  <c r="M544" i="14"/>
  <c r="M540" i="14"/>
  <c r="M536" i="14"/>
  <c r="M532" i="14"/>
  <c r="M528" i="14"/>
  <c r="M524" i="14"/>
  <c r="M520" i="14"/>
  <c r="M516" i="14"/>
  <c r="M512" i="14"/>
  <c r="M508" i="14"/>
  <c r="M504" i="14"/>
  <c r="M500" i="14"/>
  <c r="M496" i="14"/>
  <c r="M492" i="14"/>
  <c r="M488" i="14"/>
  <c r="M484" i="14"/>
  <c r="M480" i="14"/>
  <c r="M476" i="14"/>
  <c r="M472" i="14"/>
  <c r="M468" i="14"/>
  <c r="M464" i="14"/>
  <c r="M460" i="14"/>
  <c r="M456" i="14"/>
  <c r="M452" i="14"/>
  <c r="M448" i="14"/>
  <c r="M444" i="14"/>
  <c r="M440" i="14"/>
  <c r="M436" i="14"/>
  <c r="M432" i="14"/>
  <c r="M428" i="14"/>
  <c r="M424" i="14"/>
  <c r="M420" i="14"/>
  <c r="M416" i="14"/>
  <c r="M412" i="14"/>
  <c r="M408" i="14"/>
  <c r="M404" i="14"/>
  <c r="M400" i="14"/>
  <c r="M396" i="14"/>
  <c r="M392" i="14"/>
  <c r="M388" i="14"/>
  <c r="M384" i="14"/>
  <c r="M380" i="14"/>
  <c r="M376" i="14"/>
  <c r="M372" i="14"/>
  <c r="M368" i="14"/>
  <c r="M364" i="14"/>
  <c r="M360" i="14"/>
  <c r="M356" i="14"/>
  <c r="M352" i="14"/>
  <c r="M348" i="14"/>
  <c r="M344" i="14"/>
  <c r="M340" i="14"/>
  <c r="M336" i="14"/>
  <c r="M332" i="14"/>
  <c r="M328" i="14"/>
  <c r="M324" i="14"/>
  <c r="M320" i="14"/>
  <c r="M316" i="14"/>
  <c r="M312" i="14"/>
  <c r="M308" i="14"/>
  <c r="M304" i="14"/>
  <c r="M300" i="14"/>
  <c r="M296" i="14"/>
  <c r="M292" i="14"/>
  <c r="M288" i="14"/>
  <c r="M284" i="14"/>
  <c r="M280" i="14"/>
  <c r="M276" i="14"/>
  <c r="M1273" i="14"/>
  <c r="M1257" i="14"/>
  <c r="M1241" i="14"/>
  <c r="M1225" i="14"/>
  <c r="M1209" i="14"/>
  <c r="M1193" i="14"/>
  <c r="M1177" i="14"/>
  <c r="M1161" i="14"/>
  <c r="M1145" i="14"/>
  <c r="M1129" i="14"/>
  <c r="M1113" i="14"/>
  <c r="M1097" i="14"/>
  <c r="M1081" i="14"/>
  <c r="M1065" i="14"/>
  <c r="M1049" i="14"/>
  <c r="M1033" i="14"/>
  <c r="M1017" i="14"/>
  <c r="M1001" i="14"/>
  <c r="M985" i="14"/>
  <c r="M975" i="14"/>
  <c r="M967" i="14"/>
  <c r="M959" i="14"/>
  <c r="M951" i="14"/>
  <c r="M943" i="14"/>
  <c r="M935" i="14"/>
  <c r="M927" i="14"/>
  <c r="M919" i="14"/>
  <c r="M911" i="14"/>
  <c r="M898" i="14"/>
  <c r="M891" i="14"/>
  <c r="M885" i="14"/>
  <c r="M825" i="14"/>
  <c r="M822" i="14"/>
  <c r="M817" i="14"/>
  <c r="M814" i="14"/>
  <c r="M809" i="14"/>
  <c r="M806" i="14"/>
  <c r="M801" i="14"/>
  <c r="M798" i="14"/>
  <c r="M793" i="14"/>
  <c r="M790" i="14"/>
  <c r="M785" i="14"/>
  <c r="M782" i="14"/>
  <c r="M777" i="14"/>
  <c r="M774" i="14"/>
  <c r="M769" i="14"/>
  <c r="M766" i="14"/>
  <c r="M761" i="14"/>
  <c r="M758" i="14"/>
  <c r="M753" i="14"/>
  <c r="M750" i="14"/>
  <c r="M747" i="14"/>
  <c r="M740" i="14"/>
  <c r="M737" i="14"/>
  <c r="M734" i="14"/>
  <c r="M731" i="14"/>
  <c r="M724" i="14"/>
  <c r="M721" i="14"/>
  <c r="M718" i="14"/>
  <c r="M715" i="14"/>
  <c r="M708" i="14"/>
  <c r="M705" i="14"/>
  <c r="M702" i="14"/>
  <c r="M699" i="14"/>
  <c r="M692" i="14"/>
  <c r="M689" i="14"/>
  <c r="M686" i="14"/>
  <c r="M683" i="14"/>
  <c r="M676" i="14"/>
  <c r="M673" i="14"/>
  <c r="M670" i="14"/>
  <c r="M667" i="14"/>
  <c r="M660" i="14"/>
  <c r="M657" i="14"/>
  <c r="M654" i="14"/>
  <c r="M651" i="14"/>
  <c r="M644" i="14"/>
  <c r="M641" i="14"/>
  <c r="M638" i="14"/>
  <c r="M634" i="14"/>
  <c r="M630" i="14"/>
  <c r="M626" i="14"/>
  <c r="M622" i="14"/>
  <c r="M618" i="14"/>
  <c r="M614" i="14"/>
  <c r="M610" i="14"/>
  <c r="M606" i="14"/>
  <c r="M602" i="14"/>
  <c r="M598" i="14"/>
  <c r="M594" i="14"/>
  <c r="M590" i="14"/>
  <c r="M586" i="14"/>
  <c r="M582" i="14"/>
  <c r="M578" i="14"/>
  <c r="M574" i="14"/>
  <c r="M570" i="14"/>
  <c r="M566" i="14"/>
  <c r="M562" i="14"/>
  <c r="M558" i="14"/>
  <c r="M554" i="14"/>
  <c r="M550" i="14"/>
  <c r="M546" i="14"/>
  <c r="M542" i="14"/>
  <c r="M538" i="14"/>
  <c r="M534" i="14"/>
  <c r="M530" i="14"/>
  <c r="M526" i="14"/>
  <c r="M522" i="14"/>
  <c r="M518" i="14"/>
  <c r="M514" i="14"/>
  <c r="M510" i="14"/>
  <c r="M506" i="14"/>
  <c r="M502" i="14"/>
  <c r="M498" i="14"/>
  <c r="M494" i="14"/>
  <c r="M490" i="14"/>
  <c r="M486" i="14"/>
  <c r="M482" i="14"/>
  <c r="M478" i="14"/>
  <c r="M474" i="14"/>
  <c r="M470" i="14"/>
  <c r="M466" i="14"/>
  <c r="M462" i="14"/>
  <c r="M458" i="14"/>
  <c r="M454" i="14"/>
  <c r="M450" i="14"/>
  <c r="M446" i="14"/>
  <c r="M442" i="14"/>
  <c r="M438" i="14"/>
  <c r="M434" i="14"/>
  <c r="M430" i="14"/>
  <c r="M426" i="14"/>
  <c r="M422" i="14"/>
  <c r="M418" i="14"/>
  <c r="M414" i="14"/>
  <c r="M410" i="14"/>
  <c r="M406" i="14"/>
  <c r="M402" i="14"/>
  <c r="M398" i="14"/>
  <c r="M394" i="14"/>
  <c r="M390" i="14"/>
  <c r="M386" i="14"/>
  <c r="M382" i="14"/>
  <c r="M378" i="14"/>
  <c r="M374" i="14"/>
  <c r="M370" i="14"/>
  <c r="M366" i="14"/>
  <c r="M362" i="14"/>
  <c r="M358" i="14"/>
  <c r="M354" i="14"/>
  <c r="M350" i="14"/>
  <c r="M346" i="14"/>
  <c r="M342" i="14"/>
  <c r="M338" i="14"/>
  <c r="M334" i="14"/>
  <c r="M330" i="14"/>
  <c r="M326" i="14"/>
  <c r="M322" i="14"/>
  <c r="M318" i="14"/>
  <c r="M314" i="14"/>
  <c r="M310" i="14"/>
  <c r="M306" i="14"/>
  <c r="M302" i="14"/>
  <c r="M298" i="14"/>
  <c r="M294" i="14"/>
  <c r="M290" i="14"/>
  <c r="M286" i="14"/>
  <c r="M282" i="14"/>
  <c r="M278" i="14"/>
  <c r="M274" i="14"/>
  <c r="M1277" i="14"/>
  <c r="M1245" i="14"/>
  <c r="M1213" i="14"/>
  <c r="M1181" i="14"/>
  <c r="M1149" i="14"/>
  <c r="M1117" i="14"/>
  <c r="M1085" i="14"/>
  <c r="M1053" i="14"/>
  <c r="M1021" i="14"/>
  <c r="M989" i="14"/>
  <c r="M969" i="14"/>
  <c r="M953" i="14"/>
  <c r="M937" i="14"/>
  <c r="M921" i="14"/>
  <c r="M905" i="14"/>
  <c r="M896" i="14"/>
  <c r="M894" i="14"/>
  <c r="M879" i="14"/>
  <c r="M877" i="14"/>
  <c r="M872" i="14"/>
  <c r="M870" i="14"/>
  <c r="M866" i="14"/>
  <c r="M862" i="14"/>
  <c r="M858" i="14"/>
  <c r="M854" i="14"/>
  <c r="M850" i="14"/>
  <c r="M846" i="14"/>
  <c r="M842" i="14"/>
  <c r="M838" i="14"/>
  <c r="M834" i="14"/>
  <c r="M830" i="14"/>
  <c r="M827" i="14"/>
  <c r="M823" i="14"/>
  <c r="M819" i="14"/>
  <c r="M815" i="14"/>
  <c r="M811" i="14"/>
  <c r="M807" i="14"/>
  <c r="M803" i="14"/>
  <c r="M799" i="14"/>
  <c r="M795" i="14"/>
  <c r="M791" i="14"/>
  <c r="M787" i="14"/>
  <c r="M783" i="14"/>
  <c r="M779" i="14"/>
  <c r="M775" i="14"/>
  <c r="M771" i="14"/>
  <c r="M767" i="14"/>
  <c r="M763" i="14"/>
  <c r="M759" i="14"/>
  <c r="M755" i="14"/>
  <c r="M751" i="14"/>
  <c r="M744" i="14"/>
  <c r="M735" i="14"/>
  <c r="M728" i="14"/>
  <c r="M719" i="14"/>
  <c r="M712" i="14"/>
  <c r="M703" i="14"/>
  <c r="M696" i="14"/>
  <c r="M687" i="14"/>
  <c r="M680" i="14"/>
  <c r="M671" i="14"/>
  <c r="M664" i="14"/>
  <c r="M655" i="14"/>
  <c r="M648" i="14"/>
  <c r="M639" i="14"/>
  <c r="M631" i="14"/>
  <c r="M623" i="14"/>
  <c r="M615" i="14"/>
  <c r="M607" i="14"/>
  <c r="M599" i="14"/>
  <c r="M591" i="14"/>
  <c r="M583" i="14"/>
  <c r="M575" i="14"/>
  <c r="M567" i="14"/>
  <c r="M1261" i="14"/>
  <c r="M1229" i="14"/>
  <c r="M1197" i="14"/>
  <c r="M1165" i="14"/>
  <c r="M1133" i="14"/>
  <c r="M1101" i="14"/>
  <c r="M1069" i="14"/>
  <c r="M1037" i="14"/>
  <c r="M1005" i="14"/>
  <c r="M977" i="14"/>
  <c r="M961" i="14"/>
  <c r="M945" i="14"/>
  <c r="M929" i="14"/>
  <c r="M913" i="14"/>
  <c r="M895" i="14"/>
  <c r="M889" i="14"/>
  <c r="M880" i="14"/>
  <c r="M878" i="14"/>
  <c r="M871" i="14"/>
  <c r="M869" i="14"/>
  <c r="M865" i="14"/>
  <c r="M861" i="14"/>
  <c r="M857" i="14"/>
  <c r="M853" i="14"/>
  <c r="M849" i="14"/>
  <c r="M845" i="14"/>
  <c r="M841" i="14"/>
  <c r="M837" i="14"/>
  <c r="M833" i="14"/>
  <c r="M829" i="14"/>
  <c r="M824" i="14"/>
  <c r="M820" i="14"/>
  <c r="M816" i="14"/>
  <c r="M812" i="14"/>
  <c r="M808" i="14"/>
  <c r="M804" i="14"/>
  <c r="M800" i="14"/>
  <c r="M796" i="14"/>
  <c r="M792" i="14"/>
  <c r="M788" i="14"/>
  <c r="M784" i="14"/>
  <c r="M780" i="14"/>
  <c r="M776" i="14"/>
  <c r="M772" i="14"/>
  <c r="M768" i="14"/>
  <c r="M764" i="14"/>
  <c r="M760" i="14"/>
  <c r="M756" i="14"/>
  <c r="M752" i="14"/>
  <c r="M743" i="14"/>
  <c r="M736" i="14"/>
  <c r="M727" i="14"/>
  <c r="M720" i="14"/>
  <c r="M711" i="14"/>
  <c r="M704" i="14"/>
  <c r="M695" i="14"/>
  <c r="M688" i="14"/>
  <c r="M679" i="14"/>
  <c r="M672" i="14"/>
  <c r="M663" i="14"/>
  <c r="M656" i="14"/>
  <c r="M647" i="14"/>
  <c r="M640" i="14"/>
  <c r="M635" i="14"/>
  <c r="M627" i="14"/>
  <c r="M619" i="14"/>
  <c r="M611" i="14"/>
  <c r="M603" i="14"/>
  <c r="M595" i="14"/>
  <c r="M587" i="14"/>
  <c r="M579" i="14"/>
  <c r="M571" i="14"/>
  <c r="M563" i="14"/>
  <c r="M555" i="14"/>
  <c r="M547" i="14"/>
  <c r="M539" i="14"/>
  <c r="M531" i="14"/>
  <c r="M523" i="14"/>
  <c r="M515" i="14"/>
  <c r="M507" i="14"/>
  <c r="M499" i="14"/>
  <c r="M491" i="14"/>
  <c r="M483" i="14"/>
  <c r="M475" i="14"/>
  <c r="M467" i="14"/>
  <c r="M459" i="14"/>
  <c r="M451" i="14"/>
  <c r="M443" i="14"/>
  <c r="M435" i="14"/>
  <c r="M427" i="14"/>
  <c r="M419" i="14"/>
  <c r="M411" i="14"/>
  <c r="M403" i="14"/>
  <c r="M395" i="14"/>
  <c r="M387" i="14"/>
  <c r="M379" i="14"/>
  <c r="M371" i="14"/>
  <c r="M363" i="14"/>
  <c r="M355" i="14"/>
  <c r="M347" i="14"/>
  <c r="M339" i="14"/>
  <c r="M331" i="14"/>
  <c r="M323" i="14"/>
  <c r="M315" i="14"/>
  <c r="M307" i="14"/>
  <c r="M299" i="14"/>
  <c r="M291" i="14"/>
  <c r="M283" i="14"/>
  <c r="M275" i="14"/>
  <c r="M270" i="14"/>
  <c r="M266" i="14"/>
  <c r="M262" i="14"/>
  <c r="M258" i="14"/>
  <c r="M254" i="14"/>
  <c r="M250" i="14"/>
  <c r="M246" i="14"/>
  <c r="M242" i="14"/>
  <c r="M238" i="14"/>
  <c r="M234" i="14"/>
  <c r="M230" i="14"/>
  <c r="M226" i="14"/>
  <c r="M222" i="14"/>
  <c r="M218" i="14"/>
  <c r="M214" i="14"/>
  <c r="M210" i="14"/>
  <c r="M206" i="14"/>
  <c r="M202" i="14"/>
  <c r="M198" i="14"/>
  <c r="M194" i="14"/>
  <c r="M190" i="14"/>
  <c r="M186" i="14"/>
  <c r="M182" i="14"/>
  <c r="M178" i="14"/>
  <c r="M174" i="14"/>
  <c r="M170" i="14"/>
  <c r="M166" i="14"/>
  <c r="M162" i="14"/>
  <c r="M158" i="14"/>
  <c r="M154" i="14"/>
  <c r="M150" i="14"/>
  <c r="M146" i="14"/>
  <c r="M142" i="14"/>
  <c r="M138" i="14"/>
  <c r="M134" i="14"/>
  <c r="M130" i="14"/>
  <c r="M126" i="14"/>
  <c r="M122" i="14"/>
  <c r="M118" i="14"/>
  <c r="M114" i="14"/>
  <c r="M110" i="14"/>
  <c r="M106" i="14"/>
  <c r="M102" i="14"/>
  <c r="M98" i="14"/>
  <c r="M94" i="14"/>
  <c r="M90" i="14"/>
  <c r="M86" i="14"/>
  <c r="M82" i="14"/>
  <c r="M78" i="14"/>
  <c r="M74" i="14"/>
  <c r="M70" i="14"/>
  <c r="M66" i="14"/>
  <c r="M62" i="14"/>
  <c r="M58" i="14"/>
  <c r="M54" i="14"/>
  <c r="M50" i="14"/>
  <c r="M46" i="14"/>
  <c r="M42" i="14"/>
  <c r="M38" i="14"/>
  <c r="M34" i="14"/>
  <c r="M30" i="14"/>
  <c r="M11" i="14"/>
  <c r="M19" i="14"/>
  <c r="M27" i="14"/>
  <c r="M37" i="14"/>
  <c r="M48" i="14"/>
  <c r="M59" i="14"/>
  <c r="M69" i="14"/>
  <c r="M80" i="14"/>
  <c r="M91" i="14"/>
  <c r="M101" i="14"/>
  <c r="M112" i="14"/>
  <c r="M123" i="14"/>
  <c r="M133" i="14"/>
  <c r="M144" i="14"/>
  <c r="M155" i="14"/>
  <c r="M165" i="14"/>
  <c r="M176" i="14"/>
  <c r="M187" i="14"/>
  <c r="M197" i="14"/>
  <c r="M208" i="14"/>
  <c r="M219" i="14"/>
  <c r="M229" i="14"/>
  <c r="M240" i="14"/>
  <c r="M251" i="14"/>
  <c r="M261" i="14"/>
  <c r="M272" i="14"/>
  <c r="M293" i="14"/>
  <c r="M313" i="14"/>
  <c r="M335" i="14"/>
  <c r="M357" i="14"/>
  <c r="M377" i="14"/>
  <c r="M399" i="14"/>
  <c r="M421" i="14"/>
  <c r="M441" i="14"/>
  <c r="M463" i="14"/>
  <c r="M485" i="14"/>
  <c r="M505" i="14"/>
  <c r="M527" i="14"/>
  <c r="M549" i="14"/>
  <c r="M573" i="14"/>
  <c r="M605" i="14"/>
  <c r="M637" i="14"/>
  <c r="M653" i="14"/>
  <c r="M669" i="14"/>
  <c r="M685" i="14"/>
  <c r="M701" i="14"/>
  <c r="M717" i="14"/>
  <c r="M733" i="14"/>
  <c r="M749" i="14"/>
  <c r="M957" i="14"/>
  <c r="M1061" i="14"/>
  <c r="M1253" i="14"/>
  <c r="N274" i="7"/>
  <c r="M8" i="14"/>
  <c r="M16" i="14"/>
  <c r="M24" i="14"/>
  <c r="M33" i="14"/>
  <c r="M44" i="14"/>
  <c r="M55" i="14"/>
  <c r="M65" i="14"/>
  <c r="M76" i="14"/>
  <c r="M87" i="14"/>
  <c r="M97" i="14"/>
  <c r="M108" i="14"/>
  <c r="M119" i="14"/>
  <c r="M129" i="14"/>
  <c r="M140" i="14"/>
  <c r="M151" i="14"/>
  <c r="M161" i="14"/>
  <c r="M172" i="14"/>
  <c r="M183" i="14"/>
  <c r="M193" i="14"/>
  <c r="M204" i="14"/>
  <c r="M215" i="14"/>
  <c r="M225" i="14"/>
  <c r="M236" i="14"/>
  <c r="M247" i="14"/>
  <c r="M257" i="14"/>
  <c r="M263" i="14"/>
  <c r="M268" i="14"/>
  <c r="M285" i="14"/>
  <c r="M295" i="14"/>
  <c r="M305" i="14"/>
  <c r="M317" i="14"/>
  <c r="M327" i="14"/>
  <c r="M337" i="14"/>
  <c r="M349" i="14"/>
  <c r="M359" i="14"/>
  <c r="M369" i="14"/>
  <c r="M381" i="14"/>
  <c r="M391" i="14"/>
  <c r="M401" i="14"/>
  <c r="M413" i="14"/>
  <c r="M423" i="14"/>
  <c r="M433" i="14"/>
  <c r="M445" i="14"/>
  <c r="M455" i="14"/>
  <c r="M465" i="14"/>
  <c r="M477" i="14"/>
  <c r="M487" i="14"/>
  <c r="M497" i="14"/>
  <c r="M509" i="14"/>
  <c r="M519" i="14"/>
  <c r="M529" i="14"/>
  <c r="M541" i="14"/>
  <c r="M551" i="14"/>
  <c r="M561" i="14"/>
  <c r="M577" i="14"/>
  <c r="M593" i="14"/>
  <c r="M609" i="14"/>
  <c r="M625" i="14"/>
  <c r="M933" i="14"/>
  <c r="M965" i="14"/>
  <c r="M1013" i="14"/>
  <c r="M1077" i="14"/>
  <c r="M1141" i="14"/>
  <c r="M1205" i="14"/>
  <c r="M1269" i="14"/>
  <c r="M9" i="14"/>
  <c r="M13" i="14"/>
  <c r="M17" i="14"/>
  <c r="M21" i="14"/>
  <c r="M25" i="14"/>
  <c r="M29" i="14"/>
  <c r="M35" i="14"/>
  <c r="M40" i="14"/>
  <c r="M45" i="14"/>
  <c r="M51" i="14"/>
  <c r="M56" i="14"/>
  <c r="M61" i="14"/>
  <c r="M67" i="14"/>
  <c r="M72" i="14"/>
  <c r="M77" i="14"/>
  <c r="M83" i="14"/>
  <c r="M88" i="14"/>
  <c r="M93" i="14"/>
  <c r="M99" i="14"/>
  <c r="M104" i="14"/>
  <c r="M109" i="14"/>
  <c r="M115" i="14"/>
  <c r="M120" i="14"/>
  <c r="M125" i="14"/>
  <c r="M131" i="14"/>
  <c r="M136" i="14"/>
  <c r="M141" i="14"/>
  <c r="M147" i="14"/>
  <c r="M152" i="14"/>
  <c r="M157" i="14"/>
  <c r="M163" i="14"/>
  <c r="M168" i="14"/>
  <c r="M173" i="14"/>
  <c r="M179" i="14"/>
  <c r="M184" i="14"/>
  <c r="M189" i="14"/>
  <c r="M195" i="14"/>
  <c r="M200" i="14"/>
  <c r="M205" i="14"/>
  <c r="M211" i="14"/>
  <c r="M216" i="14"/>
  <c r="M221" i="14"/>
  <c r="M227" i="14"/>
  <c r="M232" i="14"/>
  <c r="M237" i="14"/>
  <c r="M243" i="14"/>
  <c r="M248" i="14"/>
  <c r="M253" i="14"/>
  <c r="M259" i="14"/>
  <c r="M264" i="14"/>
  <c r="M269" i="14"/>
  <c r="M277" i="14"/>
  <c r="M287" i="14"/>
  <c r="M297" i="14"/>
  <c r="M309" i="14"/>
  <c r="M319" i="14"/>
  <c r="M329" i="14"/>
  <c r="M341" i="14"/>
  <c r="M351" i="14"/>
  <c r="M361" i="14"/>
  <c r="M373" i="14"/>
  <c r="M383" i="14"/>
  <c r="M393" i="14"/>
  <c r="M405" i="14"/>
  <c r="M415" i="14"/>
  <c r="M425" i="14"/>
  <c r="M437" i="14"/>
  <c r="M447" i="14"/>
  <c r="M457" i="14"/>
  <c r="M469" i="14"/>
  <c r="M479" i="14"/>
  <c r="M489" i="14"/>
  <c r="M501" i="14"/>
  <c r="M511" i="14"/>
  <c r="M521" i="14"/>
  <c r="M533" i="14"/>
  <c r="M543" i="14"/>
  <c r="M553" i="14"/>
  <c r="M565" i="14"/>
  <c r="M581" i="14"/>
  <c r="M597" i="14"/>
  <c r="M613" i="14"/>
  <c r="M629" i="14"/>
  <c r="M642" i="14"/>
  <c r="M650" i="14"/>
  <c r="M658" i="14"/>
  <c r="M666" i="14"/>
  <c r="M674" i="14"/>
  <c r="M682" i="14"/>
  <c r="M690" i="14"/>
  <c r="M698" i="14"/>
  <c r="M706" i="14"/>
  <c r="M714" i="14"/>
  <c r="M722" i="14"/>
  <c r="M730" i="14"/>
  <c r="M738" i="14"/>
  <c r="M746" i="14"/>
  <c r="M909" i="14"/>
  <c r="M941" i="14"/>
  <c r="M973" i="14"/>
  <c r="M1029" i="14"/>
  <c r="M1093" i="14"/>
  <c r="M1157" i="14"/>
  <c r="M1221" i="14"/>
  <c r="M6" i="14"/>
  <c r="M10" i="14"/>
  <c r="M14" i="14"/>
  <c r="M18" i="14"/>
  <c r="M22" i="14"/>
  <c r="M26" i="14"/>
  <c r="M31" i="14"/>
  <c r="M36" i="14"/>
  <c r="M41" i="14"/>
  <c r="M47" i="14"/>
  <c r="M52" i="14"/>
  <c r="M57" i="14"/>
  <c r="M63" i="14"/>
  <c r="M68" i="14"/>
  <c r="M73" i="14"/>
  <c r="M79" i="14"/>
  <c r="M84" i="14"/>
  <c r="M89" i="14"/>
  <c r="M95" i="14"/>
  <c r="M100" i="14"/>
  <c r="M105" i="14"/>
  <c r="M111" i="14"/>
  <c r="M116" i="14"/>
  <c r="M121" i="14"/>
  <c r="M127" i="14"/>
  <c r="M132" i="14"/>
  <c r="M137" i="14"/>
  <c r="M143" i="14"/>
  <c r="M148" i="14"/>
  <c r="M153" i="14"/>
  <c r="M159" i="14"/>
  <c r="M164" i="14"/>
  <c r="M169" i="14"/>
  <c r="M175" i="14"/>
  <c r="M180" i="14"/>
  <c r="M185" i="14"/>
  <c r="M191" i="14"/>
  <c r="M196" i="14"/>
  <c r="M201" i="14"/>
  <c r="M207" i="14"/>
  <c r="M212" i="14"/>
  <c r="M217" i="14"/>
  <c r="M223" i="14"/>
  <c r="M228" i="14"/>
  <c r="M233" i="14"/>
  <c r="M239" i="14"/>
  <c r="M244" i="14"/>
  <c r="M249" i="14"/>
  <c r="M255" i="14"/>
  <c r="M260" i="14"/>
  <c r="M265" i="14"/>
  <c r="M271" i="14"/>
  <c r="M279" i="14"/>
  <c r="M289" i="14"/>
  <c r="M301" i="14"/>
  <c r="M311" i="14"/>
  <c r="M321" i="14"/>
  <c r="M333" i="14"/>
  <c r="M343" i="14"/>
  <c r="M353" i="14"/>
  <c r="M365" i="14"/>
  <c r="M375" i="14"/>
  <c r="M385" i="14"/>
  <c r="M397" i="14"/>
  <c r="M407" i="14"/>
  <c r="M417" i="14"/>
  <c r="M429" i="14"/>
  <c r="M439" i="14"/>
  <c r="M449" i="14"/>
  <c r="M461" i="14"/>
  <c r="M471" i="14"/>
  <c r="M481" i="14"/>
  <c r="M493" i="14"/>
  <c r="M503" i="14"/>
  <c r="M513" i="14"/>
  <c r="M525" i="14"/>
  <c r="M535" i="14"/>
  <c r="M545" i="14"/>
  <c r="M557" i="14"/>
  <c r="M569" i="14"/>
  <c r="M585" i="14"/>
  <c r="M601" i="14"/>
  <c r="M617" i="14"/>
  <c r="M633" i="14"/>
  <c r="M917" i="14"/>
  <c r="M949" i="14"/>
  <c r="M981" i="14"/>
  <c r="M1045" i="14"/>
  <c r="M1109" i="14"/>
  <c r="M1173" i="14"/>
  <c r="M1237" i="14"/>
  <c r="M7" i="14"/>
  <c r="M15" i="14"/>
  <c r="M23" i="14"/>
  <c r="M32" i="14"/>
  <c r="M43" i="14"/>
  <c r="M53" i="14"/>
  <c r="M64" i="14"/>
  <c r="M75" i="14"/>
  <c r="M85" i="14"/>
  <c r="M96" i="14"/>
  <c r="M107" i="14"/>
  <c r="M117" i="14"/>
  <c r="M128" i="14"/>
  <c r="M139" i="14"/>
  <c r="M149" i="14"/>
  <c r="M160" i="14"/>
  <c r="M171" i="14"/>
  <c r="M181" i="14"/>
  <c r="M192" i="14"/>
  <c r="M203" i="14"/>
  <c r="M213" i="14"/>
  <c r="M224" i="14"/>
  <c r="M235" i="14"/>
  <c r="M245" i="14"/>
  <c r="M256" i="14"/>
  <c r="M267" i="14"/>
  <c r="M281" i="14"/>
  <c r="M303" i="14"/>
  <c r="M325" i="14"/>
  <c r="M345" i="14"/>
  <c r="M367" i="14"/>
  <c r="M389" i="14"/>
  <c r="M409" i="14"/>
  <c r="M431" i="14"/>
  <c r="M453" i="14"/>
  <c r="M473" i="14"/>
  <c r="M495" i="14"/>
  <c r="M517" i="14"/>
  <c r="M537" i="14"/>
  <c r="M559" i="14"/>
  <c r="M589" i="14"/>
  <c r="M621" i="14"/>
  <c r="M645" i="14"/>
  <c r="M661" i="14"/>
  <c r="M677" i="14"/>
  <c r="M693" i="14"/>
  <c r="M709" i="14"/>
  <c r="M725" i="14"/>
  <c r="M741" i="14"/>
  <c r="M925" i="14"/>
  <c r="M997" i="14"/>
  <c r="M1125" i="14"/>
  <c r="M1189" i="14"/>
  <c r="M12" i="14"/>
  <c r="M20" i="14"/>
  <c r="M28" i="14"/>
  <c r="M39" i="14"/>
  <c r="M49" i="14"/>
  <c r="M60" i="14"/>
  <c r="M71" i="14"/>
  <c r="M81" i="14"/>
  <c r="M92" i="14"/>
  <c r="M103" i="14"/>
  <c r="M113" i="14"/>
  <c r="M124" i="14"/>
  <c r="M135" i="14"/>
  <c r="M145" i="14"/>
  <c r="M156" i="14"/>
  <c r="M167" i="14"/>
  <c r="M177" i="14"/>
  <c r="M188" i="14"/>
  <c r="M199" i="14"/>
  <c r="M209" i="14"/>
  <c r="M220" i="14"/>
  <c r="M231" i="14"/>
  <c r="M241" i="14"/>
  <c r="M252" i="14"/>
  <c r="M273" i="14"/>
  <c r="J8" i="14"/>
  <c r="J12" i="14"/>
  <c r="J16" i="14"/>
  <c r="J20" i="14"/>
  <c r="J24" i="14"/>
  <c r="J28" i="14"/>
  <c r="J32" i="14"/>
  <c r="J36" i="14"/>
  <c r="J40" i="14"/>
  <c r="J44" i="14"/>
  <c r="J48" i="14"/>
  <c r="J52" i="14"/>
  <c r="J56" i="14"/>
  <c r="J60" i="14"/>
  <c r="J64" i="14"/>
  <c r="J68" i="14"/>
  <c r="J72" i="14"/>
  <c r="J93" i="14"/>
  <c r="J109" i="14"/>
  <c r="J125" i="14"/>
  <c r="J141" i="14"/>
  <c r="J149" i="14"/>
  <c r="J165" i="14"/>
  <c r="J181" i="14"/>
  <c r="J197" i="14"/>
  <c r="J213" i="14"/>
  <c r="J229" i="14"/>
  <c r="J245" i="14"/>
  <c r="J261" i="14"/>
  <c r="J277" i="14"/>
  <c r="J293" i="14"/>
  <c r="J309" i="14"/>
  <c r="J473" i="14"/>
  <c r="J537" i="14"/>
  <c r="J633" i="14"/>
  <c r="J655" i="14"/>
  <c r="J704" i="14"/>
  <c r="J745" i="14"/>
  <c r="J1008" i="14"/>
  <c r="J1058" i="14"/>
  <c r="J83" i="14"/>
  <c r="J99" i="14"/>
  <c r="J115" i="14"/>
  <c r="J131" i="14"/>
  <c r="J147" i="14"/>
  <c r="J163" i="14"/>
  <c r="J179" i="14"/>
  <c r="J195" i="14"/>
  <c r="J211" i="14"/>
  <c r="J227" i="14"/>
  <c r="J243" i="14"/>
  <c r="J267" i="14"/>
  <c r="J283" i="14"/>
  <c r="J299" i="14"/>
  <c r="J315" i="14"/>
  <c r="J449" i="14"/>
  <c r="J513" i="14"/>
  <c r="J545" i="14"/>
  <c r="J609" i="14"/>
  <c r="J679" i="14"/>
  <c r="J681" i="14"/>
  <c r="J1024" i="14"/>
  <c r="J1223" i="14"/>
  <c r="J9" i="14"/>
  <c r="J13" i="14"/>
  <c r="J17" i="14"/>
  <c r="J21" i="14"/>
  <c r="J25" i="14"/>
  <c r="J29" i="14"/>
  <c r="J33" i="14"/>
  <c r="J37" i="14"/>
  <c r="J39" i="14"/>
  <c r="J41" i="14"/>
  <c r="J43" i="14"/>
  <c r="J45" i="14"/>
  <c r="J47" i="14"/>
  <c r="J49" i="14"/>
  <c r="J51" i="14"/>
  <c r="J53" i="14"/>
  <c r="J55" i="14"/>
  <c r="J57" i="14"/>
  <c r="J59" i="14"/>
  <c r="J61" i="14"/>
  <c r="J63" i="14"/>
  <c r="J65" i="14"/>
  <c r="J67" i="14"/>
  <c r="J69" i="14"/>
  <c r="J71" i="14"/>
  <c r="J73" i="14"/>
  <c r="J81" i="14"/>
  <c r="J89" i="14"/>
  <c r="J97" i="14"/>
  <c r="J105" i="14"/>
  <c r="J113" i="14"/>
  <c r="J121" i="14"/>
  <c r="J129" i="14"/>
  <c r="J137" i="14"/>
  <c r="J145" i="14"/>
  <c r="J153" i="14"/>
  <c r="J161" i="14"/>
  <c r="J169" i="14"/>
  <c r="J177" i="14"/>
  <c r="J185" i="14"/>
  <c r="J193" i="14"/>
  <c r="J201" i="14"/>
  <c r="J209" i="14"/>
  <c r="J217" i="14"/>
  <c r="J225" i="14"/>
  <c r="J233" i="14"/>
  <c r="J241" i="14"/>
  <c r="J249" i="14"/>
  <c r="J257" i="14"/>
  <c r="J265" i="14"/>
  <c r="J273" i="14"/>
  <c r="J281" i="14"/>
  <c r="J289" i="14"/>
  <c r="J297" i="14"/>
  <c r="J305" i="14"/>
  <c r="J313" i="14"/>
  <c r="J321" i="14"/>
  <c r="J457" i="14"/>
  <c r="J489" i="14"/>
  <c r="J521" i="14"/>
  <c r="J553" i="14"/>
  <c r="J585" i="14"/>
  <c r="J617" i="14"/>
  <c r="J808" i="14"/>
  <c r="J813" i="14"/>
  <c r="J815" i="14"/>
  <c r="J817" i="14"/>
  <c r="J912" i="14"/>
  <c r="J976" i="14"/>
  <c r="J1122" i="14"/>
  <c r="J1286" i="14"/>
  <c r="J6" i="14"/>
  <c r="J10" i="14"/>
  <c r="J14" i="14"/>
  <c r="J18" i="14"/>
  <c r="J22" i="14"/>
  <c r="J26" i="14"/>
  <c r="J30" i="14"/>
  <c r="J34" i="14"/>
  <c r="J38" i="14"/>
  <c r="J42" i="14"/>
  <c r="J46" i="14"/>
  <c r="J50" i="14"/>
  <c r="J54" i="14"/>
  <c r="J58" i="14"/>
  <c r="J62" i="14"/>
  <c r="J66" i="14"/>
  <c r="J70" i="14"/>
  <c r="J77" i="14"/>
  <c r="J85" i="14"/>
  <c r="J101" i="14"/>
  <c r="J117" i="14"/>
  <c r="J133" i="14"/>
  <c r="J157" i="14"/>
  <c r="J173" i="14"/>
  <c r="J189" i="14"/>
  <c r="J205" i="14"/>
  <c r="J221" i="14"/>
  <c r="J237" i="14"/>
  <c r="J253" i="14"/>
  <c r="J269" i="14"/>
  <c r="J285" i="14"/>
  <c r="J301" i="14"/>
  <c r="J317" i="14"/>
  <c r="J441" i="14"/>
  <c r="J505" i="14"/>
  <c r="J569" i="14"/>
  <c r="J601" i="14"/>
  <c r="J667" i="14"/>
  <c r="J669" i="14"/>
  <c r="J743" i="14"/>
  <c r="J944" i="14"/>
  <c r="J1316" i="14"/>
  <c r="J1311" i="14"/>
  <c r="J1308" i="14"/>
  <c r="J1303" i="14"/>
  <c r="J1300" i="14"/>
  <c r="J1295" i="14"/>
  <c r="J1292" i="14"/>
  <c r="J1287" i="14"/>
  <c r="J1284" i="14"/>
  <c r="J1282" i="14"/>
  <c r="J1280" i="14"/>
  <c r="J1278" i="14"/>
  <c r="J1276" i="14"/>
  <c r="J1274" i="14"/>
  <c r="J1272" i="14"/>
  <c r="J1270" i="14"/>
  <c r="J1268" i="14"/>
  <c r="J1266" i="14"/>
  <c r="J1264" i="14"/>
  <c r="J1262" i="14"/>
  <c r="J1260" i="14"/>
  <c r="J1258" i="14"/>
  <c r="J1256" i="14"/>
  <c r="J1254" i="14"/>
  <c r="J1252" i="14"/>
  <c r="J1250" i="14"/>
  <c r="J1248" i="14"/>
  <c r="J1246" i="14"/>
  <c r="J1244" i="14"/>
  <c r="J1242" i="14"/>
  <c r="J1240" i="14"/>
  <c r="J1238" i="14"/>
  <c r="J1236" i="14"/>
  <c r="J1234" i="14"/>
  <c r="J1232" i="14"/>
  <c r="J1230" i="14"/>
  <c r="J1228" i="14"/>
  <c r="J1226" i="14"/>
  <c r="J1224" i="14"/>
  <c r="J1222" i="14"/>
  <c r="J1220" i="14"/>
  <c r="J1218" i="14"/>
  <c r="J1216" i="14"/>
  <c r="J1214" i="14"/>
  <c r="J1212" i="14"/>
  <c r="J1210" i="14"/>
  <c r="J1208" i="14"/>
  <c r="J1206" i="14"/>
  <c r="J1204" i="14"/>
  <c r="J1202" i="14"/>
  <c r="J1200" i="14"/>
  <c r="J1198" i="14"/>
  <c r="J1196" i="14"/>
  <c r="J1194" i="14"/>
  <c r="J1192" i="14"/>
  <c r="J1190" i="14"/>
  <c r="J1188" i="14"/>
  <c r="J1186" i="14"/>
  <c r="J1184" i="14"/>
  <c r="J1182" i="14"/>
  <c r="J1180" i="14"/>
  <c r="J1178" i="14"/>
  <c r="J1176" i="14"/>
  <c r="J1174" i="14"/>
  <c r="J1172" i="14"/>
  <c r="J1170" i="14"/>
  <c r="J1168" i="14"/>
  <c r="J1166" i="14"/>
  <c r="J1164" i="14"/>
  <c r="J1162" i="14"/>
  <c r="J1160" i="14"/>
  <c r="J1158" i="14"/>
  <c r="J1156" i="14"/>
  <c r="J1154" i="14"/>
  <c r="J1152" i="14"/>
  <c r="J1150" i="14"/>
  <c r="J1148" i="14"/>
  <c r="J1146" i="14"/>
  <c r="J1144" i="14"/>
  <c r="J1142" i="14"/>
  <c r="J1140" i="14"/>
  <c r="J1138" i="14"/>
  <c r="J1136" i="14"/>
  <c r="J1134" i="14"/>
  <c r="J1132" i="14"/>
  <c r="J1317" i="14"/>
  <c r="J1314" i="14"/>
  <c r="J1309" i="14"/>
  <c r="J1306" i="14"/>
  <c r="J1301" i="14"/>
  <c r="J1298" i="14"/>
  <c r="J1293" i="14"/>
  <c r="J1290" i="14"/>
  <c r="J1285" i="14"/>
  <c r="J899" i="14"/>
  <c r="J897" i="14"/>
  <c r="J894" i="14"/>
  <c r="J892" i="14"/>
  <c r="J887" i="14"/>
  <c r="J882" i="14"/>
  <c r="J880" i="14"/>
  <c r="J873" i="14"/>
  <c r="J870" i="14"/>
  <c r="J867" i="14"/>
  <c r="J862" i="14"/>
  <c r="J859" i="14"/>
  <c r="J854" i="14"/>
  <c r="J851" i="14"/>
  <c r="J846" i="14"/>
  <c r="J843" i="14"/>
  <c r="J838" i="14"/>
  <c r="J835" i="14"/>
  <c r="J830" i="14"/>
  <c r="J827" i="14"/>
  <c r="J822" i="14"/>
  <c r="J819" i="14"/>
  <c r="J814" i="14"/>
  <c r="J811" i="14"/>
  <c r="J806" i="14"/>
  <c r="J803" i="14"/>
  <c r="J798" i="14"/>
  <c r="J1315" i="14"/>
  <c r="J1313" i="14"/>
  <c r="J1307" i="14"/>
  <c r="J1305" i="14"/>
  <c r="J1299" i="14"/>
  <c r="J1297" i="14"/>
  <c r="J1291" i="14"/>
  <c r="J1289" i="14"/>
  <c r="J1283" i="14"/>
  <c r="J1275" i="14"/>
  <c r="J1267" i="14"/>
  <c r="J1259" i="14"/>
  <c r="J1251" i="14"/>
  <c r="J1243" i="14"/>
  <c r="J1235" i="14"/>
  <c r="J1227" i="14"/>
  <c r="J1219" i="14"/>
  <c r="J1211" i="14"/>
  <c r="J1203" i="14"/>
  <c r="J1195" i="14"/>
  <c r="J1187" i="14"/>
  <c r="J1179" i="14"/>
  <c r="J1171" i="14"/>
  <c r="J1163" i="14"/>
  <c r="J1155" i="14"/>
  <c r="J1147" i="14"/>
  <c r="J1139" i="14"/>
  <c r="J1131" i="14"/>
  <c r="J1129" i="14"/>
  <c r="J1127" i="14"/>
  <c r="J1125" i="14"/>
  <c r="J1123" i="14"/>
  <c r="J1121" i="14"/>
  <c r="J1119" i="14"/>
  <c r="J1117" i="14"/>
  <c r="J1115" i="14"/>
  <c r="J1113" i="14"/>
  <c r="J1111" i="14"/>
  <c r="J1109" i="14"/>
  <c r="J1107" i="14"/>
  <c r="J1105" i="14"/>
  <c r="J1103" i="14"/>
  <c r="J1101" i="14"/>
  <c r="J1099" i="14"/>
  <c r="J1097" i="14"/>
  <c r="J1095" i="14"/>
  <c r="J1093" i="14"/>
  <c r="J1091" i="14"/>
  <c r="J1089" i="14"/>
  <c r="J1087" i="14"/>
  <c r="J1085" i="14"/>
  <c r="J1083" i="14"/>
  <c r="J1081" i="14"/>
  <c r="J1079" i="14"/>
  <c r="J1077" i="14"/>
  <c r="J1075" i="14"/>
  <c r="J1073" i="14"/>
  <c r="J1071" i="14"/>
  <c r="J1069" i="14"/>
  <c r="J1067" i="14"/>
  <c r="J1065" i="14"/>
  <c r="J1063" i="14"/>
  <c r="J1061" i="14"/>
  <c r="J1059" i="14"/>
  <c r="J1057" i="14"/>
  <c r="J1055" i="14"/>
  <c r="J1053" i="14"/>
  <c r="J1051" i="14"/>
  <c r="J1049" i="14"/>
  <c r="J1047" i="14"/>
  <c r="J1045" i="14"/>
  <c r="J1043" i="14"/>
  <c r="J1041" i="14"/>
  <c r="J1039" i="14"/>
  <c r="J1037" i="14"/>
  <c r="J1035" i="14"/>
  <c r="J1033" i="14"/>
  <c r="J1031" i="14"/>
  <c r="J1029" i="14"/>
  <c r="J1027" i="14"/>
  <c r="J1025" i="14"/>
  <c r="J1023" i="14"/>
  <c r="J1021" i="14"/>
  <c r="J1019" i="14"/>
  <c r="J1017" i="14"/>
  <c r="J1015" i="14"/>
  <c r="J1013" i="14"/>
  <c r="J1011" i="14"/>
  <c r="J1009" i="14"/>
  <c r="J1007" i="14"/>
  <c r="J1005" i="14"/>
  <c r="J1003" i="14"/>
  <c r="J1001" i="14"/>
  <c r="J999" i="14"/>
  <c r="J997" i="14"/>
  <c r="J995" i="14"/>
  <c r="J993" i="14"/>
  <c r="J991" i="14"/>
  <c r="J989" i="14"/>
  <c r="J987" i="14"/>
  <c r="J985" i="14"/>
  <c r="J983" i="14"/>
  <c r="J981" i="14"/>
  <c r="J979" i="14"/>
  <c r="J977" i="14"/>
  <c r="J975" i="14"/>
  <c r="J973" i="14"/>
  <c r="J971" i="14"/>
  <c r="J969" i="14"/>
  <c r="J967" i="14"/>
  <c r="J965" i="14"/>
  <c r="J963" i="14"/>
  <c r="J961" i="14"/>
  <c r="J959" i="14"/>
  <c r="J957" i="14"/>
  <c r="J955" i="14"/>
  <c r="J953" i="14"/>
  <c r="J951" i="14"/>
  <c r="J949" i="14"/>
  <c r="J947" i="14"/>
  <c r="J945" i="14"/>
  <c r="J943" i="14"/>
  <c r="J941" i="14"/>
  <c r="J939" i="14"/>
  <c r="J937" i="14"/>
  <c r="J935" i="14"/>
  <c r="J933" i="14"/>
  <c r="J931" i="14"/>
  <c r="J929" i="14"/>
  <c r="J927" i="14"/>
  <c r="J925" i="14"/>
  <c r="J923" i="14"/>
  <c r="J921" i="14"/>
  <c r="J919" i="14"/>
  <c r="J917" i="14"/>
  <c r="J915" i="14"/>
  <c r="J913" i="14"/>
  <c r="J911" i="14"/>
  <c r="J909" i="14"/>
  <c r="J907" i="14"/>
  <c r="J905" i="14"/>
  <c r="J902" i="14"/>
  <c r="J900" i="14"/>
  <c r="J898" i="14"/>
  <c r="J890" i="14"/>
  <c r="J888" i="14"/>
  <c r="J883" i="14"/>
  <c r="J871" i="14"/>
  <c r="J864" i="14"/>
  <c r="J857" i="14"/>
  <c r="J848" i="14"/>
  <c r="J841" i="14"/>
  <c r="J832" i="14"/>
  <c r="J825" i="14"/>
  <c r="J816" i="14"/>
  <c r="J809" i="14"/>
  <c r="J800" i="14"/>
  <c r="J795" i="14"/>
  <c r="J790" i="14"/>
  <c r="J787" i="14"/>
  <c r="J782" i="14"/>
  <c r="J779" i="14"/>
  <c r="J774" i="14"/>
  <c r="J771" i="14"/>
  <c r="J766" i="14"/>
  <c r="J763" i="14"/>
  <c r="J758" i="14"/>
  <c r="J755" i="14"/>
  <c r="J750" i="14"/>
  <c r="J748" i="14"/>
  <c r="J1277" i="14"/>
  <c r="J1269" i="14"/>
  <c r="J1261" i="14"/>
  <c r="J1253" i="14"/>
  <c r="J1245" i="14"/>
  <c r="J1237" i="14"/>
  <c r="J1229" i="14"/>
  <c r="J1221" i="14"/>
  <c r="J1213" i="14"/>
  <c r="J1205" i="14"/>
  <c r="J1197" i="14"/>
  <c r="J1189" i="14"/>
  <c r="J1181" i="14"/>
  <c r="J1173" i="14"/>
  <c r="J1165" i="14"/>
  <c r="J1157" i="14"/>
  <c r="J1149" i="14"/>
  <c r="J1141" i="14"/>
  <c r="J1133" i="14"/>
  <c r="J903" i="14"/>
  <c r="J886" i="14"/>
  <c r="J884" i="14"/>
  <c r="J877" i="14"/>
  <c r="J874" i="14"/>
  <c r="J872" i="14"/>
  <c r="J869" i="14"/>
  <c r="J860" i="14"/>
  <c r="J858" i="14"/>
  <c r="J855" i="14"/>
  <c r="J853" i="14"/>
  <c r="J844" i="14"/>
  <c r="J842" i="14"/>
  <c r="J839" i="14"/>
  <c r="J837" i="14"/>
  <c r="J828" i="14"/>
  <c r="J826" i="14"/>
  <c r="J823" i="14"/>
  <c r="J821" i="14"/>
  <c r="J812" i="14"/>
  <c r="J810" i="14"/>
  <c r="J807" i="14"/>
  <c r="J805" i="14"/>
  <c r="J796" i="14"/>
  <c r="J793" i="14"/>
  <c r="J788" i="14"/>
  <c r="J785" i="14"/>
  <c r="J780" i="14"/>
  <c r="J777" i="14"/>
  <c r="J772" i="14"/>
  <c r="J769" i="14"/>
  <c r="J764" i="14"/>
  <c r="J761" i="14"/>
  <c r="J756" i="14"/>
  <c r="J753" i="14"/>
  <c r="J746" i="14"/>
  <c r="J744" i="14"/>
  <c r="J739" i="14"/>
  <c r="J737" i="14"/>
  <c r="J730" i="14"/>
  <c r="J728" i="14"/>
  <c r="J723" i="14"/>
  <c r="J721" i="14"/>
  <c r="J714" i="14"/>
  <c r="J712" i="14"/>
  <c r="J707" i="14"/>
  <c r="J705" i="14"/>
  <c r="J698" i="14"/>
  <c r="J696" i="14"/>
  <c r="J691" i="14"/>
  <c r="J689" i="14"/>
  <c r="J682" i="14"/>
  <c r="J680" i="14"/>
  <c r="J675" i="14"/>
  <c r="J673" i="14"/>
  <c r="J666" i="14"/>
  <c r="J664" i="14"/>
  <c r="J659" i="14"/>
  <c r="J657" i="14"/>
  <c r="J650" i="14"/>
  <c r="J648" i="14"/>
  <c r="J643" i="14"/>
  <c r="J641" i="14"/>
  <c r="J1273" i="14"/>
  <c r="J1257" i="14"/>
  <c r="J1241" i="14"/>
  <c r="J1225" i="14"/>
  <c r="J1209" i="14"/>
  <c r="J1193" i="14"/>
  <c r="J1177" i="14"/>
  <c r="J1161" i="14"/>
  <c r="J1145" i="14"/>
  <c r="J1124" i="14"/>
  <c r="J1116" i="14"/>
  <c r="J1108" i="14"/>
  <c r="J1100" i="14"/>
  <c r="J1092" i="14"/>
  <c r="J1084" i="14"/>
  <c r="J1076" i="14"/>
  <c r="J1068" i="14"/>
  <c r="J1060" i="14"/>
  <c r="J1052" i="14"/>
  <c r="J1044" i="14"/>
  <c r="J1036" i="14"/>
  <c r="J1028" i="14"/>
  <c r="J1020" i="14"/>
  <c r="J1012" i="14"/>
  <c r="J1004" i="14"/>
  <c r="J996" i="14"/>
  <c r="J988" i="14"/>
  <c r="J980" i="14"/>
  <c r="J972" i="14"/>
  <c r="J964" i="14"/>
  <c r="J956" i="14"/>
  <c r="J948" i="14"/>
  <c r="J940" i="14"/>
  <c r="J932" i="14"/>
  <c r="J924" i="14"/>
  <c r="J916" i="14"/>
  <c r="J908" i="14"/>
  <c r="J901" i="14"/>
  <c r="J885" i="14"/>
  <c r="J875" i="14"/>
  <c r="J865" i="14"/>
  <c r="J863" i="14"/>
  <c r="J861" i="14"/>
  <c r="J856" i="14"/>
  <c r="J833" i="14"/>
  <c r="J831" i="14"/>
  <c r="J829" i="14"/>
  <c r="J824" i="14"/>
  <c r="J801" i="14"/>
  <c r="J799" i="14"/>
  <c r="J797" i="14"/>
  <c r="J791" i="14"/>
  <c r="J789" i="14"/>
  <c r="J783" i="14"/>
  <c r="J781" i="14"/>
  <c r="J775" i="14"/>
  <c r="J773" i="14"/>
  <c r="J767" i="14"/>
  <c r="J765" i="14"/>
  <c r="J759" i="14"/>
  <c r="J757" i="14"/>
  <c r="J751" i="14"/>
  <c r="J742" i="14"/>
  <c r="J740" i="14"/>
  <c r="J738" i="14"/>
  <c r="J734" i="14"/>
  <c r="J732" i="14"/>
  <c r="J726" i="14"/>
  <c r="J724" i="14"/>
  <c r="J722" i="14"/>
  <c r="J718" i="14"/>
  <c r="J716" i="14"/>
  <c r="J710" i="14"/>
  <c r="J708" i="14"/>
  <c r="J706" i="14"/>
  <c r="J702" i="14"/>
  <c r="J700" i="14"/>
  <c r="J694" i="14"/>
  <c r="J692" i="14"/>
  <c r="J690" i="14"/>
  <c r="J686" i="14"/>
  <c r="J684" i="14"/>
  <c r="J678" i="14"/>
  <c r="J676" i="14"/>
  <c r="J674" i="14"/>
  <c r="J670" i="14"/>
  <c r="J668" i="14"/>
  <c r="J662" i="14"/>
  <c r="J660" i="14"/>
  <c r="J658" i="14"/>
  <c r="J654" i="14"/>
  <c r="J652" i="14"/>
  <c r="J646" i="14"/>
  <c r="J644" i="14"/>
  <c r="J642" i="14"/>
  <c r="J638" i="14"/>
  <c r="J636" i="14"/>
  <c r="J634" i="14"/>
  <c r="J632" i="14"/>
  <c r="J630" i="14"/>
  <c r="J628" i="14"/>
  <c r="J626" i="14"/>
  <c r="J624" i="14"/>
  <c r="J622" i="14"/>
  <c r="J620" i="14"/>
  <c r="J618" i="14"/>
  <c r="J616" i="14"/>
  <c r="J614" i="14"/>
  <c r="J612" i="14"/>
  <c r="J610" i="14"/>
  <c r="J608" i="14"/>
  <c r="J606" i="14"/>
  <c r="J604" i="14"/>
  <c r="J602" i="14"/>
  <c r="J600" i="14"/>
  <c r="J598" i="14"/>
  <c r="J596" i="14"/>
  <c r="J594" i="14"/>
  <c r="J592" i="14"/>
  <c r="J590" i="14"/>
  <c r="J588" i="14"/>
  <c r="J586" i="14"/>
  <c r="J584" i="14"/>
  <c r="J582" i="14"/>
  <c r="J580" i="14"/>
  <c r="J578" i="14"/>
  <c r="J576" i="14"/>
  <c r="J574" i="14"/>
  <c r="J572" i="14"/>
  <c r="J570" i="14"/>
  <c r="J568" i="14"/>
  <c r="J566" i="14"/>
  <c r="J564" i="14"/>
  <c r="J562" i="14"/>
  <c r="J560" i="14"/>
  <c r="J558" i="14"/>
  <c r="J556" i="14"/>
  <c r="J554" i="14"/>
  <c r="J552" i="14"/>
  <c r="J550" i="14"/>
  <c r="J548" i="14"/>
  <c r="J546" i="14"/>
  <c r="J544" i="14"/>
  <c r="J542" i="14"/>
  <c r="J540" i="14"/>
  <c r="J538" i="14"/>
  <c r="J536" i="14"/>
  <c r="J534" i="14"/>
  <c r="J532" i="14"/>
  <c r="J530" i="14"/>
  <c r="J528" i="14"/>
  <c r="J526" i="14"/>
  <c r="J524" i="14"/>
  <c r="J522" i="14"/>
  <c r="J520" i="14"/>
  <c r="J518" i="14"/>
  <c r="J516" i="14"/>
  <c r="J514" i="14"/>
  <c r="J512" i="14"/>
  <c r="J510" i="14"/>
  <c r="J508" i="14"/>
  <c r="J506" i="14"/>
  <c r="J504" i="14"/>
  <c r="J502" i="14"/>
  <c r="J500" i="14"/>
  <c r="J498" i="14"/>
  <c r="J496" i="14"/>
  <c r="J494" i="14"/>
  <c r="J492" i="14"/>
  <c r="J490" i="14"/>
  <c r="J488" i="14"/>
  <c r="J486" i="14"/>
  <c r="J484" i="14"/>
  <c r="J482" i="14"/>
  <c r="J480" i="14"/>
  <c r="J478" i="14"/>
  <c r="J476" i="14"/>
  <c r="J474" i="14"/>
  <c r="J472" i="14"/>
  <c r="J470" i="14"/>
  <c r="J468" i="14"/>
  <c r="J466" i="14"/>
  <c r="J464" i="14"/>
  <c r="J462" i="14"/>
  <c r="J460" i="14"/>
  <c r="J458" i="14"/>
  <c r="J456" i="14"/>
  <c r="J454" i="14"/>
  <c r="J452" i="14"/>
  <c r="J450" i="14"/>
  <c r="J448" i="14"/>
  <c r="J446" i="14"/>
  <c r="J444" i="14"/>
  <c r="J442" i="14"/>
  <c r="J440" i="14"/>
  <c r="J1312" i="14"/>
  <c r="J1310" i="14"/>
  <c r="J1296" i="14"/>
  <c r="J1294" i="14"/>
  <c r="J1279" i="14"/>
  <c r="J1263" i="14"/>
  <c r="J1247" i="14"/>
  <c r="J1231" i="14"/>
  <c r="J1215" i="14"/>
  <c r="J1199" i="14"/>
  <c r="J1183" i="14"/>
  <c r="J1167" i="14"/>
  <c r="J1151" i="14"/>
  <c r="J1135" i="14"/>
  <c r="J1126" i="14"/>
  <c r="J1118" i="14"/>
  <c r="J1110" i="14"/>
  <c r="J1102" i="14"/>
  <c r="J1094" i="14"/>
  <c r="J1086" i="14"/>
  <c r="J1078" i="14"/>
  <c r="J1070" i="14"/>
  <c r="J1062" i="14"/>
  <c r="J1054" i="14"/>
  <c r="J1046" i="14"/>
  <c r="J1038" i="14"/>
  <c r="J1030" i="14"/>
  <c r="J1022" i="14"/>
  <c r="J1014" i="14"/>
  <c r="J1006" i="14"/>
  <c r="J998" i="14"/>
  <c r="J990" i="14"/>
  <c r="J982" i="14"/>
  <c r="J974" i="14"/>
  <c r="J966" i="14"/>
  <c r="J958" i="14"/>
  <c r="J950" i="14"/>
  <c r="J942" i="14"/>
  <c r="J934" i="14"/>
  <c r="J926" i="14"/>
  <c r="J918" i="14"/>
  <c r="J910" i="14"/>
  <c r="J889" i="14"/>
  <c r="J878" i="14"/>
  <c r="J876" i="14"/>
  <c r="J868" i="14"/>
  <c r="J866" i="14"/>
  <c r="J836" i="14"/>
  <c r="J834" i="14"/>
  <c r="J804" i="14"/>
  <c r="J802" i="14"/>
  <c r="J794" i="14"/>
  <c r="J792" i="14"/>
  <c r="J786" i="14"/>
  <c r="J784" i="14"/>
  <c r="J778" i="14"/>
  <c r="J776" i="14"/>
  <c r="J770" i="14"/>
  <c r="J768" i="14"/>
  <c r="J762" i="14"/>
  <c r="J760" i="14"/>
  <c r="J754" i="14"/>
  <c r="J752" i="14"/>
  <c r="J1281" i="14"/>
  <c r="J1265" i="14"/>
  <c r="J1249" i="14"/>
  <c r="J1233" i="14"/>
  <c r="J1217" i="14"/>
  <c r="J1201" i="14"/>
  <c r="J1185" i="14"/>
  <c r="J1169" i="14"/>
  <c r="J1153" i="14"/>
  <c r="J1137" i="14"/>
  <c r="J1128" i="14"/>
  <c r="J1120" i="14"/>
  <c r="J1112" i="14"/>
  <c r="J1104" i="14"/>
  <c r="J1096" i="14"/>
  <c r="J1088" i="14"/>
  <c r="J1080" i="14"/>
  <c r="J1072" i="14"/>
  <c r="J1064" i="14"/>
  <c r="J1056" i="14"/>
  <c r="J1048" i="14"/>
  <c r="J1040" i="14"/>
  <c r="J1271" i="14"/>
  <c r="J1207" i="14"/>
  <c r="J1143" i="14"/>
  <c r="J1114" i="14"/>
  <c r="J1082" i="14"/>
  <c r="J1050" i="14"/>
  <c r="J1026" i="14"/>
  <c r="J1010" i="14"/>
  <c r="J994" i="14"/>
  <c r="J978" i="14"/>
  <c r="J962" i="14"/>
  <c r="J946" i="14"/>
  <c r="J930" i="14"/>
  <c r="J914" i="14"/>
  <c r="J895" i="14"/>
  <c r="J893" i="14"/>
  <c r="J891" i="14"/>
  <c r="J820" i="14"/>
  <c r="J818" i="14"/>
  <c r="J749" i="14"/>
  <c r="J747" i="14"/>
  <c r="J735" i="14"/>
  <c r="J720" i="14"/>
  <c r="J709" i="14"/>
  <c r="J697" i="14"/>
  <c r="J695" i="14"/>
  <c r="J685" i="14"/>
  <c r="J683" i="14"/>
  <c r="J671" i="14"/>
  <c r="J656" i="14"/>
  <c r="J645" i="14"/>
  <c r="J635" i="14"/>
  <c r="J627" i="14"/>
  <c r="J619" i="14"/>
  <c r="J611" i="14"/>
  <c r="J603" i="14"/>
  <c r="J595" i="14"/>
  <c r="J587" i="14"/>
  <c r="J579" i="14"/>
  <c r="J571" i="14"/>
  <c r="J563" i="14"/>
  <c r="J555" i="14"/>
  <c r="J547" i="14"/>
  <c r="J539" i="14"/>
  <c r="J531" i="14"/>
  <c r="J523" i="14"/>
  <c r="J515" i="14"/>
  <c r="J507" i="14"/>
  <c r="J499" i="14"/>
  <c r="J491" i="14"/>
  <c r="J483" i="14"/>
  <c r="J475" i="14"/>
  <c r="J467" i="14"/>
  <c r="J459" i="14"/>
  <c r="J451" i="14"/>
  <c r="J443" i="14"/>
  <c r="J438" i="14"/>
  <c r="J436" i="14"/>
  <c r="J434" i="14"/>
  <c r="J432" i="14"/>
  <c r="J430" i="14"/>
  <c r="J428" i="14"/>
  <c r="J426" i="14"/>
  <c r="J424" i="14"/>
  <c r="J422" i="14"/>
  <c r="J420" i="14"/>
  <c r="J418" i="14"/>
  <c r="J416" i="14"/>
  <c r="J414" i="14"/>
  <c r="J412" i="14"/>
  <c r="J410" i="14"/>
  <c r="J408" i="14"/>
  <c r="J406" i="14"/>
  <c r="J404" i="14"/>
  <c r="J402" i="14"/>
  <c r="J400" i="14"/>
  <c r="J398" i="14"/>
  <c r="J396" i="14"/>
  <c r="J394" i="14"/>
  <c r="J392" i="14"/>
  <c r="J390" i="14"/>
  <c r="J388" i="14"/>
  <c r="J386" i="14"/>
  <c r="J384" i="14"/>
  <c r="J382" i="14"/>
  <c r="J380" i="14"/>
  <c r="J378" i="14"/>
  <c r="J376" i="14"/>
  <c r="J374" i="14"/>
  <c r="J372" i="14"/>
  <c r="J370" i="14"/>
  <c r="J368" i="14"/>
  <c r="J366" i="14"/>
  <c r="J364" i="14"/>
  <c r="J362" i="14"/>
  <c r="J360" i="14"/>
  <c r="J358" i="14"/>
  <c r="J356" i="14"/>
  <c r="J354" i="14"/>
  <c r="J352" i="14"/>
  <c r="J350" i="14"/>
  <c r="J348" i="14"/>
  <c r="J346" i="14"/>
  <c r="J344" i="14"/>
  <c r="J342" i="14"/>
  <c r="J340" i="14"/>
  <c r="J338" i="14"/>
  <c r="J336" i="14"/>
  <c r="J334" i="14"/>
  <c r="J332" i="14"/>
  <c r="J330" i="14"/>
  <c r="J328" i="14"/>
  <c r="J326" i="14"/>
  <c r="J324" i="14"/>
  <c r="J322" i="14"/>
  <c r="J320" i="14"/>
  <c r="J318" i="14"/>
  <c r="J316" i="14"/>
  <c r="J314" i="14"/>
  <c r="J312" i="14"/>
  <c r="J310" i="14"/>
  <c r="J308" i="14"/>
  <c r="J306" i="14"/>
  <c r="J304" i="14"/>
  <c r="J302" i="14"/>
  <c r="J300" i="14"/>
  <c r="J298" i="14"/>
  <c r="J296" i="14"/>
  <c r="J294" i="14"/>
  <c r="J292" i="14"/>
  <c r="J290" i="14"/>
  <c r="J288" i="14"/>
  <c r="J286" i="14"/>
  <c r="J284" i="14"/>
  <c r="J282" i="14"/>
  <c r="J280" i="14"/>
  <c r="J278" i="14"/>
  <c r="J276" i="14"/>
  <c r="J274" i="14"/>
  <c r="J272" i="14"/>
  <c r="J270" i="14"/>
  <c r="J268" i="14"/>
  <c r="J266" i="14"/>
  <c r="J264" i="14"/>
  <c r="J262" i="14"/>
  <c r="J260" i="14"/>
  <c r="J258" i="14"/>
  <c r="J256" i="14"/>
  <c r="J254" i="14"/>
  <c r="J252" i="14"/>
  <c r="J250" i="14"/>
  <c r="J248" i="14"/>
  <c r="J246" i="14"/>
  <c r="J244" i="14"/>
  <c r="J242" i="14"/>
  <c r="J240" i="14"/>
  <c r="J238" i="14"/>
  <c r="J236" i="14"/>
  <c r="J234" i="14"/>
  <c r="J232" i="14"/>
  <c r="J230" i="14"/>
  <c r="J228" i="14"/>
  <c r="J226" i="14"/>
  <c r="J224" i="14"/>
  <c r="J222" i="14"/>
  <c r="J220" i="14"/>
  <c r="J218" i="14"/>
  <c r="J216" i="14"/>
  <c r="J214" i="14"/>
  <c r="J212" i="14"/>
  <c r="J210" i="14"/>
  <c r="J208" i="14"/>
  <c r="J206" i="14"/>
  <c r="J204" i="14"/>
  <c r="J202" i="14"/>
  <c r="J200" i="14"/>
  <c r="J198" i="14"/>
  <c r="J196" i="14"/>
  <c r="J194" i="14"/>
  <c r="J192" i="14"/>
  <c r="J190" i="14"/>
  <c r="J188" i="14"/>
  <c r="J186" i="14"/>
  <c r="J184" i="14"/>
  <c r="J182" i="14"/>
  <c r="J180" i="14"/>
  <c r="J178" i="14"/>
  <c r="J176" i="14"/>
  <c r="J174" i="14"/>
  <c r="J172" i="14"/>
  <c r="J170" i="14"/>
  <c r="J168" i="14"/>
  <c r="J166" i="14"/>
  <c r="J164" i="14"/>
  <c r="J162" i="14"/>
  <c r="J160" i="14"/>
  <c r="J158" i="14"/>
  <c r="J156" i="14"/>
  <c r="J154" i="14"/>
  <c r="J152" i="14"/>
  <c r="J150" i="14"/>
  <c r="J148" i="14"/>
  <c r="J146" i="14"/>
  <c r="J144" i="14"/>
  <c r="J142" i="14"/>
  <c r="J140" i="14"/>
  <c r="J138" i="14"/>
  <c r="J136" i="14"/>
  <c r="J134" i="14"/>
  <c r="J132" i="14"/>
  <c r="J130" i="14"/>
  <c r="J128" i="14"/>
  <c r="J126" i="14"/>
  <c r="J124" i="14"/>
  <c r="J122" i="14"/>
  <c r="J120" i="14"/>
  <c r="J118" i="14"/>
  <c r="J116" i="14"/>
  <c r="J114" i="14"/>
  <c r="J112" i="14"/>
  <c r="J110" i="14"/>
  <c r="J108" i="14"/>
  <c r="J106" i="14"/>
  <c r="J104" i="14"/>
  <c r="J102" i="14"/>
  <c r="J100" i="14"/>
  <c r="J98" i="14"/>
  <c r="J96" i="14"/>
  <c r="J94" i="14"/>
  <c r="J92" i="14"/>
  <c r="J90" i="14"/>
  <c r="J88" i="14"/>
  <c r="J86" i="14"/>
  <c r="J84" i="14"/>
  <c r="J82" i="14"/>
  <c r="J80" i="14"/>
  <c r="J78" i="14"/>
  <c r="J76" i="14"/>
  <c r="J74" i="14"/>
  <c r="J1304" i="14"/>
  <c r="J1302" i="14"/>
  <c r="J1255" i="14"/>
  <c r="J1191" i="14"/>
  <c r="J1106" i="14"/>
  <c r="J1074" i="14"/>
  <c r="J1042" i="14"/>
  <c r="J1032" i="14"/>
  <c r="J1016" i="14"/>
  <c r="J1000" i="14"/>
  <c r="J984" i="14"/>
  <c r="J968" i="14"/>
  <c r="J952" i="14"/>
  <c r="J936" i="14"/>
  <c r="J920" i="14"/>
  <c r="J904" i="14"/>
  <c r="J896" i="14"/>
  <c r="J849" i="14"/>
  <c r="J847" i="14"/>
  <c r="J845" i="14"/>
  <c r="J840" i="14"/>
  <c r="J736" i="14"/>
  <c r="J725" i="14"/>
  <c r="J713" i="14"/>
  <c r="J711" i="14"/>
  <c r="J701" i="14"/>
  <c r="J699" i="14"/>
  <c r="J687" i="14"/>
  <c r="J672" i="14"/>
  <c r="J661" i="14"/>
  <c r="J649" i="14"/>
  <c r="J647" i="14"/>
  <c r="J637" i="14"/>
  <c r="J629" i="14"/>
  <c r="J621" i="14"/>
  <c r="J613" i="14"/>
  <c r="J605" i="14"/>
  <c r="J597" i="14"/>
  <c r="J589" i="14"/>
  <c r="J581" i="14"/>
  <c r="J573" i="14"/>
  <c r="J565" i="14"/>
  <c r="J557" i="14"/>
  <c r="J549" i="14"/>
  <c r="J541" i="14"/>
  <c r="J533" i="14"/>
  <c r="J525" i="14"/>
  <c r="J517" i="14"/>
  <c r="J509" i="14"/>
  <c r="J501" i="14"/>
  <c r="J493" i="14"/>
  <c r="J485" i="14"/>
  <c r="J477" i="14"/>
  <c r="J469" i="14"/>
  <c r="J461" i="14"/>
  <c r="J453" i="14"/>
  <c r="J445" i="14"/>
  <c r="J1239" i="14"/>
  <c r="J1175" i="14"/>
  <c r="J1130" i="14"/>
  <c r="J1098" i="14"/>
  <c r="J1066" i="14"/>
  <c r="J1034" i="14"/>
  <c r="J1018" i="14"/>
  <c r="J1002" i="14"/>
  <c r="J986" i="14"/>
  <c r="J970" i="14"/>
  <c r="J954" i="14"/>
  <c r="J938" i="14"/>
  <c r="J922" i="14"/>
  <c r="J906" i="14"/>
  <c r="J881" i="14"/>
  <c r="J879" i="14"/>
  <c r="J852" i="14"/>
  <c r="J850" i="14"/>
  <c r="J741" i="14"/>
  <c r="J729" i="14"/>
  <c r="J727" i="14"/>
  <c r="J717" i="14"/>
  <c r="J715" i="14"/>
  <c r="J703" i="14"/>
  <c r="J688" i="14"/>
  <c r="J677" i="14"/>
  <c r="J665" i="14"/>
  <c r="J663" i="14"/>
  <c r="J653" i="14"/>
  <c r="J651" i="14"/>
  <c r="J639" i="14"/>
  <c r="J631" i="14"/>
  <c r="J623" i="14"/>
  <c r="J615" i="14"/>
  <c r="J607" i="14"/>
  <c r="J599" i="14"/>
  <c r="J591" i="14"/>
  <c r="J583" i="14"/>
  <c r="J575" i="14"/>
  <c r="J567" i="14"/>
  <c r="J559" i="14"/>
  <c r="J551" i="14"/>
  <c r="J543" i="14"/>
  <c r="J535" i="14"/>
  <c r="J527" i="14"/>
  <c r="J519" i="14"/>
  <c r="J511" i="14"/>
  <c r="J503" i="14"/>
  <c r="J495" i="14"/>
  <c r="J487" i="14"/>
  <c r="J479" i="14"/>
  <c r="J471" i="14"/>
  <c r="J463" i="14"/>
  <c r="J455" i="14"/>
  <c r="J447" i="14"/>
  <c r="J439" i="14"/>
  <c r="J437" i="14"/>
  <c r="J435" i="14"/>
  <c r="J433" i="14"/>
  <c r="J431" i="14"/>
  <c r="J429" i="14"/>
  <c r="J427" i="14"/>
  <c r="J425" i="14"/>
  <c r="J423" i="14"/>
  <c r="J421" i="14"/>
  <c r="J419" i="14"/>
  <c r="J417" i="14"/>
  <c r="J415" i="14"/>
  <c r="J413" i="14"/>
  <c r="J411" i="14"/>
  <c r="J409" i="14"/>
  <c r="J407" i="14"/>
  <c r="J405" i="14"/>
  <c r="J403" i="14"/>
  <c r="J401" i="14"/>
  <c r="J399" i="14"/>
  <c r="J397" i="14"/>
  <c r="J395" i="14"/>
  <c r="J393" i="14"/>
  <c r="J391" i="14"/>
  <c r="J389" i="14"/>
  <c r="J387" i="14"/>
  <c r="J385" i="14"/>
  <c r="J383" i="14"/>
  <c r="J381" i="14"/>
  <c r="J379" i="14"/>
  <c r="J377" i="14"/>
  <c r="J375" i="14"/>
  <c r="J373" i="14"/>
  <c r="J371" i="14"/>
  <c r="J369" i="14"/>
  <c r="J367" i="14"/>
  <c r="J365" i="14"/>
  <c r="J363" i="14"/>
  <c r="J361" i="14"/>
  <c r="J359" i="14"/>
  <c r="J357" i="14"/>
  <c r="J355" i="14"/>
  <c r="J353" i="14"/>
  <c r="J351" i="14"/>
  <c r="J349" i="14"/>
  <c r="J347" i="14"/>
  <c r="J345" i="14"/>
  <c r="J343" i="14"/>
  <c r="J341" i="14"/>
  <c r="J339" i="14"/>
  <c r="J337" i="14"/>
  <c r="J335" i="14"/>
  <c r="J333" i="14"/>
  <c r="J331" i="14"/>
  <c r="J329" i="14"/>
  <c r="J327" i="14"/>
  <c r="J325" i="14"/>
  <c r="J75" i="14"/>
  <c r="J91" i="14"/>
  <c r="J107" i="14"/>
  <c r="J123" i="14"/>
  <c r="J139" i="14"/>
  <c r="J155" i="14"/>
  <c r="J171" i="14"/>
  <c r="J187" i="14"/>
  <c r="J203" i="14"/>
  <c r="J219" i="14"/>
  <c r="J235" i="14"/>
  <c r="J251" i="14"/>
  <c r="J259" i="14"/>
  <c r="J275" i="14"/>
  <c r="J291" i="14"/>
  <c r="J307" i="14"/>
  <c r="J323" i="14"/>
  <c r="J481" i="14"/>
  <c r="J577" i="14"/>
  <c r="J640" i="14"/>
  <c r="J693" i="14"/>
  <c r="J960" i="14"/>
  <c r="J1090" i="14"/>
  <c r="J7" i="14"/>
  <c r="J11" i="14"/>
  <c r="J15" i="14"/>
  <c r="J19" i="14"/>
  <c r="J23" i="14"/>
  <c r="J27" i="14"/>
  <c r="J31" i="14"/>
  <c r="J35" i="14"/>
  <c r="J79" i="14"/>
  <c r="J87" i="14"/>
  <c r="J95" i="14"/>
  <c r="J103" i="14"/>
  <c r="J111" i="14"/>
  <c r="J119" i="14"/>
  <c r="J127" i="14"/>
  <c r="J135" i="14"/>
  <c r="J143" i="14"/>
  <c r="J151" i="14"/>
  <c r="J159" i="14"/>
  <c r="J167" i="14"/>
  <c r="J175" i="14"/>
  <c r="J183" i="14"/>
  <c r="J191" i="14"/>
  <c r="J199" i="14"/>
  <c r="J207" i="14"/>
  <c r="J215" i="14"/>
  <c r="J223" i="14"/>
  <c r="J231" i="14"/>
  <c r="J239" i="14"/>
  <c r="J247" i="14"/>
  <c r="J255" i="14"/>
  <c r="J263" i="14"/>
  <c r="J271" i="14"/>
  <c r="J279" i="14"/>
  <c r="J287" i="14"/>
  <c r="J295" i="14"/>
  <c r="J303" i="14"/>
  <c r="J311" i="14"/>
  <c r="J319" i="14"/>
  <c r="J465" i="14"/>
  <c r="J497" i="14"/>
  <c r="J529" i="14"/>
  <c r="J561" i="14"/>
  <c r="J593" i="14"/>
  <c r="J625" i="14"/>
  <c r="J719" i="14"/>
  <c r="J731" i="14"/>
  <c r="J733" i="14"/>
  <c r="J928" i="14"/>
  <c r="J992" i="14"/>
  <c r="I1312" i="14"/>
  <c r="I1311" i="14"/>
  <c r="I1304" i="14"/>
  <c r="I1303" i="14"/>
  <c r="I1296" i="14"/>
  <c r="I1295" i="14"/>
  <c r="I1288" i="14"/>
  <c r="I1287" i="14"/>
  <c r="I902" i="14"/>
  <c r="I901" i="14"/>
  <c r="I900" i="14"/>
  <c r="I891" i="14"/>
  <c r="I890" i="14"/>
  <c r="I889" i="14"/>
  <c r="I888" i="14"/>
  <c r="I879" i="14"/>
  <c r="I873" i="14"/>
  <c r="I872" i="14"/>
  <c r="I867" i="14"/>
  <c r="I866" i="14"/>
  <c r="I859" i="14"/>
  <c r="I858" i="14"/>
  <c r="I851" i="14"/>
  <c r="I850" i="14"/>
  <c r="I843" i="14"/>
  <c r="I842" i="14"/>
  <c r="I835" i="14"/>
  <c r="I834" i="14"/>
  <c r="I827" i="14"/>
  <c r="I826" i="14"/>
  <c r="I819" i="14"/>
  <c r="I818" i="14"/>
  <c r="I811" i="14"/>
  <c r="I810" i="14"/>
  <c r="I803" i="14"/>
  <c r="I802" i="14"/>
  <c r="I795" i="14"/>
  <c r="I794" i="14"/>
  <c r="I787" i="14"/>
  <c r="I786" i="14"/>
  <c r="I779" i="14"/>
  <c r="I778" i="14"/>
  <c r="I1317" i="14"/>
  <c r="I1310" i="14"/>
  <c r="I1309" i="14"/>
  <c r="I1302" i="14"/>
  <c r="I1301" i="14"/>
  <c r="I1294" i="14"/>
  <c r="I1293" i="14"/>
  <c r="I1286" i="14"/>
  <c r="I1285" i="14"/>
  <c r="I899" i="14"/>
  <c r="I898" i="14"/>
  <c r="I897" i="14"/>
  <c r="I896" i="14"/>
  <c r="I887" i="14"/>
  <c r="I878" i="14"/>
  <c r="I871" i="14"/>
  <c r="I865" i="14"/>
  <c r="I864" i="14"/>
  <c r="I857" i="14"/>
  <c r="I856" i="14"/>
  <c r="I849" i="14"/>
  <c r="I848" i="14"/>
  <c r="I841" i="14"/>
  <c r="I840" i="14"/>
  <c r="I833" i="14"/>
  <c r="I832" i="14"/>
  <c r="I825" i="14"/>
  <c r="I824" i="14"/>
  <c r="I817" i="14"/>
  <c r="I816" i="14"/>
  <c r="I809" i="14"/>
  <c r="I808" i="14"/>
  <c r="I801" i="14"/>
  <c r="I800" i="14"/>
  <c r="I793" i="14"/>
  <c r="I792" i="14"/>
  <c r="I785" i="14"/>
  <c r="I784" i="14"/>
  <c r="I777" i="14"/>
  <c r="I776" i="14"/>
  <c r="I1313" i="14"/>
  <c r="I1305" i="14"/>
  <c r="I1297" i="14"/>
  <c r="I1289" i="14"/>
  <c r="I892" i="14"/>
  <c r="I881" i="14"/>
  <c r="I868" i="14"/>
  <c r="I860" i="14"/>
  <c r="I852" i="14"/>
  <c r="I844" i="14"/>
  <c r="I836" i="14"/>
  <c r="I828" i="14"/>
  <c r="I820" i="14"/>
  <c r="I812" i="14"/>
  <c r="I804" i="14"/>
  <c r="I796" i="14"/>
  <c r="I788" i="14"/>
  <c r="I780" i="14"/>
  <c r="I772" i="14"/>
  <c r="I771" i="14"/>
  <c r="I769" i="14"/>
  <c r="I768" i="14"/>
  <c r="I761" i="14"/>
  <c r="I760" i="14"/>
  <c r="I1316" i="14"/>
  <c r="I1315" i="14"/>
  <c r="I1314" i="14"/>
  <c r="I1308" i="14"/>
  <c r="I1307" i="14"/>
  <c r="I1306" i="14"/>
  <c r="I1300" i="14"/>
  <c r="I1299" i="14"/>
  <c r="I1298" i="14"/>
  <c r="I1292" i="14"/>
  <c r="I1291" i="14"/>
  <c r="I1290" i="14"/>
  <c r="I1284" i="14"/>
  <c r="I1283" i="14"/>
  <c r="I1282" i="14"/>
  <c r="I1281" i="14"/>
  <c r="I1280" i="14"/>
  <c r="I1279" i="14"/>
  <c r="I1278" i="14"/>
  <c r="I1277" i="14"/>
  <c r="I1276" i="14"/>
  <c r="I1275" i="14"/>
  <c r="I1274" i="14"/>
  <c r="I1273" i="14"/>
  <c r="I1272" i="14"/>
  <c r="I1271" i="14"/>
  <c r="I1270" i="14"/>
  <c r="I1269" i="14"/>
  <c r="I1268" i="14"/>
  <c r="I1267" i="14"/>
  <c r="I1266" i="14"/>
  <c r="I1265" i="14"/>
  <c r="I1264" i="14"/>
  <c r="I1263" i="14"/>
  <c r="I1262" i="14"/>
  <c r="I1261" i="14"/>
  <c r="I1260" i="14"/>
  <c r="I1259" i="14"/>
  <c r="I1258" i="14"/>
  <c r="I1257" i="14"/>
  <c r="I1256" i="14"/>
  <c r="I1255" i="14"/>
  <c r="I1254" i="14"/>
  <c r="I1253" i="14"/>
  <c r="I1252" i="14"/>
  <c r="I1251" i="14"/>
  <c r="I1250" i="14"/>
  <c r="I1249" i="14"/>
  <c r="I1248" i="14"/>
  <c r="I1247" i="14"/>
  <c r="I1246" i="14"/>
  <c r="I1245" i="14"/>
  <c r="I1244" i="14"/>
  <c r="I1243" i="14"/>
  <c r="I1242" i="14"/>
  <c r="I1241" i="14"/>
  <c r="I1240" i="14"/>
  <c r="I1239" i="14"/>
  <c r="I1238" i="14"/>
  <c r="I1237" i="14"/>
  <c r="I1236" i="14"/>
  <c r="I1235" i="14"/>
  <c r="I1234" i="14"/>
  <c r="I1233" i="14"/>
  <c r="I1232" i="14"/>
  <c r="I1231" i="14"/>
  <c r="I1230" i="14"/>
  <c r="I1229" i="14"/>
  <c r="I1228" i="14"/>
  <c r="I1227" i="14"/>
  <c r="I1226" i="14"/>
  <c r="I1225" i="14"/>
  <c r="I1224" i="14"/>
  <c r="I1223" i="14"/>
  <c r="I1222" i="14"/>
  <c r="I1221" i="14"/>
  <c r="I1220" i="14"/>
  <c r="I1219" i="14"/>
  <c r="I1218" i="14"/>
  <c r="I1217" i="14"/>
  <c r="I1216" i="14"/>
  <c r="I1215" i="14"/>
  <c r="I1214" i="14"/>
  <c r="I1213" i="14"/>
  <c r="I1212" i="14"/>
  <c r="I1211" i="14"/>
  <c r="I1210" i="14"/>
  <c r="I1209" i="14"/>
  <c r="I1208" i="14"/>
  <c r="I1207" i="14"/>
  <c r="I1206" i="14"/>
  <c r="I1205" i="14"/>
  <c r="I1204" i="14"/>
  <c r="I1203" i="14"/>
  <c r="I1202" i="14"/>
  <c r="I1201" i="14"/>
  <c r="I1200" i="14"/>
  <c r="I1199" i="14"/>
  <c r="I1198" i="14"/>
  <c r="I1197" i="14"/>
  <c r="I1196" i="14"/>
  <c r="I1195" i="14"/>
  <c r="I1194" i="14"/>
  <c r="I1193" i="14"/>
  <c r="I1192" i="14"/>
  <c r="I1191" i="14"/>
  <c r="I1190" i="14"/>
  <c r="I1189" i="14"/>
  <c r="I1188" i="14"/>
  <c r="I1187" i="14"/>
  <c r="I1186" i="14"/>
  <c r="I1185" i="14"/>
  <c r="I1184" i="14"/>
  <c r="I1183" i="14"/>
  <c r="I1182" i="14"/>
  <c r="I1181" i="14"/>
  <c r="I1180" i="14"/>
  <c r="I1179" i="14"/>
  <c r="I1178" i="14"/>
  <c r="I1177" i="14"/>
  <c r="I1176" i="14"/>
  <c r="I1175" i="14"/>
  <c r="I1174" i="14"/>
  <c r="I1173" i="14"/>
  <c r="I1172" i="14"/>
  <c r="I1171" i="14"/>
  <c r="I1170" i="14"/>
  <c r="I1169" i="14"/>
  <c r="I1168" i="14"/>
  <c r="I1167" i="14"/>
  <c r="I1166" i="14"/>
  <c r="I1165" i="14"/>
  <c r="I1164" i="14"/>
  <c r="I1163" i="14"/>
  <c r="I1162" i="14"/>
  <c r="I1161" i="14"/>
  <c r="I1160" i="14"/>
  <c r="I1159" i="14"/>
  <c r="I1158" i="14"/>
  <c r="I1157" i="14"/>
  <c r="I1156" i="14"/>
  <c r="I1155" i="14"/>
  <c r="I1154" i="14"/>
  <c r="I1153" i="14"/>
  <c r="I1152" i="14"/>
  <c r="I1151" i="14"/>
  <c r="I1150" i="14"/>
  <c r="I1149" i="14"/>
  <c r="I1148" i="14"/>
  <c r="I1147" i="14"/>
  <c r="I1146" i="14"/>
  <c r="I1145" i="14"/>
  <c r="I1144" i="14"/>
  <c r="I1143" i="14"/>
  <c r="I1142" i="14"/>
  <c r="I1141" i="14"/>
  <c r="I1140" i="14"/>
  <c r="I1139" i="14"/>
  <c r="I1138" i="14"/>
  <c r="I1137" i="14"/>
  <c r="I1136" i="14"/>
  <c r="I1135" i="14"/>
  <c r="I1134" i="14"/>
  <c r="I1133" i="14"/>
  <c r="I1132" i="14"/>
  <c r="I1131" i="14"/>
  <c r="I1130" i="14"/>
  <c r="I1129" i="14"/>
  <c r="I1128" i="14"/>
  <c r="I1127" i="14"/>
  <c r="I1126" i="14"/>
  <c r="I1125" i="14"/>
  <c r="I1124" i="14"/>
  <c r="I1123" i="14"/>
  <c r="I1122" i="14"/>
  <c r="I1121" i="14"/>
  <c r="I1120" i="14"/>
  <c r="I1119" i="14"/>
  <c r="I1118" i="14"/>
  <c r="I1117" i="14"/>
  <c r="I1116" i="14"/>
  <c r="I1115" i="14"/>
  <c r="I1114" i="14"/>
  <c r="I1113" i="14"/>
  <c r="I1112" i="14"/>
  <c r="I1111" i="14"/>
  <c r="I1110" i="14"/>
  <c r="I1109" i="14"/>
  <c r="I1108" i="14"/>
  <c r="I1107" i="14"/>
  <c r="I1106" i="14"/>
  <c r="I1105" i="14"/>
  <c r="I1104" i="14"/>
  <c r="I1103" i="14"/>
  <c r="I1102" i="14"/>
  <c r="I1101" i="14"/>
  <c r="I1100" i="14"/>
  <c r="I882" i="14"/>
  <c r="I847" i="14"/>
  <c r="I846" i="14"/>
  <c r="I845" i="14"/>
  <c r="I815" i="14"/>
  <c r="I814" i="14"/>
  <c r="I813" i="14"/>
  <c r="I783" i="14"/>
  <c r="I782" i="14"/>
  <c r="I781" i="14"/>
  <c r="I765" i="14"/>
  <c r="I764" i="14"/>
  <c r="I763" i="14"/>
  <c r="I757" i="14"/>
  <c r="I756" i="14"/>
  <c r="I755" i="14"/>
  <c r="I753" i="14"/>
  <c r="I752" i="14"/>
  <c r="I739" i="14"/>
  <c r="I738" i="14"/>
  <c r="I737" i="14"/>
  <c r="I736" i="14"/>
  <c r="I723" i="14"/>
  <c r="I722" i="14"/>
  <c r="I721" i="14"/>
  <c r="I720" i="14"/>
  <c r="I880" i="14"/>
  <c r="I875" i="14"/>
  <c r="I874" i="14"/>
  <c r="I870" i="14"/>
  <c r="I869" i="14"/>
  <c r="I799" i="14"/>
  <c r="I798" i="14"/>
  <c r="I797" i="14"/>
  <c r="I775" i="14"/>
  <c r="I766" i="14"/>
  <c r="I747" i="14"/>
  <c r="I746" i="14"/>
  <c r="I745" i="14"/>
  <c r="I744" i="14"/>
  <c r="I743" i="14"/>
  <c r="I731" i="14"/>
  <c r="I730" i="14"/>
  <c r="I729" i="14"/>
  <c r="I728" i="14"/>
  <c r="I727" i="14"/>
  <c r="I715" i="14"/>
  <c r="I714" i="14"/>
  <c r="I713" i="14"/>
  <c r="I712" i="14"/>
  <c r="I699" i="14"/>
  <c r="I698" i="14"/>
  <c r="I697" i="14"/>
  <c r="I696" i="14"/>
  <c r="I683" i="14"/>
  <c r="I682" i="14"/>
  <c r="I681" i="14"/>
  <c r="I680" i="14"/>
  <c r="I667" i="14"/>
  <c r="I666" i="14"/>
  <c r="I665" i="14"/>
  <c r="I664" i="14"/>
  <c r="I651" i="14"/>
  <c r="I650" i="14"/>
  <c r="I649" i="14"/>
  <c r="I648" i="14"/>
  <c r="I1099" i="14"/>
  <c r="I1095" i="14"/>
  <c r="I1091" i="14"/>
  <c r="I1087" i="14"/>
  <c r="I1083" i="14"/>
  <c r="I1079" i="14"/>
  <c r="I1075" i="14"/>
  <c r="I1071" i="14"/>
  <c r="I1067" i="14"/>
  <c r="I1063" i="14"/>
  <c r="I1059" i="14"/>
  <c r="I1055" i="14"/>
  <c r="I1051" i="14"/>
  <c r="I1047" i="14"/>
  <c r="I1043" i="14"/>
  <c r="I1039" i="14"/>
  <c r="I1035" i="14"/>
  <c r="I1031" i="14"/>
  <c r="I1027" i="14"/>
  <c r="I1023" i="14"/>
  <c r="I1019" i="14"/>
  <c r="I1015" i="14"/>
  <c r="I1011" i="14"/>
  <c r="I1007" i="14"/>
  <c r="I1003" i="14"/>
  <c r="I999" i="14"/>
  <c r="I995" i="14"/>
  <c r="I838" i="14"/>
  <c r="I837" i="14"/>
  <c r="I831" i="14"/>
  <c r="I790" i="14"/>
  <c r="I789" i="14"/>
  <c r="I759" i="14"/>
  <c r="I750" i="14"/>
  <c r="I741" i="14"/>
  <c r="I732" i="14"/>
  <c r="I718" i="14"/>
  <c r="I711" i="14"/>
  <c r="I710" i="14"/>
  <c r="I709" i="14"/>
  <c r="I708" i="14"/>
  <c r="I702" i="14"/>
  <c r="I695" i="14"/>
  <c r="I694" i="14"/>
  <c r="I693" i="14"/>
  <c r="I692" i="14"/>
  <c r="I686" i="14"/>
  <c r="I679" i="14"/>
  <c r="I1096" i="14"/>
  <c r="I1092" i="14"/>
  <c r="I1088" i="14"/>
  <c r="I1084" i="14"/>
  <c r="I1080" i="14"/>
  <c r="I1076" i="14"/>
  <c r="I1072" i="14"/>
  <c r="I1068" i="14"/>
  <c r="I1064" i="14"/>
  <c r="I1060" i="14"/>
  <c r="I1056" i="14"/>
  <c r="I1052" i="14"/>
  <c r="I1048" i="14"/>
  <c r="I1044" i="14"/>
  <c r="I1040" i="14"/>
  <c r="I1036" i="14"/>
  <c r="I1032" i="14"/>
  <c r="I1028" i="14"/>
  <c r="I1024" i="14"/>
  <c r="I1020" i="14"/>
  <c r="I1016" i="14"/>
  <c r="I1012" i="14"/>
  <c r="I1008" i="14"/>
  <c r="I1004" i="14"/>
  <c r="I1000" i="14"/>
  <c r="I996" i="14"/>
  <c r="I855" i="14"/>
  <c r="I854" i="14"/>
  <c r="I853" i="14"/>
  <c r="I839" i="14"/>
  <c r="I823" i="14"/>
  <c r="I822" i="14"/>
  <c r="I821" i="14"/>
  <c r="I806" i="14"/>
  <c r="I805" i="14"/>
  <c r="I791" i="14"/>
  <c r="I774" i="14"/>
  <c r="I773" i="14"/>
  <c r="I770" i="14"/>
  <c r="I751" i="14"/>
  <c r="I742" i="14"/>
  <c r="I733" i="14"/>
  <c r="I724" i="14"/>
  <c r="I719" i="14"/>
  <c r="I707" i="14"/>
  <c r="I706" i="14"/>
  <c r="I705" i="14"/>
  <c r="I704" i="14"/>
  <c r="I703" i="14"/>
  <c r="I691" i="14"/>
  <c r="I690" i="14"/>
  <c r="I689" i="14"/>
  <c r="I688" i="14"/>
  <c r="I687" i="14"/>
  <c r="I675" i="14"/>
  <c r="I674" i="14"/>
  <c r="I673" i="14"/>
  <c r="I672" i="14"/>
  <c r="I671" i="14"/>
  <c r="I659" i="14"/>
  <c r="I658" i="14"/>
  <c r="I657" i="14"/>
  <c r="I656" i="14"/>
  <c r="I655" i="14"/>
  <c r="I643" i="14"/>
  <c r="I642" i="14"/>
  <c r="I641" i="14"/>
  <c r="I640" i="14"/>
  <c r="I639" i="14"/>
  <c r="I635" i="14"/>
  <c r="I631" i="14"/>
  <c r="I627" i="14"/>
  <c r="I623" i="14"/>
  <c r="I619" i="14"/>
  <c r="I615" i="14"/>
  <c r="I611" i="14"/>
  <c r="I607" i="14"/>
  <c r="I603" i="14"/>
  <c r="I599" i="14"/>
  <c r="I595" i="14"/>
  <c r="I591" i="14"/>
  <c r="I1097" i="14"/>
  <c r="I1089" i="14"/>
  <c r="I1081" i="14"/>
  <c r="I1073" i="14"/>
  <c r="I1065" i="14"/>
  <c r="I1057" i="14"/>
  <c r="I1049" i="14"/>
  <c r="I1041" i="14"/>
  <c r="I1033" i="14"/>
  <c r="I1025" i="14"/>
  <c r="I1017" i="14"/>
  <c r="I1009" i="14"/>
  <c r="I1001" i="14"/>
  <c r="I993" i="14"/>
  <c r="I989" i="14"/>
  <c r="I985" i="14"/>
  <c r="I981" i="14"/>
  <c r="I977" i="14"/>
  <c r="I973" i="14"/>
  <c r="I969" i="14"/>
  <c r="I965" i="14"/>
  <c r="I961" i="14"/>
  <c r="I957" i="14"/>
  <c r="I953" i="14"/>
  <c r="I949" i="14"/>
  <c r="I945" i="14"/>
  <c r="I941" i="14"/>
  <c r="I937" i="14"/>
  <c r="I933" i="14"/>
  <c r="I929" i="14"/>
  <c r="I925" i="14"/>
  <c r="I921" i="14"/>
  <c r="I917" i="14"/>
  <c r="I913" i="14"/>
  <c r="I909" i="14"/>
  <c r="I905" i="14"/>
  <c r="I895" i="14"/>
  <c r="I894" i="14"/>
  <c r="I762" i="14"/>
  <c r="I749" i="14"/>
  <c r="I740" i="14"/>
  <c r="I676" i="14"/>
  <c r="I662" i="14"/>
  <c r="I653" i="14"/>
  <c r="I644" i="14"/>
  <c r="I632" i="14"/>
  <c r="I629" i="14"/>
  <c r="I626" i="14"/>
  <c r="I616" i="14"/>
  <c r="I613" i="14"/>
  <c r="I610" i="14"/>
  <c r="I600" i="14"/>
  <c r="I597" i="14"/>
  <c r="I594" i="14"/>
  <c r="I1093" i="14"/>
  <c r="I1085" i="14"/>
  <c r="I1077" i="14"/>
  <c r="I1069" i="14"/>
  <c r="I1061" i="14"/>
  <c r="I1053" i="14"/>
  <c r="I1045" i="14"/>
  <c r="I1037" i="14"/>
  <c r="I1029" i="14"/>
  <c r="I1021" i="14"/>
  <c r="I1013" i="14"/>
  <c r="I1005" i="14"/>
  <c r="I997" i="14"/>
  <c r="I991" i="14"/>
  <c r="I987" i="14"/>
  <c r="I983" i="14"/>
  <c r="I979" i="14"/>
  <c r="I975" i="14"/>
  <c r="I971" i="14"/>
  <c r="I967" i="14"/>
  <c r="I963" i="14"/>
  <c r="I959" i="14"/>
  <c r="I955" i="14"/>
  <c r="I951" i="14"/>
  <c r="I947" i="14"/>
  <c r="I943" i="14"/>
  <c r="I939" i="14"/>
  <c r="I935" i="14"/>
  <c r="I931" i="14"/>
  <c r="I927" i="14"/>
  <c r="I923" i="14"/>
  <c r="I919" i="14"/>
  <c r="I915" i="14"/>
  <c r="I911" i="14"/>
  <c r="I907" i="14"/>
  <c r="I830" i="14"/>
  <c r="I829" i="14"/>
  <c r="I735" i="14"/>
  <c r="I726" i="14"/>
  <c r="I717" i="14"/>
  <c r="I701" i="14"/>
  <c r="I685" i="14"/>
  <c r="I678" i="14"/>
  <c r="I669" i="14"/>
  <c r="I660" i="14"/>
  <c r="I646" i="14"/>
  <c r="I637" i="14"/>
  <c r="I634" i="14"/>
  <c r="I624" i="14"/>
  <c r="I621" i="14"/>
  <c r="I618" i="14"/>
  <c r="I608" i="14"/>
  <c r="I605" i="14"/>
  <c r="I602" i="14"/>
  <c r="I592" i="14"/>
  <c r="I589" i="14"/>
  <c r="I588" i="14"/>
  <c r="I587" i="14"/>
  <c r="I586" i="14"/>
  <c r="I585" i="14"/>
  <c r="I584" i="14"/>
  <c r="I583" i="14"/>
  <c r="I582" i="14"/>
  <c r="I581" i="14"/>
  <c r="I580" i="14"/>
  <c r="I579" i="14"/>
  <c r="I578" i="14"/>
  <c r="I577" i="14"/>
  <c r="I576" i="14"/>
  <c r="I575" i="14"/>
  <c r="I574" i="14"/>
  <c r="I573" i="14"/>
  <c r="I572" i="14"/>
  <c r="I571" i="14"/>
  <c r="I570" i="14"/>
  <c r="I569" i="14"/>
  <c r="I568" i="14"/>
  <c r="I567" i="14"/>
  <c r="I566" i="14"/>
  <c r="I565" i="14"/>
  <c r="I564" i="14"/>
  <c r="I563" i="14"/>
  <c r="I562" i="14"/>
  <c r="I561" i="14"/>
  <c r="I560" i="14"/>
  <c r="I559" i="14"/>
  <c r="I558" i="14"/>
  <c r="I557" i="14"/>
  <c r="I556" i="14"/>
  <c r="I555" i="14"/>
  <c r="I554" i="14"/>
  <c r="I553" i="14"/>
  <c r="I552" i="14"/>
  <c r="I551" i="14"/>
  <c r="I550" i="14"/>
  <c r="I549" i="14"/>
  <c r="I548" i="14"/>
  <c r="I547" i="14"/>
  <c r="I546" i="14"/>
  <c r="I545" i="14"/>
  <c r="I544" i="14"/>
  <c r="I543" i="14"/>
  <c r="I542" i="14"/>
  <c r="I541" i="14"/>
  <c r="I540" i="14"/>
  <c r="I539" i="14"/>
  <c r="I538" i="14"/>
  <c r="I537" i="14"/>
  <c r="I536" i="14"/>
  <c r="I535" i="14"/>
  <c r="I534" i="14"/>
  <c r="I533" i="14"/>
  <c r="I532" i="14"/>
  <c r="I531" i="14"/>
  <c r="I530" i="14"/>
  <c r="I529" i="14"/>
  <c r="I528" i="14"/>
  <c r="I527" i="14"/>
  <c r="I526" i="14"/>
  <c r="I525" i="14"/>
  <c r="I524" i="14"/>
  <c r="I523" i="14"/>
  <c r="I522" i="14"/>
  <c r="I521" i="14"/>
  <c r="I520" i="14"/>
  <c r="I519" i="14"/>
  <c r="I518" i="14"/>
  <c r="I517" i="14"/>
  <c r="I516" i="14"/>
  <c r="I515" i="14"/>
  <c r="I514" i="14"/>
  <c r="I513" i="14"/>
  <c r="I512" i="14"/>
  <c r="I511" i="14"/>
  <c r="I510" i="14"/>
  <c r="I509" i="14"/>
  <c r="I508" i="14"/>
  <c r="I507" i="14"/>
  <c r="I506" i="14"/>
  <c r="I505" i="14"/>
  <c r="I504" i="14"/>
  <c r="I503" i="14"/>
  <c r="I502" i="14"/>
  <c r="I501" i="14"/>
  <c r="I500" i="14"/>
  <c r="I499" i="14"/>
  <c r="I498" i="14"/>
  <c r="I497" i="14"/>
  <c r="I496" i="14"/>
  <c r="I495" i="14"/>
  <c r="I494" i="14"/>
  <c r="I1086" i="14"/>
  <c r="I1070" i="14"/>
  <c r="I1054" i="14"/>
  <c r="I1038" i="14"/>
  <c r="I1022" i="14"/>
  <c r="I1006" i="14"/>
  <c r="I992" i="14"/>
  <c r="I984" i="14"/>
  <c r="I976" i="14"/>
  <c r="I968" i="14"/>
  <c r="I960" i="14"/>
  <c r="I952" i="14"/>
  <c r="I944" i="14"/>
  <c r="I936" i="14"/>
  <c r="I928" i="14"/>
  <c r="I920" i="14"/>
  <c r="I912" i="14"/>
  <c r="I904" i="14"/>
  <c r="I903" i="14"/>
  <c r="I670" i="14"/>
  <c r="I663" i="14"/>
  <c r="I654" i="14"/>
  <c r="I647" i="14"/>
  <c r="I638" i="14"/>
  <c r="I633" i="14"/>
  <c r="I628" i="14"/>
  <c r="I606" i="14"/>
  <c r="I601" i="14"/>
  <c r="I596" i="14"/>
  <c r="I1098" i="14"/>
  <c r="I1082" i="14"/>
  <c r="I1066" i="14"/>
  <c r="I1050" i="14"/>
  <c r="I1034" i="14"/>
  <c r="I1018" i="14"/>
  <c r="I1002" i="14"/>
  <c r="I990" i="14"/>
  <c r="I982" i="14"/>
  <c r="I974" i="14"/>
  <c r="I966" i="14"/>
  <c r="I958" i="14"/>
  <c r="I950" i="14"/>
  <c r="I942" i="14"/>
  <c r="I934" i="14"/>
  <c r="I926" i="14"/>
  <c r="I918" i="14"/>
  <c r="I910" i="14"/>
  <c r="I893" i="14"/>
  <c r="I884" i="14"/>
  <c r="I883" i="14"/>
  <c r="I877" i="14"/>
  <c r="I748" i="14"/>
  <c r="I725" i="14"/>
  <c r="I677" i="14"/>
  <c r="I668" i="14"/>
  <c r="I661" i="14"/>
  <c r="I652" i="14"/>
  <c r="I645" i="14"/>
  <c r="I636" i="14"/>
  <c r="I614" i="14"/>
  <c r="I609" i="14"/>
  <c r="I604" i="14"/>
  <c r="I493" i="14"/>
  <c r="I492" i="14"/>
  <c r="I491" i="14"/>
  <c r="I490" i="14"/>
  <c r="I489" i="14"/>
  <c r="I488" i="14"/>
  <c r="I487" i="14"/>
  <c r="I486" i="14"/>
  <c r="I485" i="14"/>
  <c r="I484" i="14"/>
  <c r="I483" i="14"/>
  <c r="I482" i="14"/>
  <c r="I481" i="14"/>
  <c r="I480" i="14"/>
  <c r="I479" i="14"/>
  <c r="I478" i="14"/>
  <c r="I477" i="14"/>
  <c r="I476" i="14"/>
  <c r="I475" i="14"/>
  <c r="I474" i="14"/>
  <c r="I473" i="14"/>
  <c r="I472" i="14"/>
  <c r="I471" i="14"/>
  <c r="I470" i="14"/>
  <c r="I469" i="14"/>
  <c r="I468" i="14"/>
  <c r="I467" i="14"/>
  <c r="I466" i="14"/>
  <c r="I465" i="14"/>
  <c r="I464" i="14"/>
  <c r="I463" i="14"/>
  <c r="I462" i="14"/>
  <c r="I461" i="14"/>
  <c r="I460" i="14"/>
  <c r="I459" i="14"/>
  <c r="I458" i="14"/>
  <c r="I457" i="14"/>
  <c r="I456" i="14"/>
  <c r="I455" i="14"/>
  <c r="I454" i="14"/>
  <c r="I453" i="14"/>
  <c r="I452" i="14"/>
  <c r="I451" i="14"/>
  <c r="I450" i="14"/>
  <c r="I449" i="14"/>
  <c r="I448" i="14"/>
  <c r="I447" i="14"/>
  <c r="I446" i="14"/>
  <c r="I445" i="14"/>
  <c r="I444" i="14"/>
  <c r="I443" i="14"/>
  <c r="I442" i="14"/>
  <c r="I441" i="14"/>
  <c r="I440" i="14"/>
  <c r="I439" i="14"/>
  <c r="I438" i="14"/>
  <c r="I437" i="14"/>
  <c r="I436" i="14"/>
  <c r="I435" i="14"/>
  <c r="I434" i="14"/>
  <c r="I433" i="14"/>
  <c r="I432" i="14"/>
  <c r="I431" i="14"/>
  <c r="I430" i="14"/>
  <c r="I429" i="14"/>
  <c r="I428" i="14"/>
  <c r="I427" i="14"/>
  <c r="I426" i="14"/>
  <c r="I425" i="14"/>
  <c r="I424" i="14"/>
  <c r="I423" i="14"/>
  <c r="I422" i="14"/>
  <c r="I421" i="14"/>
  <c r="I420" i="14"/>
  <c r="I419" i="14"/>
  <c r="I418" i="14"/>
  <c r="I417" i="14"/>
  <c r="I416" i="14"/>
  <c r="I415" i="14"/>
  <c r="I414" i="14"/>
  <c r="I413" i="14"/>
  <c r="I412" i="14"/>
  <c r="I411" i="14"/>
  <c r="I410" i="14"/>
  <c r="I409" i="14"/>
  <c r="I408" i="14"/>
  <c r="I407" i="14"/>
  <c r="I406" i="14"/>
  <c r="I405" i="14"/>
  <c r="I404" i="14"/>
  <c r="I403" i="14"/>
  <c r="I402" i="14"/>
  <c r="I401" i="14"/>
  <c r="I400" i="14"/>
  <c r="I399" i="14"/>
  <c r="I398" i="14"/>
  <c r="I397" i="14"/>
  <c r="I396" i="14"/>
  <c r="I395" i="14"/>
  <c r="I394" i="14"/>
  <c r="I393" i="14"/>
  <c r="I392" i="14"/>
  <c r="I391" i="14"/>
  <c r="I390" i="14"/>
  <c r="I389" i="14"/>
  <c r="I388" i="14"/>
  <c r="I387" i="14"/>
  <c r="I386" i="14"/>
  <c r="I385" i="14"/>
  <c r="I384" i="14"/>
  <c r="I383" i="14"/>
  <c r="I382" i="14"/>
  <c r="I381" i="14"/>
  <c r="I380" i="14"/>
  <c r="I379" i="14"/>
  <c r="I378" i="14"/>
  <c r="I377" i="14"/>
  <c r="I376" i="14"/>
  <c r="I375" i="14"/>
  <c r="I374" i="14"/>
  <c r="I373" i="14"/>
  <c r="I372" i="14"/>
  <c r="I371" i="14"/>
  <c r="I370" i="14"/>
  <c r="I369" i="14"/>
  <c r="I368" i="14"/>
  <c r="I367" i="14"/>
  <c r="I366" i="14"/>
  <c r="I365" i="14"/>
  <c r="I364" i="14"/>
  <c r="I363" i="14"/>
  <c r="I362" i="14"/>
  <c r="I361" i="14"/>
  <c r="I360" i="14"/>
  <c r="I359" i="14"/>
  <c r="I358" i="14"/>
  <c r="I357" i="14"/>
  <c r="I356" i="14"/>
  <c r="I355" i="14"/>
  <c r="I354" i="14"/>
  <c r="I353" i="14"/>
  <c r="I352" i="14"/>
  <c r="I351" i="14"/>
  <c r="I350" i="14"/>
  <c r="I349" i="14"/>
  <c r="I348" i="14"/>
  <c r="I347" i="14"/>
  <c r="I346" i="14"/>
  <c r="I345" i="14"/>
  <c r="I344" i="14"/>
  <c r="I343" i="14"/>
  <c r="I342" i="14"/>
  <c r="I341" i="14"/>
  <c r="I340" i="14"/>
  <c r="I339" i="14"/>
  <c r="I338" i="14"/>
  <c r="I337" i="14"/>
  <c r="I336" i="14"/>
  <c r="I335" i="14"/>
  <c r="I334" i="14"/>
  <c r="I333" i="14"/>
  <c r="I332" i="14"/>
  <c r="I331" i="14"/>
  <c r="I330" i="14"/>
  <c r="I329" i="14"/>
  <c r="I328" i="14"/>
  <c r="I327" i="14"/>
  <c r="I326" i="14"/>
  <c r="I325" i="14"/>
  <c r="I324" i="14"/>
  <c r="I323" i="14"/>
  <c r="I322" i="14"/>
  <c r="I321" i="14"/>
  <c r="I320" i="14"/>
  <c r="I319" i="14"/>
  <c r="I318" i="14"/>
  <c r="I317" i="14"/>
  <c r="I316" i="14"/>
  <c r="I315" i="14"/>
  <c r="I314" i="14"/>
  <c r="I313" i="14"/>
  <c r="I312" i="14"/>
  <c r="I311" i="14"/>
  <c r="I310" i="14"/>
  <c r="I309" i="14"/>
  <c r="I308" i="14"/>
  <c r="I307" i="14"/>
  <c r="I306" i="14"/>
  <c r="I305" i="14"/>
  <c r="I304" i="14"/>
  <c r="I303" i="14"/>
  <c r="I302" i="14"/>
  <c r="I301" i="14"/>
  <c r="I300" i="14"/>
  <c r="I299" i="14"/>
  <c r="I298" i="14"/>
  <c r="I297" i="14"/>
  <c r="I296" i="14"/>
  <c r="I295" i="14"/>
  <c r="I294" i="14"/>
  <c r="I293" i="14"/>
  <c r="I292" i="14"/>
  <c r="I1094" i="14"/>
  <c r="I1078" i="14"/>
  <c r="I1062" i="14"/>
  <c r="I1046" i="14"/>
  <c r="I1030" i="14"/>
  <c r="I1014" i="14"/>
  <c r="I998" i="14"/>
  <c r="I988" i="14"/>
  <c r="I980" i="14"/>
  <c r="I972" i="14"/>
  <c r="I964" i="14"/>
  <c r="I956" i="14"/>
  <c r="I948" i="14"/>
  <c r="I940" i="14"/>
  <c r="I932" i="14"/>
  <c r="I924" i="14"/>
  <c r="I916" i="14"/>
  <c r="I908" i="14"/>
  <c r="I885" i="14"/>
  <c r="I862" i="14"/>
  <c r="I861" i="14"/>
  <c r="I767" i="14"/>
  <c r="I758" i="14"/>
  <c r="I754" i="14"/>
  <c r="I622" i="14"/>
  <c r="I617" i="14"/>
  <c r="I612" i="14"/>
  <c r="I590" i="14"/>
  <c r="I1074" i="14"/>
  <c r="I1010" i="14"/>
  <c r="I970" i="14"/>
  <c r="I938" i="14"/>
  <c r="I906" i="14"/>
  <c r="I734" i="14"/>
  <c r="I630" i="14"/>
  <c r="I288" i="14"/>
  <c r="I1058" i="14"/>
  <c r="I994" i="14"/>
  <c r="I962" i="14"/>
  <c r="I930" i="14"/>
  <c r="I886" i="14"/>
  <c r="I863" i="14"/>
  <c r="I807" i="14"/>
  <c r="I716" i="14"/>
  <c r="I684" i="14"/>
  <c r="I289" i="14"/>
  <c r="I94" i="14"/>
  <c r="I91" i="14"/>
  <c r="I89" i="14"/>
  <c r="I87" i="14"/>
  <c r="I85" i="14"/>
  <c r="I83" i="14"/>
  <c r="I81" i="14"/>
  <c r="I79" i="14"/>
  <c r="I77" i="14"/>
  <c r="I75" i="14"/>
  <c r="I73" i="14"/>
  <c r="I71" i="14"/>
  <c r="I69" i="14"/>
  <c r="I67" i="14"/>
  <c r="I65" i="14"/>
  <c r="I63" i="14"/>
  <c r="I61" i="14"/>
  <c r="I59" i="14"/>
  <c r="I57" i="14"/>
  <c r="I54" i="14"/>
  <c r="I53" i="14"/>
  <c r="I51" i="14"/>
  <c r="I49" i="14"/>
  <c r="I47" i="14"/>
  <c r="I45" i="14"/>
  <c r="I43" i="14"/>
  <c r="I41" i="14"/>
  <c r="I39" i="14"/>
  <c r="I37" i="14"/>
  <c r="I35" i="14"/>
  <c r="I33" i="14"/>
  <c r="I31" i="14"/>
  <c r="I29" i="14"/>
  <c r="I27" i="14"/>
  <c r="I25" i="14"/>
  <c r="I23" i="14"/>
  <c r="I20" i="14"/>
  <c r="I18" i="14"/>
  <c r="I17" i="14"/>
  <c r="I15" i="14"/>
  <c r="I13" i="14"/>
  <c r="I11" i="14"/>
  <c r="I8" i="14"/>
  <c r="I6" i="14"/>
  <c r="N410" i="1"/>
  <c r="I978" i="14"/>
  <c r="I700" i="14"/>
  <c r="I598" i="14"/>
  <c r="I287" i="14"/>
  <c r="I1042" i="14"/>
  <c r="I986" i="14"/>
  <c r="I954" i="14"/>
  <c r="I922" i="14"/>
  <c r="I620" i="14"/>
  <c r="I593" i="14"/>
  <c r="I290" i="14"/>
  <c r="I286" i="14"/>
  <c r="I285" i="14"/>
  <c r="I284" i="14"/>
  <c r="I283" i="14"/>
  <c r="I282" i="14"/>
  <c r="I281" i="14"/>
  <c r="I280" i="14"/>
  <c r="I279" i="14"/>
  <c r="I278" i="14"/>
  <c r="I277" i="14"/>
  <c r="I276" i="14"/>
  <c r="I275" i="14"/>
  <c r="I274" i="14"/>
  <c r="I273" i="14"/>
  <c r="I272" i="14"/>
  <c r="I271" i="14"/>
  <c r="I270" i="14"/>
  <c r="I269" i="14"/>
  <c r="I268" i="14"/>
  <c r="I267" i="14"/>
  <c r="I266" i="14"/>
  <c r="I265" i="14"/>
  <c r="I264" i="14"/>
  <c r="I263" i="14"/>
  <c r="I262" i="14"/>
  <c r="I261" i="14"/>
  <c r="I260" i="14"/>
  <c r="I259" i="14"/>
  <c r="I258" i="14"/>
  <c r="I257" i="14"/>
  <c r="I256" i="14"/>
  <c r="I255" i="14"/>
  <c r="I254" i="14"/>
  <c r="I253" i="14"/>
  <c r="I252" i="14"/>
  <c r="I251" i="14"/>
  <c r="I250" i="14"/>
  <c r="I249" i="14"/>
  <c r="I248" i="14"/>
  <c r="I247" i="14"/>
  <c r="I246" i="14"/>
  <c r="I245" i="14"/>
  <c r="I244" i="14"/>
  <c r="I243" i="14"/>
  <c r="I242" i="14"/>
  <c r="I241" i="14"/>
  <c r="I240" i="14"/>
  <c r="I239" i="14"/>
  <c r="I238" i="14"/>
  <c r="I237" i="14"/>
  <c r="I236" i="14"/>
  <c r="I235" i="14"/>
  <c r="I234" i="14"/>
  <c r="I233" i="14"/>
  <c r="I232" i="14"/>
  <c r="I231" i="14"/>
  <c r="I230" i="14"/>
  <c r="I229" i="14"/>
  <c r="I228" i="14"/>
  <c r="I227" i="14"/>
  <c r="I226" i="14"/>
  <c r="I225" i="14"/>
  <c r="I224" i="14"/>
  <c r="I223" i="14"/>
  <c r="I222" i="14"/>
  <c r="I221" i="14"/>
  <c r="I220" i="14"/>
  <c r="I219" i="14"/>
  <c r="I218" i="14"/>
  <c r="I217" i="14"/>
  <c r="I216" i="14"/>
  <c r="I215" i="14"/>
  <c r="I214" i="14"/>
  <c r="I213" i="14"/>
  <c r="I212" i="14"/>
  <c r="I211" i="14"/>
  <c r="I210" i="14"/>
  <c r="I209" i="14"/>
  <c r="I208" i="14"/>
  <c r="I207" i="14"/>
  <c r="I206" i="14"/>
  <c r="I205" i="14"/>
  <c r="I204" i="14"/>
  <c r="I203" i="14"/>
  <c r="I202" i="14"/>
  <c r="I201" i="14"/>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3" i="14"/>
  <c r="I92" i="14"/>
  <c r="I90" i="14"/>
  <c r="I88" i="14"/>
  <c r="I86" i="14"/>
  <c r="I84" i="14"/>
  <c r="I82" i="14"/>
  <c r="I80" i="14"/>
  <c r="I78" i="14"/>
  <c r="I76" i="14"/>
  <c r="I74" i="14"/>
  <c r="I72" i="14"/>
  <c r="I70" i="14"/>
  <c r="I68" i="14"/>
  <c r="I66" i="14"/>
  <c r="I64" i="14"/>
  <c r="I62" i="14"/>
  <c r="I60" i="14"/>
  <c r="I58" i="14"/>
  <c r="I56" i="14"/>
  <c r="I55" i="14"/>
  <c r="I52" i="14"/>
  <c r="I50" i="14"/>
  <c r="I48" i="14"/>
  <c r="I46" i="14"/>
  <c r="I44" i="14"/>
  <c r="I42" i="14"/>
  <c r="I40" i="14"/>
  <c r="I38" i="14"/>
  <c r="I36" i="14"/>
  <c r="I34" i="14"/>
  <c r="I32" i="14"/>
  <c r="I30" i="14"/>
  <c r="I28" i="14"/>
  <c r="I26" i="14"/>
  <c r="I24" i="14"/>
  <c r="I22" i="14"/>
  <c r="I21" i="14"/>
  <c r="I19" i="14"/>
  <c r="I16" i="14"/>
  <c r="I14" i="14"/>
  <c r="I12" i="14"/>
  <c r="I10" i="14"/>
  <c r="I9" i="14"/>
  <c r="I7" i="14"/>
  <c r="I1090" i="14"/>
  <c r="I1026" i="14"/>
  <c r="I946" i="14"/>
  <c r="I914" i="14"/>
  <c r="I625" i="14"/>
  <c r="I291" i="14"/>
  <c r="L574" i="14"/>
  <c r="L881" i="14"/>
  <c r="L820" i="14"/>
  <c r="L1303" i="14"/>
  <c r="L866" i="14"/>
  <c r="L802" i="14"/>
  <c r="L755" i="14"/>
  <c r="L1226" i="14"/>
  <c r="L1272" i="14"/>
  <c r="L871" i="14"/>
  <c r="L766" i="14"/>
  <c r="L1283" i="14"/>
  <c r="L1183" i="14"/>
  <c r="L1119" i="14"/>
  <c r="L1088" i="14"/>
  <c r="L1072" i="14"/>
  <c r="L1056" i="14"/>
  <c r="L1040" i="14"/>
  <c r="L1024" i="14"/>
  <c r="L1008" i="14"/>
  <c r="L1273" i="14"/>
  <c r="L1176" i="14"/>
  <c r="L1112" i="14"/>
  <c r="L751" i="14"/>
  <c r="L748" i="14"/>
  <c r="L701" i="14"/>
  <c r="L686" i="14"/>
  <c r="L637" i="14"/>
  <c r="L634" i="14"/>
  <c r="L621" i="14"/>
  <c r="L618" i="14"/>
  <c r="L605" i="14"/>
  <c r="L602" i="14"/>
  <c r="L589" i="14"/>
  <c r="L1247" i="14"/>
  <c r="L1130" i="14"/>
  <c r="L1106" i="14"/>
  <c r="L981" i="14"/>
  <c r="L978" i="14"/>
  <c r="L965" i="14"/>
  <c r="L962" i="14"/>
  <c r="L949" i="14"/>
  <c r="L946" i="14"/>
  <c r="L933" i="14"/>
  <c r="L930" i="14"/>
  <c r="L917" i="14"/>
  <c r="L914" i="14"/>
  <c r="L895" i="14"/>
  <c r="L799" i="14"/>
  <c r="L1229" i="14"/>
  <c r="L1197" i="14"/>
  <c r="L848" i="14"/>
  <c r="L816" i="14"/>
  <c r="L696" i="14"/>
  <c r="L693" i="14"/>
  <c r="L647" i="14"/>
  <c r="L644" i="14"/>
  <c r="L1142" i="14"/>
  <c r="L1237" i="14"/>
  <c r="L863" i="14"/>
  <c r="L862" i="14"/>
  <c r="L713" i="14"/>
  <c r="L697" i="14"/>
  <c r="N70" i="18"/>
  <c r="L1297" i="14" s="1"/>
  <c r="L1269" i="14"/>
  <c r="L1209" i="14"/>
  <c r="L898" i="14"/>
  <c r="L854" i="14"/>
  <c r="L817" i="14"/>
  <c r="L675" i="14"/>
  <c r="L666" i="14"/>
  <c r="L657" i="14"/>
  <c r="L1201" i="14"/>
  <c r="L707" i="14"/>
  <c r="L691" i="14"/>
  <c r="L672" i="14"/>
  <c r="L656" i="14"/>
  <c r="L583" i="14"/>
  <c r="L579" i="14"/>
  <c r="L575" i="14"/>
  <c r="L567" i="14"/>
  <c r="L551" i="14"/>
  <c r="L547" i="14"/>
  <c r="L543" i="14"/>
  <c r="L535" i="14"/>
  <c r="L519" i="14"/>
  <c r="L515" i="14"/>
  <c r="L511" i="14"/>
  <c r="L503" i="14"/>
  <c r="L1291" i="14"/>
  <c r="L1185" i="14"/>
  <c r="L1129" i="14"/>
  <c r="L855" i="14"/>
  <c r="L705" i="14"/>
  <c r="L689" i="14"/>
  <c r="L588" i="14"/>
  <c r="L580" i="14"/>
  <c r="L564" i="14"/>
  <c r="L560" i="14"/>
  <c r="L556" i="14"/>
  <c r="L548" i="14"/>
  <c r="L532" i="14"/>
  <c r="L528" i="14"/>
  <c r="L524" i="14"/>
  <c r="L516" i="14"/>
  <c r="L500" i="14"/>
  <c r="L496" i="14"/>
  <c r="L1253" i="14"/>
  <c r="L1169" i="14"/>
  <c r="L1121" i="14"/>
  <c r="L585" i="14"/>
  <c r="L581" i="14"/>
  <c r="L577" i="14"/>
  <c r="L573" i="14"/>
  <c r="L569" i="14"/>
  <c r="L553" i="14"/>
  <c r="L549" i="14"/>
  <c r="L545" i="14"/>
  <c r="L541" i="14"/>
  <c r="L537" i="14"/>
  <c r="L521" i="14"/>
  <c r="L517" i="14"/>
  <c r="L513" i="14"/>
  <c r="L509" i="14"/>
  <c r="L505" i="14"/>
  <c r="L492" i="14"/>
  <c r="L491" i="14"/>
  <c r="L490" i="14"/>
  <c r="L489" i="14"/>
  <c r="L488" i="14"/>
  <c r="L484" i="14"/>
  <c r="L483" i="14"/>
  <c r="L482" i="14"/>
  <c r="L481" i="14"/>
  <c r="L480" i="14"/>
  <c r="L476" i="14"/>
  <c r="L475" i="14"/>
  <c r="L474" i="14"/>
  <c r="L473" i="14"/>
  <c r="L472" i="14"/>
  <c r="L468" i="14"/>
  <c r="L467" i="14"/>
  <c r="L466" i="14"/>
  <c r="L465" i="14"/>
  <c r="L464" i="14"/>
  <c r="L460" i="14"/>
  <c r="L459" i="14"/>
  <c r="L458" i="14"/>
  <c r="L457" i="14"/>
  <c r="L456" i="14"/>
  <c r="L453" i="14"/>
  <c r="L452" i="14"/>
  <c r="L451" i="14"/>
  <c r="L450" i="14"/>
  <c r="L449" i="14"/>
  <c r="L448" i="14"/>
  <c r="L445" i="14"/>
  <c r="L444" i="14"/>
  <c r="L443" i="14"/>
  <c r="L442" i="14"/>
  <c r="L441" i="14"/>
  <c r="L440" i="14"/>
  <c r="L437" i="14"/>
  <c r="L436" i="14"/>
  <c r="L435" i="14"/>
  <c r="L434" i="14"/>
  <c r="L433" i="14"/>
  <c r="L432" i="14"/>
  <c r="L429" i="14"/>
  <c r="L428" i="14"/>
  <c r="L427" i="14"/>
  <c r="L426" i="14"/>
  <c r="L425" i="14"/>
  <c r="L424" i="14"/>
  <c r="L421" i="14"/>
  <c r="L420" i="14"/>
  <c r="L419" i="14"/>
  <c r="L418" i="14"/>
  <c r="L417" i="14"/>
  <c r="L416" i="14"/>
  <c r="L413" i="14"/>
  <c r="L412" i="14"/>
  <c r="L411" i="14"/>
  <c r="L410" i="14"/>
  <c r="L409" i="14"/>
  <c r="L408" i="14"/>
  <c r="L405" i="14"/>
  <c r="L404" i="14"/>
  <c r="L403" i="14"/>
  <c r="L402" i="14"/>
  <c r="L401" i="14"/>
  <c r="L400" i="14"/>
  <c r="L397" i="14"/>
  <c r="L396" i="14"/>
  <c r="L395" i="14"/>
  <c r="L394" i="14"/>
  <c r="L393" i="14"/>
  <c r="L392" i="14"/>
  <c r="L389" i="14"/>
  <c r="L388" i="14"/>
  <c r="L387" i="14"/>
  <c r="L386" i="14"/>
  <c r="L385" i="14"/>
  <c r="L384" i="14"/>
  <c r="L381" i="14"/>
  <c r="L380" i="14"/>
  <c r="L379" i="14"/>
  <c r="L378" i="14"/>
  <c r="L377" i="14"/>
  <c r="L376" i="14"/>
  <c r="L373" i="14"/>
  <c r="L372" i="14"/>
  <c r="L371" i="14"/>
  <c r="L370" i="14"/>
  <c r="L369" i="14"/>
  <c r="L368" i="14"/>
  <c r="L365" i="14"/>
  <c r="L364" i="14"/>
  <c r="L363" i="14"/>
  <c r="L362" i="14"/>
  <c r="L361" i="14"/>
  <c r="L360" i="14"/>
  <c r="L357" i="14"/>
  <c r="L356" i="14"/>
  <c r="L355" i="14"/>
  <c r="L354" i="14"/>
  <c r="L353" i="14"/>
  <c r="L352" i="14"/>
  <c r="L349" i="14"/>
  <c r="L348" i="14"/>
  <c r="L347" i="14"/>
  <c r="L346" i="14"/>
  <c r="L345" i="14"/>
  <c r="L344" i="14"/>
  <c r="L341" i="14"/>
  <c r="L340" i="14"/>
  <c r="L339" i="14"/>
  <c r="L338" i="14"/>
  <c r="L337" i="14"/>
  <c r="L336" i="14"/>
  <c r="L333" i="14"/>
  <c r="L332" i="14"/>
  <c r="L331" i="14"/>
  <c r="L330" i="14"/>
  <c r="L329" i="14"/>
  <c r="L328" i="14"/>
  <c r="L325" i="14"/>
  <c r="L324" i="14"/>
  <c r="L323" i="14"/>
  <c r="L322" i="14"/>
  <c r="L321" i="14"/>
  <c r="L320" i="14"/>
  <c r="L317" i="14"/>
  <c r="L316" i="14"/>
  <c r="L315" i="14"/>
  <c r="L314" i="14"/>
  <c r="L313" i="14"/>
  <c r="L312" i="14"/>
  <c r="L309" i="14"/>
  <c r="L308" i="14"/>
  <c r="L307" i="14"/>
  <c r="L306" i="14"/>
  <c r="L305" i="14"/>
  <c r="L304" i="14"/>
  <c r="L301" i="14"/>
  <c r="L300" i="14"/>
  <c r="L299" i="14"/>
  <c r="L298" i="14"/>
  <c r="L297" i="14"/>
  <c r="L296" i="14"/>
  <c r="L293" i="14"/>
  <c r="L292" i="14"/>
  <c r="L291" i="14"/>
  <c r="L290" i="14"/>
  <c r="L289" i="14"/>
  <c r="L288" i="14"/>
  <c r="L498" i="14"/>
  <c r="L514" i="14"/>
  <c r="L530" i="14"/>
  <c r="L546" i="14"/>
  <c r="L562" i="14"/>
  <c r="L578" i="14"/>
  <c r="L714" i="14"/>
  <c r="L809" i="14"/>
  <c r="L823" i="14"/>
  <c r="L824" i="14"/>
  <c r="L1153" i="14"/>
  <c r="L502" i="14"/>
  <c r="L550" i="14"/>
  <c r="L566" i="14"/>
  <c r="L582" i="14"/>
  <c r="L642" i="14"/>
  <c r="L674" i="14"/>
  <c r="L1221" i="14"/>
  <c r="L410" i="1"/>
  <c r="D6" i="8" s="1"/>
  <c r="O410" i="1"/>
  <c r="O70" i="18"/>
  <c r="F9" i="8"/>
  <c r="I15" i="18"/>
  <c r="I11" i="6"/>
  <c r="I16" i="1"/>
  <c r="I221" i="2"/>
  <c r="I355" i="2"/>
  <c r="I13" i="4"/>
  <c r="I876" i="14"/>
  <c r="I86" i="1"/>
  <c r="I233" i="1"/>
  <c r="I355" i="1"/>
  <c r="I16" i="2"/>
  <c r="I222" i="1"/>
  <c r="I84" i="2"/>
  <c r="I227" i="1"/>
  <c r="G7" i="14"/>
  <c r="G11" i="14"/>
  <c r="G19" i="14"/>
  <c r="G23" i="14"/>
  <c r="G27" i="14"/>
  <c r="G83" i="14"/>
  <c r="G91" i="14"/>
  <c r="G95" i="14"/>
  <c r="G99" i="14"/>
  <c r="G111" i="14"/>
  <c r="G115" i="14"/>
  <c r="G119" i="14"/>
  <c r="G123" i="14"/>
  <c r="G127" i="14"/>
  <c r="G135" i="14"/>
  <c r="G139" i="14"/>
  <c r="G143" i="14"/>
  <c r="G147" i="14"/>
  <c r="G151" i="14"/>
  <c r="G155" i="14"/>
  <c r="G159" i="14"/>
  <c r="G163" i="14"/>
  <c r="G167" i="14"/>
  <c r="G283" i="14"/>
  <c r="G287" i="14"/>
  <c r="G291" i="14"/>
  <c r="G295" i="14"/>
  <c r="G299" i="14"/>
  <c r="G303" i="14"/>
  <c r="G307" i="14"/>
  <c r="G311" i="14"/>
  <c r="G315" i="14"/>
  <c r="G319" i="14"/>
  <c r="G323" i="14"/>
  <c r="G327" i="14"/>
  <c r="G335" i="14"/>
  <c r="G339" i="14"/>
  <c r="G343" i="14"/>
  <c r="G347" i="14"/>
  <c r="G351" i="14"/>
  <c r="G355" i="14"/>
  <c r="G359" i="14"/>
  <c r="G363" i="14"/>
  <c r="G399" i="14"/>
  <c r="G403" i="14"/>
  <c r="G407" i="14"/>
  <c r="G411" i="14"/>
  <c r="G415" i="14"/>
  <c r="G419" i="14"/>
  <c r="G423" i="14"/>
  <c r="G427" i="14"/>
  <c r="G431" i="14"/>
  <c r="G435" i="14"/>
  <c r="G439" i="14"/>
  <c r="G443" i="14"/>
  <c r="G447" i="14"/>
  <c r="G451" i="14"/>
  <c r="G455" i="14"/>
  <c r="G459" i="14"/>
  <c r="G463" i="14"/>
  <c r="G503" i="14"/>
  <c r="G511" i="14"/>
  <c r="G515" i="14"/>
  <c r="G519" i="14"/>
  <c r="G523" i="14"/>
  <c r="G527" i="14"/>
  <c r="G531" i="14"/>
  <c r="G535" i="14"/>
  <c r="G539" i="14"/>
  <c r="G547" i="14"/>
  <c r="G551" i="14"/>
  <c r="G556" i="14"/>
  <c r="G564" i="14"/>
  <c r="G572" i="14"/>
  <c r="G580" i="14"/>
  <c r="G588" i="14"/>
  <c r="B1319" i="14"/>
  <c r="B1321" i="14" s="1"/>
  <c r="D6" i="14"/>
  <c r="G6" i="14" s="1"/>
  <c r="G15" i="14"/>
  <c r="G31" i="14"/>
  <c r="G35" i="14"/>
  <c r="G39" i="14"/>
  <c r="G43" i="14"/>
  <c r="G47" i="14"/>
  <c r="G51" i="14"/>
  <c r="G55" i="14"/>
  <c r="G59" i="14"/>
  <c r="G63" i="14"/>
  <c r="G71" i="14"/>
  <c r="G75" i="14"/>
  <c r="G79" i="14"/>
  <c r="G87" i="14"/>
  <c r="G103" i="14"/>
  <c r="G107" i="14"/>
  <c r="G171" i="14"/>
  <c r="G175" i="14"/>
  <c r="G179" i="14"/>
  <c r="G183" i="14"/>
  <c r="G187" i="14"/>
  <c r="G191" i="14"/>
  <c r="G199" i="14"/>
  <c r="G203" i="14"/>
  <c r="G207" i="14"/>
  <c r="G211" i="14"/>
  <c r="G215" i="14"/>
  <c r="G219" i="14"/>
  <c r="G223" i="14"/>
  <c r="G227" i="14"/>
  <c r="G231" i="14"/>
  <c r="G235" i="14"/>
  <c r="G239" i="14"/>
  <c r="G243" i="14"/>
  <c r="G247" i="14"/>
  <c r="G255" i="14"/>
  <c r="G259" i="14"/>
  <c r="G263" i="14"/>
  <c r="G267" i="14"/>
  <c r="G271" i="14"/>
  <c r="G275" i="14"/>
  <c r="G279" i="14"/>
  <c r="G367" i="14"/>
  <c r="G371" i="14"/>
  <c r="G375" i="14"/>
  <c r="G379" i="14"/>
  <c r="G383" i="14"/>
  <c r="G387" i="14"/>
  <c r="G391" i="14"/>
  <c r="G395" i="14"/>
  <c r="G467" i="14"/>
  <c r="G471" i="14"/>
  <c r="G475" i="14"/>
  <c r="G479" i="14"/>
  <c r="G483" i="14"/>
  <c r="G487" i="14"/>
  <c r="G491" i="14"/>
  <c r="G495" i="14"/>
  <c r="C1319" i="14"/>
  <c r="C1321" i="14" s="1"/>
  <c r="F1319" i="14"/>
  <c r="F1321" i="14" s="1"/>
  <c r="G17" i="14"/>
  <c r="G21" i="14"/>
  <c r="G29" i="14"/>
  <c r="G37" i="14"/>
  <c r="G41" i="14"/>
  <c r="G45" i="14"/>
  <c r="G49" i="14"/>
  <c r="G53" i="14"/>
  <c r="G57" i="14"/>
  <c r="G61" i="14"/>
  <c r="G65" i="14"/>
  <c r="G69" i="14"/>
  <c r="G89" i="14"/>
  <c r="G93" i="14"/>
  <c r="G101" i="14"/>
  <c r="G105" i="14"/>
  <c r="G133" i="14"/>
  <c r="G181" i="14"/>
  <c r="G185" i="14"/>
  <c r="G189" i="14"/>
  <c r="G193" i="14"/>
  <c r="G197" i="14"/>
  <c r="G201" i="14"/>
  <c r="G205" i="14"/>
  <c r="G209" i="14"/>
  <c r="G213" i="14"/>
  <c r="G217" i="14"/>
  <c r="G221" i="14"/>
  <c r="G225" i="14"/>
  <c r="G229" i="14"/>
  <c r="G233" i="14"/>
  <c r="G237" i="14"/>
  <c r="G241" i="14"/>
  <c r="G245" i="14"/>
  <c r="G249" i="14"/>
  <c r="G253" i="14"/>
  <c r="G257" i="14"/>
  <c r="G261" i="14"/>
  <c r="G333" i="14"/>
  <c r="G337" i="14"/>
  <c r="G341" i="14"/>
  <c r="G345" i="14"/>
  <c r="G349" i="14"/>
  <c r="G353" i="14"/>
  <c r="G357" i="14"/>
  <c r="G361" i="14"/>
  <c r="G365" i="14"/>
  <c r="G369" i="14"/>
  <c r="G373" i="14"/>
  <c r="G377" i="14"/>
  <c r="G381" i="14"/>
  <c r="G385" i="14"/>
  <c r="G389" i="14"/>
  <c r="G445" i="14"/>
  <c r="G449" i="14"/>
  <c r="G453" i="14"/>
  <c r="G457" i="14"/>
  <c r="G461" i="14"/>
  <c r="G465" i="14"/>
  <c r="G469" i="14"/>
  <c r="G473" i="14"/>
  <c r="G477" i="14"/>
  <c r="G481" i="14"/>
  <c r="G485" i="14"/>
  <c r="G489" i="14"/>
  <c r="G493" i="14"/>
  <c r="G497" i="14"/>
  <c r="G501" i="14"/>
  <c r="G509" i="14"/>
  <c r="G513" i="14"/>
  <c r="G521" i="14"/>
  <c r="G525" i="14"/>
  <c r="G529" i="14"/>
  <c r="G533" i="14"/>
  <c r="G537" i="14"/>
  <c r="G541" i="14"/>
  <c r="G545" i="14"/>
  <c r="G549" i="14"/>
  <c r="G553" i="14"/>
  <c r="G554" i="14"/>
  <c r="G560" i="14"/>
  <c r="G561" i="14"/>
  <c r="G568" i="14"/>
  <c r="G569" i="14"/>
  <c r="G576" i="14"/>
  <c r="G577" i="14"/>
  <c r="G584" i="14"/>
  <c r="G585" i="14"/>
  <c r="G725" i="14"/>
  <c r="G9" i="14"/>
  <c r="G13" i="14"/>
  <c r="G25" i="14"/>
  <c r="G33" i="14"/>
  <c r="G73" i="14"/>
  <c r="G77" i="14"/>
  <c r="G81" i="14"/>
  <c r="G85" i="14"/>
  <c r="G97" i="14"/>
  <c r="G109" i="14"/>
  <c r="G113" i="14"/>
  <c r="G117" i="14"/>
  <c r="G121" i="14"/>
  <c r="G125" i="14"/>
  <c r="G129" i="14"/>
  <c r="G137" i="14"/>
  <c r="G141" i="14"/>
  <c r="G145" i="14"/>
  <c r="G149" i="14"/>
  <c r="G153" i="14"/>
  <c r="G157" i="14"/>
  <c r="G161" i="14"/>
  <c r="G165" i="14"/>
  <c r="G169" i="14"/>
  <c r="G173" i="14"/>
  <c r="G265" i="14"/>
  <c r="G269" i="14"/>
  <c r="G273" i="14"/>
  <c r="G277" i="14"/>
  <c r="G281" i="14"/>
  <c r="G285" i="14"/>
  <c r="G289" i="14"/>
  <c r="G293" i="14"/>
  <c r="G297" i="14"/>
  <c r="G301" i="14"/>
  <c r="G305" i="14"/>
  <c r="G309" i="14"/>
  <c r="G313" i="14"/>
  <c r="G317" i="14"/>
  <c r="G321" i="14"/>
  <c r="G329" i="14"/>
  <c r="G393" i="14"/>
  <c r="G397" i="14"/>
  <c r="G401" i="14"/>
  <c r="G405" i="14"/>
  <c r="G409" i="14"/>
  <c r="G413" i="14"/>
  <c r="G417" i="14"/>
  <c r="G421" i="14"/>
  <c r="G425" i="14"/>
  <c r="G429" i="14"/>
  <c r="G433" i="14"/>
  <c r="G437" i="14"/>
  <c r="G441" i="14"/>
  <c r="G868" i="14"/>
  <c r="G872" i="14"/>
  <c r="G876" i="14"/>
  <c r="G880" i="14"/>
  <c r="G888" i="14"/>
  <c r="G896" i="14"/>
  <c r="G904" i="14"/>
  <c r="G908" i="14"/>
  <c r="G910" i="14"/>
  <c r="G912" i="14"/>
  <c r="G914" i="14"/>
  <c r="G916" i="14"/>
  <c r="G918" i="14"/>
  <c r="G920" i="14"/>
  <c r="G922" i="14"/>
  <c r="G924" i="14"/>
  <c r="G925" i="14"/>
  <c r="G926" i="14"/>
  <c r="G928" i="14"/>
  <c r="G930" i="14"/>
  <c r="G932" i="14"/>
  <c r="G934" i="14"/>
  <c r="G938" i="14"/>
  <c r="G940" i="14"/>
  <c r="G942" i="14"/>
  <c r="G944" i="14"/>
  <c r="G946" i="14"/>
  <c r="G948" i="14"/>
  <c r="G950" i="14"/>
  <c r="G952" i="14"/>
  <c r="G954" i="14"/>
  <c r="G956" i="14"/>
  <c r="G958" i="14"/>
  <c r="G960" i="14"/>
  <c r="G962" i="14"/>
  <c r="G964" i="14"/>
  <c r="G965" i="14"/>
  <c r="G966" i="14"/>
  <c r="G968" i="14"/>
  <c r="G970" i="14"/>
  <c r="G972" i="14"/>
  <c r="G974" i="14"/>
  <c r="G976" i="14"/>
  <c r="G978" i="14"/>
  <c r="G980" i="14"/>
  <c r="G982" i="14"/>
  <c r="G984" i="14"/>
  <c r="G988" i="14"/>
  <c r="G989" i="14"/>
  <c r="G630" i="14"/>
  <c r="G634" i="14"/>
  <c r="G638" i="14"/>
  <c r="D641" i="14"/>
  <c r="G641" i="14" s="1"/>
  <c r="G642" i="14"/>
  <c r="D645" i="14"/>
  <c r="G645" i="14" s="1"/>
  <c r="D649" i="14"/>
  <c r="G649" i="14" s="1"/>
  <c r="G650" i="14"/>
  <c r="D653" i="14"/>
  <c r="G653" i="14" s="1"/>
  <c r="G654" i="14"/>
  <c r="D657" i="14"/>
  <c r="G657" i="14" s="1"/>
  <c r="G658" i="14"/>
  <c r="D661" i="14"/>
  <c r="G661" i="14" s="1"/>
  <c r="G662" i="14"/>
  <c r="D665" i="14"/>
  <c r="G665" i="14" s="1"/>
  <c r="D669" i="14"/>
  <c r="G669" i="14" s="1"/>
  <c r="G670" i="14"/>
  <c r="D673" i="14"/>
  <c r="G673" i="14" s="1"/>
  <c r="G674" i="14"/>
  <c r="D677" i="14"/>
  <c r="G677" i="14" s="1"/>
  <c r="G678" i="14"/>
  <c r="D681" i="14"/>
  <c r="G681" i="14" s="1"/>
  <c r="G682" i="14"/>
  <c r="D685" i="14"/>
  <c r="G685" i="14" s="1"/>
  <c r="G686" i="14"/>
  <c r="D689" i="14"/>
  <c r="G689" i="14" s="1"/>
  <c r="G690" i="14"/>
  <c r="D693" i="14"/>
  <c r="G693" i="14" s="1"/>
  <c r="G694" i="14"/>
  <c r="D697" i="14"/>
  <c r="G697" i="14" s="1"/>
  <c r="G698" i="14"/>
  <c r="D701" i="14"/>
  <c r="G701" i="14" s="1"/>
  <c r="G702" i="14"/>
  <c r="D705" i="14"/>
  <c r="G705" i="14" s="1"/>
  <c r="G706" i="14"/>
  <c r="D709" i="14"/>
  <c r="G709" i="14" s="1"/>
  <c r="G710" i="14"/>
  <c r="D713" i="14"/>
  <c r="G713" i="14" s="1"/>
  <c r="G714" i="14"/>
  <c r="D717" i="14"/>
  <c r="G717" i="14" s="1"/>
  <c r="G718" i="14"/>
  <c r="D721" i="14"/>
  <c r="G721" i="14" s="1"/>
  <c r="G722" i="14"/>
  <c r="D725" i="14"/>
  <c r="G726" i="14"/>
  <c r="D729" i="14"/>
  <c r="G729" i="14" s="1"/>
  <c r="G730" i="14"/>
  <c r="D733" i="14"/>
  <c r="G733" i="14" s="1"/>
  <c r="D737" i="14"/>
  <c r="G737" i="14" s="1"/>
  <c r="G738" i="14"/>
  <c r="D741" i="14"/>
  <c r="G741" i="14" s="1"/>
  <c r="G742" i="14"/>
  <c r="D745" i="14"/>
  <c r="G745" i="14" s="1"/>
  <c r="G746" i="14"/>
  <c r="D749" i="14"/>
  <c r="G749" i="14" s="1"/>
  <c r="G750" i="14"/>
  <c r="D753" i="14"/>
  <c r="G753" i="14" s="1"/>
  <c r="D757" i="14"/>
  <c r="G757" i="14" s="1"/>
  <c r="D761" i="14"/>
  <c r="G761" i="14" s="1"/>
  <c r="D765" i="14"/>
  <c r="G765" i="14" s="1"/>
  <c r="D769" i="14"/>
  <c r="G769" i="14" s="1"/>
  <c r="D773" i="14"/>
  <c r="G773" i="14" s="1"/>
  <c r="D777" i="14"/>
  <c r="G777" i="14" s="1"/>
  <c r="D781" i="14"/>
  <c r="G781" i="14" s="1"/>
  <c r="D785" i="14"/>
  <c r="G785" i="14" s="1"/>
  <c r="D789" i="14"/>
  <c r="G789" i="14" s="1"/>
  <c r="D793" i="14"/>
  <c r="G793" i="14" s="1"/>
  <c r="D797" i="14"/>
  <c r="G797" i="14" s="1"/>
  <c r="D801" i="14"/>
  <c r="G801" i="14" s="1"/>
  <c r="D805" i="14"/>
  <c r="G805" i="14" s="1"/>
  <c r="D809" i="14"/>
  <c r="G809" i="14" s="1"/>
  <c r="D813" i="14"/>
  <c r="G813" i="14" s="1"/>
  <c r="D817" i="14"/>
  <c r="G817" i="14" s="1"/>
  <c r="D821" i="14"/>
  <c r="G821" i="14" s="1"/>
  <c r="D825" i="14"/>
  <c r="G825" i="14" s="1"/>
  <c r="D829" i="14"/>
  <c r="G829" i="14" s="1"/>
  <c r="D833" i="14"/>
  <c r="G833" i="14" s="1"/>
  <c r="D837" i="14"/>
  <c r="G837" i="14" s="1"/>
  <c r="D841" i="14"/>
  <c r="G841" i="14" s="1"/>
  <c r="D845" i="14"/>
  <c r="G845" i="14" s="1"/>
  <c r="D849" i="14"/>
  <c r="G849" i="14" s="1"/>
  <c r="D853" i="14"/>
  <c r="G853" i="14" s="1"/>
  <c r="D857" i="14"/>
  <c r="G857" i="14" s="1"/>
  <c r="D861" i="14"/>
  <c r="G861" i="14" s="1"/>
  <c r="D865" i="14"/>
  <c r="G865" i="14" s="1"/>
  <c r="D869" i="14"/>
  <c r="G869" i="14" s="1"/>
  <c r="D873" i="14"/>
  <c r="G873" i="14" s="1"/>
  <c r="D877" i="14"/>
  <c r="G877" i="14" s="1"/>
  <c r="G991" i="14"/>
  <c r="G1007" i="14"/>
  <c r="G1023" i="14"/>
  <c r="G1026" i="14"/>
  <c r="G1028" i="14"/>
  <c r="G1030" i="14"/>
  <c r="G1032" i="14"/>
  <c r="G1034" i="14"/>
  <c r="G1036" i="14"/>
  <c r="G1038" i="14"/>
  <c r="G1042" i="14"/>
  <c r="G1044" i="14"/>
  <c r="G1046" i="14"/>
  <c r="G1048" i="14"/>
  <c r="G1050" i="14"/>
  <c r="G1052" i="14"/>
  <c r="G1054" i="14"/>
  <c r="G1056" i="14"/>
  <c r="G1060" i="14"/>
  <c r="G1062" i="14"/>
  <c r="G1064" i="14"/>
  <c r="G1066" i="14"/>
  <c r="G1068" i="14"/>
  <c r="G1070" i="14"/>
  <c r="G1072" i="14"/>
  <c r="G1074" i="14"/>
  <c r="G1076" i="14"/>
  <c r="G1078" i="14"/>
  <c r="G1080" i="14"/>
  <c r="G1082" i="14"/>
  <c r="G1084" i="14"/>
  <c r="G1086" i="14"/>
  <c r="G1088" i="14"/>
  <c r="G1090" i="14"/>
  <c r="G1094" i="14"/>
  <c r="G1096" i="14"/>
  <c r="G1098" i="14"/>
  <c r="G1100" i="14"/>
  <c r="G1102" i="14"/>
  <c r="G1104" i="14"/>
  <c r="G1106" i="14"/>
  <c r="G1108" i="14"/>
  <c r="G1110" i="14"/>
  <c r="G1112" i="14"/>
  <c r="G1114" i="14"/>
  <c r="G1116" i="14"/>
  <c r="G1118" i="14"/>
  <c r="G1122" i="14"/>
  <c r="G1124" i="14"/>
  <c r="G1126" i="14"/>
  <c r="G1128" i="14"/>
  <c r="G1130" i="14"/>
  <c r="G1132" i="14"/>
  <c r="G1134" i="14"/>
  <c r="G1136" i="14"/>
  <c r="G1138" i="14"/>
  <c r="G1140" i="14"/>
  <c r="G1142" i="14"/>
  <c r="G1144" i="14"/>
  <c r="G1146" i="14"/>
  <c r="G1148" i="14"/>
  <c r="G1150" i="14"/>
  <c r="G1152" i="14"/>
  <c r="G1154" i="14"/>
  <c r="G1156" i="14"/>
  <c r="G1158" i="14"/>
  <c r="G1160" i="14"/>
  <c r="G1164" i="14"/>
  <c r="G1166" i="14"/>
  <c r="G1168" i="14"/>
  <c r="G1170" i="14"/>
  <c r="G1174" i="14"/>
  <c r="G1176" i="14"/>
  <c r="G1178" i="14"/>
  <c r="G1180" i="14"/>
  <c r="G1182" i="14"/>
  <c r="G1184" i="14"/>
  <c r="G1217" i="14"/>
  <c r="G1219" i="14"/>
  <c r="G1221" i="14"/>
  <c r="G1223" i="14"/>
  <c r="G1225" i="14"/>
  <c r="G1227" i="14"/>
  <c r="G1229" i="14"/>
  <c r="G1231" i="14"/>
  <c r="G1233" i="14"/>
  <c r="G1235" i="14"/>
  <c r="G1237" i="14"/>
  <c r="G1239" i="14"/>
  <c r="G1241" i="14"/>
  <c r="G1243" i="14"/>
  <c r="G1245" i="14"/>
  <c r="G1246" i="14"/>
  <c r="G1248" i="14"/>
  <c r="G1250" i="14"/>
  <c r="G1252" i="14"/>
  <c r="G1254" i="14"/>
  <c r="G1256" i="14"/>
  <c r="G1258" i="14"/>
  <c r="G1260" i="14"/>
  <c r="G1264" i="14"/>
  <c r="G1266" i="14"/>
  <c r="G1268" i="14"/>
  <c r="G1270" i="14"/>
  <c r="G1272" i="14"/>
  <c r="G1274" i="14"/>
  <c r="G1276" i="14"/>
  <c r="G1278" i="14"/>
  <c r="G1280" i="14"/>
  <c r="G1282" i="14"/>
  <c r="G1284" i="14"/>
  <c r="D881" i="14"/>
  <c r="G881" i="14" s="1"/>
  <c r="G882" i="14"/>
  <c r="D885" i="14"/>
  <c r="G885" i="14" s="1"/>
  <c r="G886" i="14"/>
  <c r="D889" i="14"/>
  <c r="G889" i="14" s="1"/>
  <c r="G890" i="14"/>
  <c r="D893" i="14"/>
  <c r="G893" i="14" s="1"/>
  <c r="G894" i="14"/>
  <c r="D897" i="14"/>
  <c r="G897" i="14" s="1"/>
  <c r="G898" i="14"/>
  <c r="D901" i="14"/>
  <c r="G901" i="14" s="1"/>
  <c r="G902" i="14"/>
  <c r="D905" i="14"/>
  <c r="G905" i="14" s="1"/>
  <c r="D907" i="14"/>
  <c r="G907" i="14" s="1"/>
  <c r="D909" i="14"/>
  <c r="G909" i="14" s="1"/>
  <c r="D911" i="14"/>
  <c r="G911" i="14" s="1"/>
  <c r="D913" i="14"/>
  <c r="G913" i="14" s="1"/>
  <c r="D915" i="14"/>
  <c r="G915" i="14" s="1"/>
  <c r="D917" i="14"/>
  <c r="G917" i="14" s="1"/>
  <c r="D919" i="14"/>
  <c r="G919" i="14" s="1"/>
  <c r="D921" i="14"/>
  <c r="G921" i="14" s="1"/>
  <c r="D923" i="14"/>
  <c r="G923" i="14" s="1"/>
  <c r="D925" i="14"/>
  <c r="D927" i="14"/>
  <c r="G927" i="14" s="1"/>
  <c r="D929" i="14"/>
  <c r="G929" i="14" s="1"/>
  <c r="D931" i="14"/>
  <c r="G931" i="14" s="1"/>
  <c r="D933" i="14"/>
  <c r="G933" i="14" s="1"/>
  <c r="D935" i="14"/>
  <c r="G935" i="14" s="1"/>
  <c r="D937" i="14"/>
  <c r="G937" i="14" s="1"/>
  <c r="D939" i="14"/>
  <c r="G939" i="14" s="1"/>
  <c r="D941" i="14"/>
  <c r="G941" i="14" s="1"/>
  <c r="D943" i="14"/>
  <c r="G943" i="14" s="1"/>
  <c r="D945" i="14"/>
  <c r="G945" i="14" s="1"/>
  <c r="D947" i="14"/>
  <c r="G947" i="14" s="1"/>
  <c r="D949" i="14"/>
  <c r="G949" i="14" s="1"/>
  <c r="D951" i="14"/>
  <c r="G951" i="14" s="1"/>
  <c r="D953" i="14"/>
  <c r="G953" i="14" s="1"/>
  <c r="D955" i="14"/>
  <c r="G955" i="14" s="1"/>
  <c r="D957" i="14"/>
  <c r="G957" i="14" s="1"/>
  <c r="D959" i="14"/>
  <c r="G959" i="14" s="1"/>
  <c r="D961" i="14"/>
  <c r="G961" i="14" s="1"/>
  <c r="D963" i="14"/>
  <c r="G963" i="14" s="1"/>
  <c r="D965" i="14"/>
  <c r="D967" i="14"/>
  <c r="G967" i="14" s="1"/>
  <c r="D969" i="14"/>
  <c r="G969" i="14" s="1"/>
  <c r="D971" i="14"/>
  <c r="G971" i="14" s="1"/>
  <c r="D973" i="14"/>
  <c r="G973" i="14" s="1"/>
  <c r="D975" i="14"/>
  <c r="G975" i="14" s="1"/>
  <c r="D977" i="14"/>
  <c r="G977" i="14" s="1"/>
  <c r="D979" i="14"/>
  <c r="G979" i="14" s="1"/>
  <c r="D981" i="14"/>
  <c r="G981" i="14" s="1"/>
  <c r="D983" i="14"/>
  <c r="G983" i="14" s="1"/>
  <c r="D985" i="14"/>
  <c r="G985" i="14" s="1"/>
  <c r="D987" i="14"/>
  <c r="G987" i="14" s="1"/>
  <c r="D989" i="14"/>
  <c r="D991" i="14"/>
  <c r="D993" i="14"/>
  <c r="G993" i="14" s="1"/>
  <c r="D995" i="14"/>
  <c r="G995" i="14" s="1"/>
  <c r="D997" i="14"/>
  <c r="G997" i="14" s="1"/>
  <c r="D999" i="14"/>
  <c r="G999" i="14" s="1"/>
  <c r="D1001" i="14"/>
  <c r="G1001" i="14" s="1"/>
  <c r="D1003" i="14"/>
  <c r="G1003" i="14" s="1"/>
  <c r="D1005" i="14"/>
  <c r="G1005" i="14" s="1"/>
  <c r="D1007" i="14"/>
  <c r="D1009" i="14"/>
  <c r="G1009" i="14" s="1"/>
  <c r="D1011" i="14"/>
  <c r="G1011" i="14" s="1"/>
  <c r="D1013" i="14"/>
  <c r="G1013" i="14" s="1"/>
  <c r="D1015" i="14"/>
  <c r="G1015" i="14" s="1"/>
  <c r="D1017" i="14"/>
  <c r="G1017" i="14" s="1"/>
  <c r="D1019" i="14"/>
  <c r="G1019" i="14" s="1"/>
  <c r="D1021" i="14"/>
  <c r="G1021" i="14" s="1"/>
  <c r="D1023" i="14"/>
  <c r="D1025" i="14"/>
  <c r="G1025" i="14" s="1"/>
  <c r="D1027" i="14"/>
  <c r="G1027" i="14" s="1"/>
  <c r="D1029" i="14"/>
  <c r="G1029" i="14" s="1"/>
  <c r="D1031" i="14"/>
  <c r="G1031" i="14" s="1"/>
  <c r="D1033" i="14"/>
  <c r="G1033" i="14" s="1"/>
  <c r="D1035" i="14"/>
  <c r="G1035" i="14" s="1"/>
  <c r="D1037" i="14"/>
  <c r="G1037" i="14" s="1"/>
  <c r="D1039" i="14"/>
  <c r="G1039" i="14" s="1"/>
  <c r="D1041" i="14"/>
  <c r="G1041" i="14" s="1"/>
  <c r="D1043" i="14"/>
  <c r="G1043" i="14" s="1"/>
  <c r="D1045" i="14"/>
  <c r="G1045" i="14" s="1"/>
  <c r="D1047" i="14"/>
  <c r="G1047" i="14" s="1"/>
  <c r="D1049" i="14"/>
  <c r="G1049" i="14" s="1"/>
  <c r="D1051" i="14"/>
  <c r="G1051" i="14" s="1"/>
  <c r="D1053" i="14"/>
  <c r="G1053" i="14" s="1"/>
  <c r="D1055" i="14"/>
  <c r="G1055" i="14" s="1"/>
  <c r="D1057" i="14"/>
  <c r="G1057" i="14" s="1"/>
  <c r="D1059" i="14"/>
  <c r="G1059" i="14" s="1"/>
  <c r="D1061" i="14"/>
  <c r="G1061" i="14" s="1"/>
  <c r="D1063" i="14"/>
  <c r="G1063" i="14" s="1"/>
  <c r="D1065" i="14"/>
  <c r="G1065" i="14" s="1"/>
  <c r="D1067" i="14"/>
  <c r="G1067" i="14" s="1"/>
  <c r="D1069" i="14"/>
  <c r="G1069" i="14" s="1"/>
  <c r="D1071" i="14"/>
  <c r="G1071" i="14" s="1"/>
  <c r="D1073" i="14"/>
  <c r="G1073" i="14" s="1"/>
  <c r="D1075" i="14"/>
  <c r="G1075" i="14" s="1"/>
  <c r="D1077" i="14"/>
  <c r="G1077" i="14" s="1"/>
  <c r="D1079" i="14"/>
  <c r="G1079" i="14" s="1"/>
  <c r="D1081" i="14"/>
  <c r="G1081" i="14" s="1"/>
  <c r="D1083" i="14"/>
  <c r="G1083" i="14" s="1"/>
  <c r="D1085" i="14"/>
  <c r="G1085" i="14" s="1"/>
  <c r="D1087" i="14"/>
  <c r="G1087" i="14" s="1"/>
  <c r="D1089" i="14"/>
  <c r="G1089" i="14" s="1"/>
  <c r="D1091" i="14"/>
  <c r="G1091" i="14" s="1"/>
  <c r="D1093" i="14"/>
  <c r="G1093" i="14" s="1"/>
  <c r="D1095" i="14"/>
  <c r="G1095" i="14" s="1"/>
  <c r="D1097" i="14"/>
  <c r="G1097" i="14" s="1"/>
  <c r="D1099" i="14"/>
  <c r="G1099" i="14" s="1"/>
  <c r="D1101" i="14"/>
  <c r="G1101" i="14" s="1"/>
  <c r="D1103" i="14"/>
  <c r="G1103" i="14" s="1"/>
  <c r="D1105" i="14"/>
  <c r="G1105" i="14" s="1"/>
  <c r="D1107" i="14"/>
  <c r="G1107" i="14" s="1"/>
  <c r="D1109" i="14"/>
  <c r="G1109" i="14" s="1"/>
  <c r="D1111" i="14"/>
  <c r="G1111" i="14" s="1"/>
  <c r="D1113" i="14"/>
  <c r="G1113" i="14" s="1"/>
  <c r="G1320" i="14"/>
  <c r="L681" i="6"/>
  <c r="D11" i="8" s="1"/>
  <c r="F11" i="8" s="1"/>
  <c r="O681" i="6"/>
  <c r="N1315" i="14"/>
  <c r="N1311" i="14"/>
  <c r="N1307" i="14"/>
  <c r="N1303" i="14"/>
  <c r="N1299" i="14"/>
  <c r="N1295" i="14"/>
  <c r="N1291" i="14"/>
  <c r="O1291" i="14" s="1"/>
  <c r="P1291" i="14" s="1"/>
  <c r="N1287" i="14"/>
  <c r="N1283" i="14"/>
  <c r="N1279" i="14"/>
  <c r="N1275" i="14"/>
  <c r="N1271" i="14"/>
  <c r="N1267" i="14"/>
  <c r="N1263" i="14"/>
  <c r="N1259" i="14"/>
  <c r="N1255" i="14"/>
  <c r="N1251" i="14"/>
  <c r="N1247" i="14"/>
  <c r="N1243" i="14"/>
  <c r="N1239" i="14"/>
  <c r="N1235" i="14"/>
  <c r="N1231" i="14"/>
  <c r="N1227" i="14"/>
  <c r="N1223" i="14"/>
  <c r="N1219" i="14"/>
  <c r="N1215" i="14"/>
  <c r="N1211" i="14"/>
  <c r="N1207" i="14"/>
  <c r="N1203" i="14"/>
  <c r="N1199" i="14"/>
  <c r="N1195" i="14"/>
  <c r="N1191" i="14"/>
  <c r="N1187" i="14"/>
  <c r="N1183" i="14"/>
  <c r="N1179" i="14"/>
  <c r="N1175" i="14"/>
  <c r="N1171" i="14"/>
  <c r="N1167" i="14"/>
  <c r="N1163" i="14"/>
  <c r="N1159" i="14"/>
  <c r="N1155" i="14"/>
  <c r="N1151" i="14"/>
  <c r="N1147" i="14"/>
  <c r="N1143" i="14"/>
  <c r="N1139" i="14"/>
  <c r="N1135" i="14"/>
  <c r="N1131" i="14"/>
  <c r="N1127" i="14"/>
  <c r="N1123" i="14"/>
  <c r="N1119" i="14"/>
  <c r="N1115" i="14"/>
  <c r="N1111" i="14"/>
  <c r="N1107" i="14"/>
  <c r="N1103" i="14"/>
  <c r="N1099" i="14"/>
  <c r="N1095" i="14"/>
  <c r="N1314" i="14"/>
  <c r="N1310" i="14"/>
  <c r="N1306" i="14"/>
  <c r="N1302" i="14"/>
  <c r="N1298" i="14"/>
  <c r="N1294" i="14"/>
  <c r="N1290" i="14"/>
  <c r="N1286" i="14"/>
  <c r="N1282" i="14"/>
  <c r="N1278" i="14"/>
  <c r="N1274" i="14"/>
  <c r="N1270" i="14"/>
  <c r="N1266" i="14"/>
  <c r="N1262" i="14"/>
  <c r="N1258" i="14"/>
  <c r="N1254" i="14"/>
  <c r="N1250" i="14"/>
  <c r="N1246" i="14"/>
  <c r="N1242" i="14"/>
  <c r="N1238" i="14"/>
  <c r="N1234" i="14"/>
  <c r="N1230" i="14"/>
  <c r="N1226" i="14"/>
  <c r="N1222" i="14"/>
  <c r="N1218" i="14"/>
  <c r="N1214" i="14"/>
  <c r="N1210" i="14"/>
  <c r="N1206" i="14"/>
  <c r="N1202" i="14"/>
  <c r="N1198" i="14"/>
  <c r="N1194" i="14"/>
  <c r="N1190" i="14"/>
  <c r="N1186" i="14"/>
  <c r="N1182" i="14"/>
  <c r="N1178" i="14"/>
  <c r="N1174" i="14"/>
  <c r="N1170" i="14"/>
  <c r="N1166" i="14"/>
  <c r="N1162" i="14"/>
  <c r="N1158" i="14"/>
  <c r="N1154" i="14"/>
  <c r="N1150" i="14"/>
  <c r="N1146" i="14"/>
  <c r="N1142" i="14"/>
  <c r="N1138" i="14"/>
  <c r="N1134" i="14"/>
  <c r="N1130" i="14"/>
  <c r="N1126" i="14"/>
  <c r="N1122" i="14"/>
  <c r="N1118" i="14"/>
  <c r="N1114" i="14"/>
  <c r="N1110" i="14"/>
  <c r="N1106" i="14"/>
  <c r="N1102" i="14"/>
  <c r="N1098" i="14"/>
  <c r="N1094" i="14"/>
  <c r="N1317" i="14"/>
  <c r="N1313" i="14"/>
  <c r="N1309" i="14"/>
  <c r="N1305" i="14"/>
  <c r="N1301" i="14"/>
  <c r="N1297" i="14"/>
  <c r="N1293" i="14"/>
  <c r="N1289" i="14"/>
  <c r="N1285" i="14"/>
  <c r="N1281" i="14"/>
  <c r="N1277" i="14"/>
  <c r="N1273" i="14"/>
  <c r="N1269" i="14"/>
  <c r="N1265" i="14"/>
  <c r="N1261" i="14"/>
  <c r="N1257" i="14"/>
  <c r="N1253" i="14"/>
  <c r="N1249" i="14"/>
  <c r="N1245" i="14"/>
  <c r="N1241" i="14"/>
  <c r="N1237" i="14"/>
  <c r="N1233" i="14"/>
  <c r="N1229" i="14"/>
  <c r="N1225" i="14"/>
  <c r="N1221" i="14"/>
  <c r="N1217" i="14"/>
  <c r="N1213" i="14"/>
  <c r="N1209" i="14"/>
  <c r="N1205" i="14"/>
  <c r="N1201" i="14"/>
  <c r="N1197" i="14"/>
  <c r="N1193" i="14"/>
  <c r="N1189" i="14"/>
  <c r="N1185" i="14"/>
  <c r="N1181" i="14"/>
  <c r="N1177" i="14"/>
  <c r="N1173" i="14"/>
  <c r="N1169" i="14"/>
  <c r="N1165" i="14"/>
  <c r="N1161" i="14"/>
  <c r="N1157" i="14"/>
  <c r="N1153" i="14"/>
  <c r="N1149" i="14"/>
  <c r="N1145" i="14"/>
  <c r="N1141" i="14"/>
  <c r="N1137" i="14"/>
  <c r="N1133" i="14"/>
  <c r="N1129" i="14"/>
  <c r="N1125" i="14"/>
  <c r="N1121" i="14"/>
  <c r="N1117" i="14"/>
  <c r="N1113" i="14"/>
  <c r="N1109" i="14"/>
  <c r="N1105" i="14"/>
  <c r="N1101" i="14"/>
  <c r="N1097" i="14"/>
  <c r="N1316" i="14"/>
  <c r="N1312" i="14"/>
  <c r="N1308" i="14"/>
  <c r="N1304" i="14"/>
  <c r="N1300" i="14"/>
  <c r="N1296" i="14"/>
  <c r="N1292" i="14"/>
  <c r="N1288" i="14"/>
  <c r="N1284" i="14"/>
  <c r="N1280" i="14"/>
  <c r="N1276" i="14"/>
  <c r="N1272" i="14"/>
  <c r="N1268" i="14"/>
  <c r="N1264" i="14"/>
  <c r="N1260" i="14"/>
  <c r="N1256" i="14"/>
  <c r="N1252" i="14"/>
  <c r="N1248" i="14"/>
  <c r="N1244" i="14"/>
  <c r="N1240" i="14"/>
  <c r="N1236" i="14"/>
  <c r="N1232" i="14"/>
  <c r="N1228" i="14"/>
  <c r="N1224" i="14"/>
  <c r="N1220" i="14"/>
  <c r="N1216" i="14"/>
  <c r="N1212" i="14"/>
  <c r="N1208" i="14"/>
  <c r="N1204" i="14"/>
  <c r="N1200" i="14"/>
  <c r="N1196" i="14"/>
  <c r="N1192" i="14"/>
  <c r="N1188" i="14"/>
  <c r="N1184" i="14"/>
  <c r="N1180" i="14"/>
  <c r="N1176" i="14"/>
  <c r="N1172" i="14"/>
  <c r="N1168" i="14"/>
  <c r="N1164" i="14"/>
  <c r="N1160" i="14"/>
  <c r="N1156" i="14"/>
  <c r="N1152" i="14"/>
  <c r="N1148" i="14"/>
  <c r="N1144" i="14"/>
  <c r="N1140" i="14"/>
  <c r="N1136" i="14"/>
  <c r="N1132" i="14"/>
  <c r="N1128" i="14"/>
  <c r="N1124" i="14"/>
  <c r="N1120" i="14"/>
  <c r="N1116" i="14"/>
  <c r="N1112" i="14"/>
  <c r="N1108" i="14"/>
  <c r="N1104" i="14"/>
  <c r="N1100" i="14"/>
  <c r="N1096" i="14"/>
  <c r="N1091" i="14"/>
  <c r="N1087" i="14"/>
  <c r="N1083" i="14"/>
  <c r="N1079" i="14"/>
  <c r="N1075" i="14"/>
  <c r="N1071" i="14"/>
  <c r="N1067" i="14"/>
  <c r="N1063" i="14"/>
  <c r="N1059" i="14"/>
  <c r="N1055" i="14"/>
  <c r="N1051" i="14"/>
  <c r="N1047" i="14"/>
  <c r="N1043" i="14"/>
  <c r="N1039" i="14"/>
  <c r="N1035" i="14"/>
  <c r="N1031" i="14"/>
  <c r="N1027" i="14"/>
  <c r="N1023" i="14"/>
  <c r="N1019" i="14"/>
  <c r="N1015" i="14"/>
  <c r="N1011" i="14"/>
  <c r="N1007" i="14"/>
  <c r="N1003" i="14"/>
  <c r="N999" i="14"/>
  <c r="N995" i="14"/>
  <c r="N991" i="14"/>
  <c r="N987" i="14"/>
  <c r="N983" i="14"/>
  <c r="N979" i="14"/>
  <c r="N975" i="14"/>
  <c r="N971" i="14"/>
  <c r="N967" i="14"/>
  <c r="N963" i="14"/>
  <c r="N959" i="14"/>
  <c r="N955" i="14"/>
  <c r="N951" i="14"/>
  <c r="N947" i="14"/>
  <c r="N943" i="14"/>
  <c r="N939" i="14"/>
  <c r="N935" i="14"/>
  <c r="N931" i="14"/>
  <c r="N927" i="14"/>
  <c r="N923" i="14"/>
  <c r="N919" i="14"/>
  <c r="N915" i="14"/>
  <c r="N911" i="14"/>
  <c r="N907" i="14"/>
  <c r="N903" i="14"/>
  <c r="N899" i="14"/>
  <c r="N895" i="14"/>
  <c r="N891" i="14"/>
  <c r="N887" i="14"/>
  <c r="N883" i="14"/>
  <c r="N879" i="14"/>
  <c r="N875" i="14"/>
  <c r="N871" i="14"/>
  <c r="N867" i="14"/>
  <c r="N863" i="14"/>
  <c r="N859" i="14"/>
  <c r="N855" i="14"/>
  <c r="N851" i="14"/>
  <c r="N847" i="14"/>
  <c r="N843" i="14"/>
  <c r="N839" i="14"/>
  <c r="N835" i="14"/>
  <c r="N831" i="14"/>
  <c r="N827" i="14"/>
  <c r="N823" i="14"/>
  <c r="N819" i="14"/>
  <c r="N815" i="14"/>
  <c r="N811" i="14"/>
  <c r="N807" i="14"/>
  <c r="N803" i="14"/>
  <c r="N799" i="14"/>
  <c r="N795" i="14"/>
  <c r="N791" i="14"/>
  <c r="N787" i="14"/>
  <c r="N783" i="14"/>
  <c r="N779" i="14"/>
  <c r="N775" i="14"/>
  <c r="N771" i="14"/>
  <c r="N767" i="14"/>
  <c r="N763" i="14"/>
  <c r="N759" i="14"/>
  <c r="N755" i="14"/>
  <c r="N751" i="14"/>
  <c r="N747" i="14"/>
  <c r="N743" i="14"/>
  <c r="N739" i="14"/>
  <c r="N735" i="14"/>
  <c r="N731" i="14"/>
  <c r="N727" i="14"/>
  <c r="N723" i="14"/>
  <c r="N719" i="14"/>
  <c r="N715" i="14"/>
  <c r="N711" i="14"/>
  <c r="N707" i="14"/>
  <c r="N703" i="14"/>
  <c r="N699" i="14"/>
  <c r="N695" i="14"/>
  <c r="N691" i="14"/>
  <c r="N687" i="14"/>
  <c r="N683" i="14"/>
  <c r="N679" i="14"/>
  <c r="N675" i="14"/>
  <c r="N671" i="14"/>
  <c r="N667" i="14"/>
  <c r="N663" i="14"/>
  <c r="N659" i="14"/>
  <c r="N655" i="14"/>
  <c r="N651" i="14"/>
  <c r="N647" i="14"/>
  <c r="N643" i="14"/>
  <c r="N1090" i="14"/>
  <c r="N1086" i="14"/>
  <c r="N1082" i="14"/>
  <c r="N1078" i="14"/>
  <c r="N1074" i="14"/>
  <c r="N1070" i="14"/>
  <c r="N1066" i="14"/>
  <c r="N1062" i="14"/>
  <c r="N1058" i="14"/>
  <c r="N1054" i="14"/>
  <c r="N1050" i="14"/>
  <c r="N1046" i="14"/>
  <c r="N1042" i="14"/>
  <c r="N1038" i="14"/>
  <c r="N1034" i="14"/>
  <c r="N1030" i="14"/>
  <c r="N1026" i="14"/>
  <c r="N1022" i="14"/>
  <c r="N1018" i="14"/>
  <c r="N1014" i="14"/>
  <c r="N1010" i="14"/>
  <c r="N1006" i="14"/>
  <c r="N1002" i="14"/>
  <c r="N998" i="14"/>
  <c r="N994" i="14"/>
  <c r="N990" i="14"/>
  <c r="N986" i="14"/>
  <c r="N982" i="14"/>
  <c r="N978" i="14"/>
  <c r="N974" i="14"/>
  <c r="N970" i="14"/>
  <c r="N966" i="14"/>
  <c r="N962" i="14"/>
  <c r="N958" i="14"/>
  <c r="N954" i="14"/>
  <c r="N950" i="14"/>
  <c r="N946" i="14"/>
  <c r="N942" i="14"/>
  <c r="N938" i="14"/>
  <c r="N934" i="14"/>
  <c r="N930" i="14"/>
  <c r="N926" i="14"/>
  <c r="N922" i="14"/>
  <c r="N918" i="14"/>
  <c r="N914" i="14"/>
  <c r="N910" i="14"/>
  <c r="N906" i="14"/>
  <c r="N902" i="14"/>
  <c r="N898" i="14"/>
  <c r="N894" i="14"/>
  <c r="N890" i="14"/>
  <c r="N886" i="14"/>
  <c r="N882" i="14"/>
  <c r="N878" i="14"/>
  <c r="N874" i="14"/>
  <c r="N870" i="14"/>
  <c r="N866" i="14"/>
  <c r="N862" i="14"/>
  <c r="N858" i="14"/>
  <c r="N854" i="14"/>
  <c r="N850" i="14"/>
  <c r="N846" i="14"/>
  <c r="N842" i="14"/>
  <c r="N838" i="14"/>
  <c r="N834" i="14"/>
  <c r="N830" i="14"/>
  <c r="N826" i="14"/>
  <c r="N822" i="14"/>
  <c r="N818" i="14"/>
  <c r="N814" i="14"/>
  <c r="N810" i="14"/>
  <c r="N806" i="14"/>
  <c r="N802" i="14"/>
  <c r="N798" i="14"/>
  <c r="N794" i="14"/>
  <c r="N790" i="14"/>
  <c r="N786" i="14"/>
  <c r="N782" i="14"/>
  <c r="N778" i="14"/>
  <c r="N774" i="14"/>
  <c r="N770" i="14"/>
  <c r="N766" i="14"/>
  <c r="N762" i="14"/>
  <c r="N758" i="14"/>
  <c r="N754" i="14"/>
  <c r="N750" i="14"/>
  <c r="N746" i="14"/>
  <c r="N742" i="14"/>
  <c r="N738" i="14"/>
  <c r="N734" i="14"/>
  <c r="N730" i="14"/>
  <c r="N726" i="14"/>
  <c r="N722" i="14"/>
  <c r="N718" i="14"/>
  <c r="N714" i="14"/>
  <c r="N710" i="14"/>
  <c r="N706" i="14"/>
  <c r="N702" i="14"/>
  <c r="N698" i="14"/>
  <c r="N694" i="14"/>
  <c r="N690" i="14"/>
  <c r="N686" i="14"/>
  <c r="N682" i="14"/>
  <c r="N678" i="14"/>
  <c r="N674" i="14"/>
  <c r="N670" i="14"/>
  <c r="N666" i="14"/>
  <c r="N662" i="14"/>
  <c r="N658" i="14"/>
  <c r="N654" i="14"/>
  <c r="N650" i="14"/>
  <c r="N646" i="14"/>
  <c r="N642" i="14"/>
  <c r="N1093" i="14"/>
  <c r="N1089" i="14"/>
  <c r="N1085" i="14"/>
  <c r="N1081" i="14"/>
  <c r="N1077" i="14"/>
  <c r="N1073" i="14"/>
  <c r="N1069" i="14"/>
  <c r="N1065" i="14"/>
  <c r="N1061" i="14"/>
  <c r="N1057" i="14"/>
  <c r="N1053" i="14"/>
  <c r="N1049" i="14"/>
  <c r="N1045" i="14"/>
  <c r="N1041" i="14"/>
  <c r="N1037" i="14"/>
  <c r="N1033" i="14"/>
  <c r="N1029" i="14"/>
  <c r="N1025" i="14"/>
  <c r="N1021" i="14"/>
  <c r="N1017" i="14"/>
  <c r="N1013" i="14"/>
  <c r="N1009" i="14"/>
  <c r="N1005" i="14"/>
  <c r="N1001" i="14"/>
  <c r="N997" i="14"/>
  <c r="N993" i="14"/>
  <c r="N989" i="14"/>
  <c r="N985" i="14"/>
  <c r="N981" i="14"/>
  <c r="N977" i="14"/>
  <c r="N973" i="14"/>
  <c r="N969" i="14"/>
  <c r="N965" i="14"/>
  <c r="N961" i="14"/>
  <c r="N957" i="14"/>
  <c r="N953" i="14"/>
  <c r="N949" i="14"/>
  <c r="N945" i="14"/>
  <c r="N941" i="14"/>
  <c r="N937" i="14"/>
  <c r="N933" i="14"/>
  <c r="N929" i="14"/>
  <c r="N925" i="14"/>
  <c r="N921" i="14"/>
  <c r="N917" i="14"/>
  <c r="N913" i="14"/>
  <c r="N909" i="14"/>
  <c r="N905" i="14"/>
  <c r="N901" i="14"/>
  <c r="N897" i="14"/>
  <c r="N893" i="14"/>
  <c r="N889" i="14"/>
  <c r="N885" i="14"/>
  <c r="N881" i="14"/>
  <c r="N877" i="14"/>
  <c r="N873" i="14"/>
  <c r="N869" i="14"/>
  <c r="N865" i="14"/>
  <c r="N861" i="14"/>
  <c r="N857" i="14"/>
  <c r="N853" i="14"/>
  <c r="N849" i="14"/>
  <c r="N845" i="14"/>
  <c r="N841" i="14"/>
  <c r="N837" i="14"/>
  <c r="N833" i="14"/>
  <c r="N829" i="14"/>
  <c r="N825" i="14"/>
  <c r="N821" i="14"/>
  <c r="N817" i="14"/>
  <c r="N813" i="14"/>
  <c r="N809" i="14"/>
  <c r="N805" i="14"/>
  <c r="N801" i="14"/>
  <c r="N797" i="14"/>
  <c r="N793" i="14"/>
  <c r="N789" i="14"/>
  <c r="N785" i="14"/>
  <c r="N781" i="14"/>
  <c r="N777" i="14"/>
  <c r="N773" i="14"/>
  <c r="N769" i="14"/>
  <c r="N765" i="14"/>
  <c r="N761" i="14"/>
  <c r="N757" i="14"/>
  <c r="N753" i="14"/>
  <c r="N749" i="14"/>
  <c r="N745" i="14"/>
  <c r="N741" i="14"/>
  <c r="N737" i="14"/>
  <c r="N733" i="14"/>
  <c r="N729" i="14"/>
  <c r="N725" i="14"/>
  <c r="N721" i="14"/>
  <c r="N717" i="14"/>
  <c r="N713" i="14"/>
  <c r="N709" i="14"/>
  <c r="N705" i="14"/>
  <c r="N701" i="14"/>
  <c r="N697" i="14"/>
  <c r="N693" i="14"/>
  <c r="N689" i="14"/>
  <c r="N685" i="14"/>
  <c r="N681" i="14"/>
  <c r="N677" i="14"/>
  <c r="N673" i="14"/>
  <c r="N669" i="14"/>
  <c r="N665" i="14"/>
  <c r="N661" i="14"/>
  <c r="N657" i="14"/>
  <c r="N653" i="14"/>
  <c r="N649" i="14"/>
  <c r="N645" i="14"/>
  <c r="N641" i="14"/>
  <c r="N1092" i="14"/>
  <c r="N1088" i="14"/>
  <c r="N1084" i="14"/>
  <c r="N1080" i="14"/>
  <c r="N1076" i="14"/>
  <c r="N1072" i="14"/>
  <c r="N1068" i="14"/>
  <c r="N1064" i="14"/>
  <c r="N1060" i="14"/>
  <c r="N1056" i="14"/>
  <c r="N1052" i="14"/>
  <c r="N1048" i="14"/>
  <c r="N1044" i="14"/>
  <c r="N1040" i="14"/>
  <c r="N1036" i="14"/>
  <c r="N1032" i="14"/>
  <c r="N1028" i="14"/>
  <c r="N1024" i="14"/>
  <c r="N1020" i="14"/>
  <c r="N1016" i="14"/>
  <c r="N1012" i="14"/>
  <c r="N1008" i="14"/>
  <c r="N1004" i="14"/>
  <c r="N1000" i="14"/>
  <c r="N996" i="14"/>
  <c r="N992" i="14"/>
  <c r="N988" i="14"/>
  <c r="N984" i="14"/>
  <c r="N980" i="14"/>
  <c r="N976" i="14"/>
  <c r="N972" i="14"/>
  <c r="N968" i="14"/>
  <c r="N964" i="14"/>
  <c r="N960" i="14"/>
  <c r="N956" i="14"/>
  <c r="N952" i="14"/>
  <c r="N948" i="14"/>
  <c r="N944" i="14"/>
  <c r="N940" i="14"/>
  <c r="N936" i="14"/>
  <c r="N932" i="14"/>
  <c r="N928" i="14"/>
  <c r="N924" i="14"/>
  <c r="N920" i="14"/>
  <c r="N916" i="14"/>
  <c r="N912" i="14"/>
  <c r="N908" i="14"/>
  <c r="N904" i="14"/>
  <c r="N900" i="14"/>
  <c r="N896" i="14"/>
  <c r="N892" i="14"/>
  <c r="N888" i="14"/>
  <c r="N884" i="14"/>
  <c r="N880" i="14"/>
  <c r="N876" i="14"/>
  <c r="N872" i="14"/>
  <c r="N868" i="14"/>
  <c r="N864" i="14"/>
  <c r="N860" i="14"/>
  <c r="N856" i="14"/>
  <c r="N852" i="14"/>
  <c r="N848" i="14"/>
  <c r="N844" i="14"/>
  <c r="N840" i="14"/>
  <c r="N836" i="14"/>
  <c r="N832" i="14"/>
  <c r="N828" i="14"/>
  <c r="N824" i="14"/>
  <c r="N820" i="14"/>
  <c r="N816" i="14"/>
  <c r="N812" i="14"/>
  <c r="N808" i="14"/>
  <c r="N804" i="14"/>
  <c r="N800" i="14"/>
  <c r="N796" i="14"/>
  <c r="N792" i="14"/>
  <c r="N788" i="14"/>
  <c r="N784" i="14"/>
  <c r="N780" i="14"/>
  <c r="N776" i="14"/>
  <c r="N772" i="14"/>
  <c r="N768" i="14"/>
  <c r="N764" i="14"/>
  <c r="N760" i="14"/>
  <c r="N756" i="14"/>
  <c r="N752" i="14"/>
  <c r="N748" i="14"/>
  <c r="N744" i="14"/>
  <c r="N740" i="14"/>
  <c r="N736" i="14"/>
  <c r="N732" i="14"/>
  <c r="N728" i="14"/>
  <c r="N724" i="14"/>
  <c r="N720" i="14"/>
  <c r="N716" i="14"/>
  <c r="N712" i="14"/>
  <c r="N708" i="14"/>
  <c r="N704" i="14"/>
  <c r="N700" i="14"/>
  <c r="N696" i="14"/>
  <c r="N692" i="14"/>
  <c r="N688" i="14"/>
  <c r="N684" i="14"/>
  <c r="N680" i="14"/>
  <c r="N676" i="14"/>
  <c r="N672" i="14"/>
  <c r="N668" i="14"/>
  <c r="N664" i="14"/>
  <c r="N660" i="14"/>
  <c r="N656" i="14"/>
  <c r="N652" i="14"/>
  <c r="N648" i="14"/>
  <c r="N644" i="14"/>
  <c r="N640" i="14"/>
  <c r="N638" i="14"/>
  <c r="N634" i="14"/>
  <c r="N630" i="14"/>
  <c r="N626" i="14"/>
  <c r="N622" i="14"/>
  <c r="N618" i="14"/>
  <c r="N614" i="14"/>
  <c r="N610" i="14"/>
  <c r="N606" i="14"/>
  <c r="N602" i="14"/>
  <c r="N598" i="14"/>
  <c r="N594" i="14"/>
  <c r="N590" i="14"/>
  <c r="N586" i="14"/>
  <c r="N582" i="14"/>
  <c r="N578" i="14"/>
  <c r="N574" i="14"/>
  <c r="N570" i="14"/>
  <c r="N566" i="14"/>
  <c r="N562" i="14"/>
  <c r="N558" i="14"/>
  <c r="N554" i="14"/>
  <c r="N550" i="14"/>
  <c r="N546" i="14"/>
  <c r="N542" i="14"/>
  <c r="N538" i="14"/>
  <c r="N534" i="14"/>
  <c r="N530" i="14"/>
  <c r="N526" i="14"/>
  <c r="N522" i="14"/>
  <c r="N518" i="14"/>
  <c r="N514" i="14"/>
  <c r="N510" i="14"/>
  <c r="N506" i="14"/>
  <c r="N502" i="14"/>
  <c r="N498" i="14"/>
  <c r="N494" i="14"/>
  <c r="N490" i="14"/>
  <c r="N486" i="14"/>
  <c r="N482" i="14"/>
  <c r="N478" i="14"/>
  <c r="N474" i="14"/>
  <c r="N470" i="14"/>
  <c r="N466" i="14"/>
  <c r="N462" i="14"/>
  <c r="N458" i="14"/>
  <c r="N454" i="14"/>
  <c r="N450" i="14"/>
  <c r="N446" i="14"/>
  <c r="N442" i="14"/>
  <c r="N438" i="14"/>
  <c r="N434" i="14"/>
  <c r="N430" i="14"/>
  <c r="N426" i="14"/>
  <c r="N422" i="14"/>
  <c r="N418" i="14"/>
  <c r="N414" i="14"/>
  <c r="N410" i="14"/>
  <c r="N406" i="14"/>
  <c r="N402" i="14"/>
  <c r="N398" i="14"/>
  <c r="N394" i="14"/>
  <c r="N390" i="14"/>
  <c r="N386" i="14"/>
  <c r="N382" i="14"/>
  <c r="N378" i="14"/>
  <c r="N374" i="14"/>
  <c r="N370" i="14"/>
  <c r="N366" i="14"/>
  <c r="N362" i="14"/>
  <c r="N358" i="14"/>
  <c r="N354" i="14"/>
  <c r="N350" i="14"/>
  <c r="N346" i="14"/>
  <c r="N342" i="14"/>
  <c r="N338" i="14"/>
  <c r="N334" i="14"/>
  <c r="N330" i="14"/>
  <c r="N326" i="14"/>
  <c r="N322" i="14"/>
  <c r="N318" i="14"/>
  <c r="N314" i="14"/>
  <c r="N310" i="14"/>
  <c r="N306" i="14"/>
  <c r="N301" i="14"/>
  <c r="N297" i="14"/>
  <c r="N293" i="14"/>
  <c r="N289" i="14"/>
  <c r="N282" i="14"/>
  <c r="N278" i="14"/>
  <c r="N274" i="14"/>
  <c r="N270" i="14"/>
  <c r="N266" i="14"/>
  <c r="N262" i="14"/>
  <c r="N258" i="14"/>
  <c r="N254" i="14"/>
  <c r="N250" i="14"/>
  <c r="N246" i="14"/>
  <c r="N242" i="14"/>
  <c r="N238" i="14"/>
  <c r="N234" i="14"/>
  <c r="N230" i="14"/>
  <c r="N226" i="14"/>
  <c r="N222" i="14"/>
  <c r="N218" i="14"/>
  <c r="N214" i="14"/>
  <c r="N210" i="14"/>
  <c r="N206" i="14"/>
  <c r="N202" i="14"/>
  <c r="N198" i="14"/>
  <c r="N194" i="14"/>
  <c r="N637" i="14"/>
  <c r="N633" i="14"/>
  <c r="N629" i="14"/>
  <c r="N625" i="14"/>
  <c r="N621" i="14"/>
  <c r="N617" i="14"/>
  <c r="N613" i="14"/>
  <c r="N609" i="14"/>
  <c r="N605" i="14"/>
  <c r="N601" i="14"/>
  <c r="N597" i="14"/>
  <c r="N593" i="14"/>
  <c r="N589" i="14"/>
  <c r="N585" i="14"/>
  <c r="N581" i="14"/>
  <c r="N577" i="14"/>
  <c r="N573" i="14"/>
  <c r="N569" i="14"/>
  <c r="N565" i="14"/>
  <c r="N561" i="14"/>
  <c r="N557" i="14"/>
  <c r="N553" i="14"/>
  <c r="N549" i="14"/>
  <c r="N545" i="14"/>
  <c r="N541" i="14"/>
  <c r="N537" i="14"/>
  <c r="N533" i="14"/>
  <c r="N529" i="14"/>
  <c r="N525" i="14"/>
  <c r="N521" i="14"/>
  <c r="N517" i="14"/>
  <c r="N513" i="14"/>
  <c r="N509" i="14"/>
  <c r="N505" i="14"/>
  <c r="N501" i="14"/>
  <c r="N497" i="14"/>
  <c r="N493" i="14"/>
  <c r="N489" i="14"/>
  <c r="N485" i="14"/>
  <c r="N481" i="14"/>
  <c r="N477" i="14"/>
  <c r="N473" i="14"/>
  <c r="N469" i="14"/>
  <c r="N465" i="14"/>
  <c r="N461" i="14"/>
  <c r="N457" i="14"/>
  <c r="N453" i="14"/>
  <c r="N449" i="14"/>
  <c r="N445" i="14"/>
  <c r="N441" i="14"/>
  <c r="N437" i="14"/>
  <c r="N433" i="14"/>
  <c r="N429" i="14"/>
  <c r="N425" i="14"/>
  <c r="N421" i="14"/>
  <c r="N417" i="14"/>
  <c r="N413" i="14"/>
  <c r="N409" i="14"/>
  <c r="N405" i="14"/>
  <c r="N401" i="14"/>
  <c r="N397" i="14"/>
  <c r="N393" i="14"/>
  <c r="N389" i="14"/>
  <c r="N385" i="14"/>
  <c r="N381" i="14"/>
  <c r="N377" i="14"/>
  <c r="N373" i="14"/>
  <c r="N369" i="14"/>
  <c r="N365" i="14"/>
  <c r="N361" i="14"/>
  <c r="N357" i="14"/>
  <c r="N353" i="14"/>
  <c r="N349" i="14"/>
  <c r="N345" i="14"/>
  <c r="N341" i="14"/>
  <c r="N337" i="14"/>
  <c r="N333" i="14"/>
  <c r="N329" i="14"/>
  <c r="N325" i="14"/>
  <c r="N321" i="14"/>
  <c r="N317" i="14"/>
  <c r="N313" i="14"/>
  <c r="N309" i="14"/>
  <c r="N305" i="14"/>
  <c r="N300" i="14"/>
  <c r="N296" i="14"/>
  <c r="N292" i="14"/>
  <c r="N288" i="14"/>
  <c r="N285" i="14"/>
  <c r="N281" i="14"/>
  <c r="N277" i="14"/>
  <c r="N273" i="14"/>
  <c r="N269" i="14"/>
  <c r="N265" i="14"/>
  <c r="N261" i="14"/>
  <c r="N257" i="14"/>
  <c r="N253" i="14"/>
  <c r="N249" i="14"/>
  <c r="N245" i="14"/>
  <c r="N241" i="14"/>
  <c r="N237" i="14"/>
  <c r="N233" i="14"/>
  <c r="N229" i="14"/>
  <c r="N225" i="14"/>
  <c r="N221" i="14"/>
  <c r="N217" i="14"/>
  <c r="N213" i="14"/>
  <c r="N209" i="14"/>
  <c r="N205" i="14"/>
  <c r="N201" i="14"/>
  <c r="N197" i="14"/>
  <c r="N636" i="14"/>
  <c r="N632" i="14"/>
  <c r="N628" i="14"/>
  <c r="N624" i="14"/>
  <c r="N620" i="14"/>
  <c r="N616" i="14"/>
  <c r="N612" i="14"/>
  <c r="N608" i="14"/>
  <c r="N604" i="14"/>
  <c r="N600" i="14"/>
  <c r="N596" i="14"/>
  <c r="N592" i="14"/>
  <c r="N588" i="14"/>
  <c r="N584" i="14"/>
  <c r="N580" i="14"/>
  <c r="N576" i="14"/>
  <c r="N572" i="14"/>
  <c r="N568" i="14"/>
  <c r="N564" i="14"/>
  <c r="N560" i="14"/>
  <c r="N556" i="14"/>
  <c r="N552" i="14"/>
  <c r="N548" i="14"/>
  <c r="N544" i="14"/>
  <c r="N540" i="14"/>
  <c r="N536" i="14"/>
  <c r="N532" i="14"/>
  <c r="N528" i="14"/>
  <c r="N524" i="14"/>
  <c r="N520" i="14"/>
  <c r="N516" i="14"/>
  <c r="N512" i="14"/>
  <c r="N508" i="14"/>
  <c r="N504" i="14"/>
  <c r="N500" i="14"/>
  <c r="N496" i="14"/>
  <c r="N492" i="14"/>
  <c r="N488" i="14"/>
  <c r="N484" i="14"/>
  <c r="N480" i="14"/>
  <c r="N476" i="14"/>
  <c r="N472" i="14"/>
  <c r="N468" i="14"/>
  <c r="N464" i="14"/>
  <c r="N460" i="14"/>
  <c r="N456" i="14"/>
  <c r="N452" i="14"/>
  <c r="N448" i="14"/>
  <c r="N444" i="14"/>
  <c r="N440" i="14"/>
  <c r="N436" i="14"/>
  <c r="N432" i="14"/>
  <c r="N428" i="14"/>
  <c r="N424" i="14"/>
  <c r="N420" i="14"/>
  <c r="N416" i="14"/>
  <c r="N412" i="14"/>
  <c r="N408" i="14"/>
  <c r="N404" i="14"/>
  <c r="N400" i="14"/>
  <c r="N396" i="14"/>
  <c r="N392" i="14"/>
  <c r="N388" i="14"/>
  <c r="N384" i="14"/>
  <c r="N380" i="14"/>
  <c r="N376" i="14"/>
  <c r="N372" i="14"/>
  <c r="N368" i="14"/>
  <c r="N364" i="14"/>
  <c r="N360" i="14"/>
  <c r="N356" i="14"/>
  <c r="N352" i="14"/>
  <c r="N348" i="14"/>
  <c r="N344" i="14"/>
  <c r="N340" i="14"/>
  <c r="N336" i="14"/>
  <c r="N332" i="14"/>
  <c r="N328" i="14"/>
  <c r="N324" i="14"/>
  <c r="N320" i="14"/>
  <c r="N316" i="14"/>
  <c r="N312" i="14"/>
  <c r="N308" i="14"/>
  <c r="N304" i="14"/>
  <c r="N299" i="14"/>
  <c r="N295" i="14"/>
  <c r="N291" i="14"/>
  <c r="N287" i="14"/>
  <c r="N284" i="14"/>
  <c r="N280" i="14"/>
  <c r="N276" i="14"/>
  <c r="N272" i="14"/>
  <c r="N268" i="14"/>
  <c r="N264" i="14"/>
  <c r="N260" i="14"/>
  <c r="N256" i="14"/>
  <c r="N252" i="14"/>
  <c r="N248" i="14"/>
  <c r="N244" i="14"/>
  <c r="N240" i="14"/>
  <c r="N236" i="14"/>
  <c r="N232" i="14"/>
  <c r="N228" i="14"/>
  <c r="N224" i="14"/>
  <c r="N220" i="14"/>
  <c r="N216" i="14"/>
  <c r="N212" i="14"/>
  <c r="N208" i="14"/>
  <c r="N204" i="14"/>
  <c r="N200" i="14"/>
  <c r="N196" i="14"/>
  <c r="N192" i="14"/>
  <c r="N639" i="14"/>
  <c r="N635" i="14"/>
  <c r="N631" i="14"/>
  <c r="N627" i="14"/>
  <c r="N623" i="14"/>
  <c r="N619" i="14"/>
  <c r="N615" i="14"/>
  <c r="N611" i="14"/>
  <c r="N607" i="14"/>
  <c r="N603" i="14"/>
  <c r="N599" i="14"/>
  <c r="N595" i="14"/>
  <c r="N591" i="14"/>
  <c r="N587" i="14"/>
  <c r="N583" i="14"/>
  <c r="N579" i="14"/>
  <c r="N575" i="14"/>
  <c r="N571" i="14"/>
  <c r="N567" i="14"/>
  <c r="N563" i="14"/>
  <c r="N559" i="14"/>
  <c r="N555" i="14"/>
  <c r="N551" i="14"/>
  <c r="N547" i="14"/>
  <c r="N543" i="14"/>
  <c r="N539" i="14"/>
  <c r="N535" i="14"/>
  <c r="N531" i="14"/>
  <c r="N527" i="14"/>
  <c r="N523" i="14"/>
  <c r="N519" i="14"/>
  <c r="N515" i="14"/>
  <c r="N511" i="14"/>
  <c r="N507" i="14"/>
  <c r="N503" i="14"/>
  <c r="N499" i="14"/>
  <c r="N495" i="14"/>
  <c r="N491" i="14"/>
  <c r="N487" i="14"/>
  <c r="N483" i="14"/>
  <c r="N479" i="14"/>
  <c r="N475" i="14"/>
  <c r="N471" i="14"/>
  <c r="N467" i="14"/>
  <c r="N463" i="14"/>
  <c r="N459" i="14"/>
  <c r="N455" i="14"/>
  <c r="N451" i="14"/>
  <c r="N447" i="14"/>
  <c r="N443" i="14"/>
  <c r="N439" i="14"/>
  <c r="N435" i="14"/>
  <c r="N431" i="14"/>
  <c r="N427" i="14"/>
  <c r="N423" i="14"/>
  <c r="N419" i="14"/>
  <c r="N415" i="14"/>
  <c r="N411" i="14"/>
  <c r="N407" i="14"/>
  <c r="N403" i="14"/>
  <c r="N399" i="14"/>
  <c r="N395" i="14"/>
  <c r="N391" i="14"/>
  <c r="N387" i="14"/>
  <c r="N383" i="14"/>
  <c r="N379" i="14"/>
  <c r="N375" i="14"/>
  <c r="N371" i="14"/>
  <c r="N367" i="14"/>
  <c r="N363" i="14"/>
  <c r="N359" i="14"/>
  <c r="N355" i="14"/>
  <c r="N351" i="14"/>
  <c r="N347" i="14"/>
  <c r="N343" i="14"/>
  <c r="N339" i="14"/>
  <c r="N335" i="14"/>
  <c r="N331" i="14"/>
  <c r="N327" i="14"/>
  <c r="N323" i="14"/>
  <c r="N319" i="14"/>
  <c r="N315" i="14"/>
  <c r="N311" i="14"/>
  <c r="N307" i="14"/>
  <c r="N303" i="14"/>
  <c r="N302" i="14"/>
  <c r="N298" i="14"/>
  <c r="O298" i="14" s="1"/>
  <c r="P298" i="14" s="1"/>
  <c r="N294" i="14"/>
  <c r="N290" i="14"/>
  <c r="N286" i="14"/>
  <c r="N283" i="14"/>
  <c r="N279" i="14"/>
  <c r="N275" i="14"/>
  <c r="N271" i="14"/>
  <c r="N267" i="14"/>
  <c r="N263" i="14"/>
  <c r="N259" i="14"/>
  <c r="N255" i="14"/>
  <c r="N251" i="14"/>
  <c r="N247" i="14"/>
  <c r="N243" i="14"/>
  <c r="N239" i="14"/>
  <c r="N235" i="14"/>
  <c r="N231" i="14"/>
  <c r="N227" i="14"/>
  <c r="N223" i="14"/>
  <c r="N219" i="14"/>
  <c r="N215" i="14"/>
  <c r="N211" i="14"/>
  <c r="N207" i="14"/>
  <c r="N203" i="14"/>
  <c r="N199" i="14"/>
  <c r="N7" i="14"/>
  <c r="N11" i="14"/>
  <c r="N15" i="14"/>
  <c r="N19" i="14"/>
  <c r="N23" i="14"/>
  <c r="N27" i="14"/>
  <c r="N31" i="14"/>
  <c r="N35" i="14"/>
  <c r="N39" i="14"/>
  <c r="N43" i="14"/>
  <c r="N47" i="14"/>
  <c r="N51" i="14"/>
  <c r="N55" i="14"/>
  <c r="N59" i="14"/>
  <c r="N63" i="14"/>
  <c r="N67" i="14"/>
  <c r="N71" i="14"/>
  <c r="N75" i="14"/>
  <c r="N79" i="14"/>
  <c r="N83" i="14"/>
  <c r="N87" i="14"/>
  <c r="N91" i="14"/>
  <c r="N95" i="14"/>
  <c r="N99" i="14"/>
  <c r="N103" i="14"/>
  <c r="N107" i="14"/>
  <c r="N111" i="14"/>
  <c r="N115" i="14"/>
  <c r="N119" i="14"/>
  <c r="N123" i="14"/>
  <c r="N127" i="14"/>
  <c r="N131" i="14"/>
  <c r="N135" i="14"/>
  <c r="N139" i="14"/>
  <c r="N143" i="14"/>
  <c r="N147" i="14"/>
  <c r="N151" i="14"/>
  <c r="N155" i="14"/>
  <c r="N159" i="14"/>
  <c r="N163" i="14"/>
  <c r="N167" i="14"/>
  <c r="N171" i="14"/>
  <c r="N175" i="14"/>
  <c r="N179" i="14"/>
  <c r="N183" i="14"/>
  <c r="N187" i="14"/>
  <c r="N191" i="14"/>
  <c r="N193" i="14"/>
  <c r="N195" i="14"/>
  <c r="N8" i="14"/>
  <c r="N12" i="14"/>
  <c r="N16" i="14"/>
  <c r="N20" i="14"/>
  <c r="N24" i="14"/>
  <c r="N28" i="14"/>
  <c r="N32" i="14"/>
  <c r="N36" i="14"/>
  <c r="N40" i="14"/>
  <c r="N44" i="14"/>
  <c r="N48" i="14"/>
  <c r="N52" i="14"/>
  <c r="N56" i="14"/>
  <c r="N60" i="14"/>
  <c r="N64" i="14"/>
  <c r="N68" i="14"/>
  <c r="N72" i="14"/>
  <c r="N76" i="14"/>
  <c r="N80" i="14"/>
  <c r="N84" i="14"/>
  <c r="N88" i="14"/>
  <c r="N92" i="14"/>
  <c r="N96" i="14"/>
  <c r="N100" i="14"/>
  <c r="N104" i="14"/>
  <c r="N108" i="14"/>
  <c r="N112" i="14"/>
  <c r="N116" i="14"/>
  <c r="N120" i="14"/>
  <c r="N124" i="14"/>
  <c r="N128" i="14"/>
  <c r="N132" i="14"/>
  <c r="N136" i="14"/>
  <c r="N140" i="14"/>
  <c r="N144" i="14"/>
  <c r="N148" i="14"/>
  <c r="N152" i="14"/>
  <c r="N156" i="14"/>
  <c r="N160" i="14"/>
  <c r="N164" i="14"/>
  <c r="N168" i="14"/>
  <c r="N172" i="14"/>
  <c r="N176" i="14"/>
  <c r="N180" i="14"/>
  <c r="N184" i="14"/>
  <c r="N188" i="14"/>
  <c r="N681" i="6"/>
  <c r="N9" i="14"/>
  <c r="N13" i="14"/>
  <c r="N17" i="14"/>
  <c r="N21" i="14"/>
  <c r="N25" i="14"/>
  <c r="N29" i="14"/>
  <c r="N33" i="14"/>
  <c r="N37" i="14"/>
  <c r="N41" i="14"/>
  <c r="N45" i="14"/>
  <c r="N49" i="14"/>
  <c r="N53" i="14"/>
  <c r="N57" i="14"/>
  <c r="N61" i="14"/>
  <c r="N65" i="14"/>
  <c r="N69" i="14"/>
  <c r="N73" i="14"/>
  <c r="N77" i="14"/>
  <c r="N81" i="14"/>
  <c r="N85" i="14"/>
  <c r="N89" i="14"/>
  <c r="N93" i="14"/>
  <c r="N97" i="14"/>
  <c r="N101" i="14"/>
  <c r="N105" i="14"/>
  <c r="N109" i="14"/>
  <c r="N113" i="14"/>
  <c r="N117" i="14"/>
  <c r="N121" i="14"/>
  <c r="N125" i="14"/>
  <c r="N129" i="14"/>
  <c r="N133" i="14"/>
  <c r="N137" i="14"/>
  <c r="N141" i="14"/>
  <c r="N145" i="14"/>
  <c r="N149" i="14"/>
  <c r="N153" i="14"/>
  <c r="N157" i="14"/>
  <c r="N161" i="14"/>
  <c r="N165" i="14"/>
  <c r="N169" i="14"/>
  <c r="N173" i="14"/>
  <c r="N177" i="14"/>
  <c r="N181" i="14"/>
  <c r="N185" i="14"/>
  <c r="N189" i="14"/>
  <c r="N6" i="14"/>
  <c r="N10" i="14"/>
  <c r="N14" i="14"/>
  <c r="N18" i="14"/>
  <c r="N22" i="14"/>
  <c r="N26" i="14"/>
  <c r="N30" i="14"/>
  <c r="N34" i="14"/>
  <c r="N38" i="14"/>
  <c r="N42" i="14"/>
  <c r="N46" i="14"/>
  <c r="N50" i="14"/>
  <c r="N54" i="14"/>
  <c r="N58" i="14"/>
  <c r="N62" i="14"/>
  <c r="N66" i="14"/>
  <c r="N70" i="14"/>
  <c r="N74" i="14"/>
  <c r="N78" i="14"/>
  <c r="N82" i="14"/>
  <c r="N86" i="14"/>
  <c r="N90" i="14"/>
  <c r="N94" i="14"/>
  <c r="N98" i="14"/>
  <c r="N102" i="14"/>
  <c r="N106" i="14"/>
  <c r="N110" i="14"/>
  <c r="N114" i="14"/>
  <c r="N118" i="14"/>
  <c r="N122" i="14"/>
  <c r="N126" i="14"/>
  <c r="N130" i="14"/>
  <c r="N134" i="14"/>
  <c r="N138" i="14"/>
  <c r="N142" i="14"/>
  <c r="N146" i="14"/>
  <c r="N150" i="14"/>
  <c r="N154" i="14"/>
  <c r="N158" i="14"/>
  <c r="N162" i="14"/>
  <c r="N166" i="14"/>
  <c r="N170" i="14"/>
  <c r="N174" i="14"/>
  <c r="N178" i="14"/>
  <c r="N182" i="14"/>
  <c r="N186" i="14"/>
  <c r="N190" i="14"/>
  <c r="L520" i="14" l="1"/>
  <c r="L552" i="14"/>
  <c r="L584" i="14"/>
  <c r="L856" i="14"/>
  <c r="O856" i="14" s="1"/>
  <c r="P856" i="14" s="1"/>
  <c r="L507" i="14"/>
  <c r="L539" i="14"/>
  <c r="L571" i="14"/>
  <c r="L665" i="14"/>
  <c r="L643" i="14"/>
  <c r="L745" i="14"/>
  <c r="L1177" i="14"/>
  <c r="L688" i="14"/>
  <c r="L857" i="14"/>
  <c r="L1161" i="14"/>
  <c r="L1271" i="14"/>
  <c r="L692" i="14"/>
  <c r="L815" i="14"/>
  <c r="L1189" i="14"/>
  <c r="L761" i="14"/>
  <c r="O761" i="14" s="1"/>
  <c r="P761" i="14" s="1"/>
  <c r="L913" i="14"/>
  <c r="O913" i="14" s="1"/>
  <c r="P913" i="14" s="1"/>
  <c r="L929" i="14"/>
  <c r="L945" i="14"/>
  <c r="L961" i="14"/>
  <c r="L977" i="14"/>
  <c r="L993" i="14"/>
  <c r="L1231" i="14"/>
  <c r="L601" i="14"/>
  <c r="L617" i="14"/>
  <c r="O617" i="14" s="1"/>
  <c r="P617" i="14" s="1"/>
  <c r="L633" i="14"/>
  <c r="L685" i="14"/>
  <c r="L736" i="14"/>
  <c r="L846" i="14"/>
  <c r="L1160" i="14"/>
  <c r="L1241" i="14"/>
  <c r="L1004" i="14"/>
  <c r="L1020" i="14"/>
  <c r="O1020" i="14" s="1"/>
  <c r="P1020" i="14" s="1"/>
  <c r="L1036" i="14"/>
  <c r="L1052" i="14"/>
  <c r="L1068" i="14"/>
  <c r="L1084" i="14"/>
  <c r="L1103" i="14"/>
  <c r="L1167" i="14"/>
  <c r="L1251" i="14"/>
  <c r="L743" i="14"/>
  <c r="O743" i="14" s="1"/>
  <c r="P743" i="14" s="1"/>
  <c r="L839" i="14"/>
  <c r="L1256" i="14"/>
  <c r="L1317" i="14"/>
  <c r="L1274" i="14"/>
  <c r="L786" i="14"/>
  <c r="L850" i="14"/>
  <c r="L1287" i="14"/>
  <c r="L804" i="14"/>
  <c r="O804" i="14" s="1"/>
  <c r="P804" i="14" s="1"/>
  <c r="L868" i="14"/>
  <c r="L1306" i="14"/>
  <c r="L1100" i="14"/>
  <c r="L1164" i="14"/>
  <c r="L1249" i="14"/>
  <c r="L1005" i="14"/>
  <c r="L1021" i="14"/>
  <c r="L1037" i="14"/>
  <c r="O1037" i="14" s="1"/>
  <c r="P1037" i="14" s="1"/>
  <c r="L1053" i="14"/>
  <c r="L1069" i="14"/>
  <c r="L1085" i="14"/>
  <c r="L1107" i="14"/>
  <c r="L1171" i="14"/>
  <c r="L1259" i="14"/>
  <c r="L758" i="14"/>
  <c r="L840" i="14"/>
  <c r="O840" i="14" s="1"/>
  <c r="P840" i="14" s="1"/>
  <c r="L1260" i="14"/>
  <c r="L1214" i="14"/>
  <c r="L1278" i="14"/>
  <c r="L787" i="14"/>
  <c r="L851" i="14"/>
  <c r="L1288" i="14"/>
  <c r="L805" i="14"/>
  <c r="L869" i="14"/>
  <c r="O869" i="14" s="1"/>
  <c r="P869" i="14" s="1"/>
  <c r="L1313" i="14"/>
  <c r="L722" i="14"/>
  <c r="L884" i="14"/>
  <c r="L1150" i="14"/>
  <c r="L648" i="14"/>
  <c r="L708" i="14"/>
  <c r="L1101" i="14"/>
  <c r="L1245" i="14"/>
  <c r="O1245" i="14" s="1"/>
  <c r="P1245" i="14" s="1"/>
  <c r="L896" i="14"/>
  <c r="L918" i="14"/>
  <c r="L934" i="14"/>
  <c r="L950" i="14"/>
  <c r="L966" i="14"/>
  <c r="L982" i="14"/>
  <c r="L1138" i="14"/>
  <c r="L590" i="14"/>
  <c r="L606" i="14"/>
  <c r="L622" i="14"/>
  <c r="L638" i="14"/>
  <c r="L702" i="14"/>
  <c r="L752" i="14"/>
  <c r="L1116" i="14"/>
  <c r="L1180" i="14"/>
  <c r="L1281" i="14"/>
  <c r="L1009" i="14"/>
  <c r="L1025" i="14"/>
  <c r="L1041" i="14"/>
  <c r="L1057" i="14"/>
  <c r="L1073" i="14"/>
  <c r="L1089" i="14"/>
  <c r="L1123" i="14"/>
  <c r="L1187" i="14"/>
  <c r="O1187" i="14" s="1"/>
  <c r="P1187" i="14" s="1"/>
  <c r="L1286" i="14"/>
  <c r="L767" i="14"/>
  <c r="L1212" i="14"/>
  <c r="L1276" i="14"/>
  <c r="L1230" i="14"/>
  <c r="L762" i="14"/>
  <c r="L803" i="14"/>
  <c r="L867" i="14"/>
  <c r="L1304" i="14"/>
  <c r="L821" i="14"/>
  <c r="L882" i="14"/>
  <c r="L558" i="14"/>
  <c r="K1319" i="14"/>
  <c r="L461" i="14"/>
  <c r="L469" i="14"/>
  <c r="L477" i="14"/>
  <c r="O477" i="14" s="1"/>
  <c r="P477" i="14" s="1"/>
  <c r="L485" i="14"/>
  <c r="L493" i="14"/>
  <c r="L525" i="14"/>
  <c r="L557" i="14"/>
  <c r="L756" i="14"/>
  <c r="L504" i="14"/>
  <c r="L536" i="14"/>
  <c r="L568" i="14"/>
  <c r="O568" i="14" s="1"/>
  <c r="P568" i="14" s="1"/>
  <c r="L723" i="14"/>
  <c r="L1294" i="14"/>
  <c r="L523" i="14"/>
  <c r="L555" i="14"/>
  <c r="L587" i="14"/>
  <c r="L782" i="14"/>
  <c r="L690" i="14"/>
  <c r="L1102" i="14"/>
  <c r="O1102" i="14" s="1"/>
  <c r="P1102" i="14" s="1"/>
  <c r="L641" i="14"/>
  <c r="L764" i="14"/>
  <c r="L885" i="14"/>
  <c r="L1174" i="14"/>
  <c r="L662" i="14"/>
  <c r="L711" i="14"/>
  <c r="L1125" i="14"/>
  <c r="L1307" i="14"/>
  <c r="O1307" i="14" s="1"/>
  <c r="P1307" i="14" s="1"/>
  <c r="L905" i="14"/>
  <c r="L921" i="14"/>
  <c r="L937" i="14"/>
  <c r="L953" i="14"/>
  <c r="L969" i="14"/>
  <c r="L985" i="14"/>
  <c r="L1162" i="14"/>
  <c r="L593" i="14"/>
  <c r="O593" i="14" s="1"/>
  <c r="P593" i="14" s="1"/>
  <c r="L609" i="14"/>
  <c r="L625" i="14"/>
  <c r="L653" i="14"/>
  <c r="L717" i="14"/>
  <c r="L785" i="14"/>
  <c r="L1128" i="14"/>
  <c r="L1192" i="14"/>
  <c r="L996" i="14"/>
  <c r="O996" i="14" s="1"/>
  <c r="P996" i="14" s="1"/>
  <c r="L1012" i="14"/>
  <c r="L1028" i="14"/>
  <c r="L1044" i="14"/>
  <c r="L1060" i="14"/>
  <c r="L1076" i="14"/>
  <c r="L1092" i="14"/>
  <c r="L1135" i="14"/>
  <c r="L1199" i="14"/>
  <c r="O1199" i="14" s="1"/>
  <c r="P1199" i="14" s="1"/>
  <c r="L1315" i="14"/>
  <c r="L775" i="14"/>
  <c r="L1224" i="14"/>
  <c r="L1285" i="14"/>
  <c r="L1242" i="14"/>
  <c r="L876" i="14"/>
  <c r="L818" i="14"/>
  <c r="L879" i="14"/>
  <c r="O879" i="14" s="1"/>
  <c r="P879" i="14" s="1"/>
  <c r="L772" i="14"/>
  <c r="L836" i="14"/>
  <c r="L893" i="14"/>
  <c r="L510" i="14"/>
  <c r="L682" i="14"/>
  <c r="L310" i="14"/>
  <c r="L334" i="14"/>
  <c r="L358" i="14"/>
  <c r="O358" i="14" s="1"/>
  <c r="P358" i="14" s="1"/>
  <c r="L382" i="14"/>
  <c r="L406" i="14"/>
  <c r="L430" i="14"/>
  <c r="L454" i="14"/>
  <c r="L478" i="14"/>
  <c r="L529" i="14"/>
  <c r="L540" i="14"/>
  <c r="L495" i="14"/>
  <c r="L559" i="14"/>
  <c r="L1118" i="14"/>
  <c r="L886" i="14"/>
  <c r="L712" i="14"/>
  <c r="L906" i="14"/>
  <c r="L954" i="14"/>
  <c r="L1170" i="14"/>
  <c r="L626" i="14"/>
  <c r="O626" i="14" s="1"/>
  <c r="P626" i="14" s="1"/>
  <c r="L718" i="14"/>
  <c r="L790" i="14"/>
  <c r="L1132" i="14"/>
  <c r="L1196" i="14"/>
  <c r="L997" i="14"/>
  <c r="L1013" i="14"/>
  <c r="L1029" i="14"/>
  <c r="L1045" i="14"/>
  <c r="O1045" i="14" s="1"/>
  <c r="P1045" i="14" s="1"/>
  <c r="L1061" i="14"/>
  <c r="L1077" i="14"/>
  <c r="L1093" i="14"/>
  <c r="L1203" i="14"/>
  <c r="L1292" i="14"/>
  <c r="L534" i="14"/>
  <c r="L286" i="14"/>
  <c r="O286" i="14" s="1"/>
  <c r="P286" i="14" s="1"/>
  <c r="L294" i="14"/>
  <c r="L302" i="14"/>
  <c r="L318" i="14"/>
  <c r="L326" i="14"/>
  <c r="L342" i="14"/>
  <c r="L350" i="14"/>
  <c r="L366" i="14"/>
  <c r="L374" i="14"/>
  <c r="O374" i="14" s="1"/>
  <c r="P374" i="14" s="1"/>
  <c r="L390" i="14"/>
  <c r="L398" i="14"/>
  <c r="L414" i="14"/>
  <c r="L422" i="14"/>
  <c r="L438" i="14"/>
  <c r="L446" i="14"/>
  <c r="L462" i="14"/>
  <c r="L470" i="14"/>
  <c r="O470" i="14" s="1"/>
  <c r="P470" i="14" s="1"/>
  <c r="L486" i="14"/>
  <c r="L497" i="14"/>
  <c r="L561" i="14"/>
  <c r="L765" i="14"/>
  <c r="L508" i="14"/>
  <c r="L572" i="14"/>
  <c r="L731" i="14"/>
  <c r="L527" i="14"/>
  <c r="O527" i="14" s="1"/>
  <c r="P527" i="14" s="1"/>
  <c r="L640" i="14"/>
  <c r="L1105" i="14"/>
  <c r="L706" i="14"/>
  <c r="L650" i="14"/>
  <c r="L784" i="14"/>
  <c r="L1182" i="14"/>
  <c r="O1182" i="14" s="1"/>
  <c r="P1182" i="14" s="1"/>
  <c r="L663" i="14"/>
  <c r="L1133" i="14"/>
  <c r="O1133" i="14" s="1"/>
  <c r="P1133" i="14" s="1"/>
  <c r="L1310" i="14"/>
  <c r="L922" i="14"/>
  <c r="L938" i="14"/>
  <c r="L970" i="14"/>
  <c r="L986" i="14"/>
  <c r="O986" i="14" s="1"/>
  <c r="P986" i="14" s="1"/>
  <c r="L594" i="14"/>
  <c r="L610" i="14"/>
  <c r="L654" i="14"/>
  <c r="O654" i="14" s="1"/>
  <c r="P654" i="14" s="1"/>
  <c r="L1139" i="14"/>
  <c r="L724" i="14"/>
  <c r="L776" i="14"/>
  <c r="L1228" i="14"/>
  <c r="L1246" i="14"/>
  <c r="L877" i="14"/>
  <c r="L819" i="14"/>
  <c r="L888" i="14"/>
  <c r="O888" i="14" s="1"/>
  <c r="P888" i="14" s="1"/>
  <c r="L773" i="14"/>
  <c r="L837" i="14"/>
  <c r="L894" i="14"/>
  <c r="L494" i="14"/>
  <c r="O1161" i="14"/>
  <c r="P1161" i="14" s="1"/>
  <c r="L518" i="14"/>
  <c r="L667" i="14"/>
  <c r="O667" i="14" s="1"/>
  <c r="P667" i="14" s="1"/>
  <c r="L287" i="14"/>
  <c r="L295" i="14"/>
  <c r="L303" i="14"/>
  <c r="L311" i="14"/>
  <c r="L319" i="14"/>
  <c r="L327" i="14"/>
  <c r="L335" i="14"/>
  <c r="L343" i="14"/>
  <c r="O343" i="14" s="1"/>
  <c r="P343" i="14" s="1"/>
  <c r="L351" i="14"/>
  <c r="L359" i="14"/>
  <c r="L367" i="14"/>
  <c r="L375" i="14"/>
  <c r="L383" i="14"/>
  <c r="L391" i="14"/>
  <c r="L399" i="14"/>
  <c r="L407" i="14"/>
  <c r="L415" i="14"/>
  <c r="L423" i="14"/>
  <c r="L431" i="14"/>
  <c r="L439" i="14"/>
  <c r="L447" i="14"/>
  <c r="O447" i="14" s="1"/>
  <c r="P447" i="14" s="1"/>
  <c r="L455" i="14"/>
  <c r="L463" i="14"/>
  <c r="L471" i="14"/>
  <c r="O471" i="14" s="1"/>
  <c r="P471" i="14" s="1"/>
  <c r="L479" i="14"/>
  <c r="L487" i="14"/>
  <c r="L501" i="14"/>
  <c r="L533" i="14"/>
  <c r="L565" i="14"/>
  <c r="L769" i="14"/>
  <c r="L512" i="14"/>
  <c r="L544" i="14"/>
  <c r="O544" i="14" s="1"/>
  <c r="P544" i="14" s="1"/>
  <c r="L576" i="14"/>
  <c r="L746" i="14"/>
  <c r="O746" i="14" s="1"/>
  <c r="P746" i="14" s="1"/>
  <c r="L499" i="14"/>
  <c r="L531" i="14"/>
  <c r="L563" i="14"/>
  <c r="L649" i="14"/>
  <c r="L1137" i="14"/>
  <c r="L728" i="14"/>
  <c r="O728" i="14" s="1"/>
  <c r="P728" i="14" s="1"/>
  <c r="L1134" i="14"/>
  <c r="L659" i="14"/>
  <c r="L798" i="14"/>
  <c r="L1110" i="14"/>
  <c r="L1206" i="14"/>
  <c r="L677" i="14"/>
  <c r="L739" i="14"/>
  <c r="L1157" i="14"/>
  <c r="O1157" i="14" s="1"/>
  <c r="P1157" i="14" s="1"/>
  <c r="L715" i="14"/>
  <c r="L909" i="14"/>
  <c r="L925" i="14"/>
  <c r="L941" i="14"/>
  <c r="L957" i="14"/>
  <c r="O957" i="14" s="1"/>
  <c r="P957" i="14" s="1"/>
  <c r="L973" i="14"/>
  <c r="L989" i="14"/>
  <c r="L1194" i="14"/>
  <c r="O1194" i="14" s="1"/>
  <c r="P1194" i="14" s="1"/>
  <c r="L597" i="14"/>
  <c r="L613" i="14"/>
  <c r="L629" i="14"/>
  <c r="L669" i="14"/>
  <c r="L732" i="14"/>
  <c r="O732" i="14" s="1"/>
  <c r="P732" i="14" s="1"/>
  <c r="L825" i="14"/>
  <c r="O825" i="14" s="1"/>
  <c r="P825" i="14" s="1"/>
  <c r="L1144" i="14"/>
  <c r="L1208" i="14"/>
  <c r="O1208" i="14" s="1"/>
  <c r="P1208" i="14" s="1"/>
  <c r="L1000" i="14"/>
  <c r="L1016" i="14"/>
  <c r="L1032" i="14"/>
  <c r="L1048" i="14"/>
  <c r="L1064" i="14"/>
  <c r="L1080" i="14"/>
  <c r="L1096" i="14"/>
  <c r="L1151" i="14"/>
  <c r="O1151" i="14" s="1"/>
  <c r="P1151" i="14" s="1"/>
  <c r="L1219" i="14"/>
  <c r="L727" i="14"/>
  <c r="L807" i="14"/>
  <c r="L1240" i="14"/>
  <c r="L1301" i="14"/>
  <c r="L1258" i="14"/>
  <c r="L770" i="14"/>
  <c r="L834" i="14"/>
  <c r="O834" i="14" s="1"/>
  <c r="P834" i="14" s="1"/>
  <c r="L891" i="14"/>
  <c r="L788" i="14"/>
  <c r="L852" i="14"/>
  <c r="L1290" i="14"/>
  <c r="L737" i="14"/>
  <c r="O737" i="14" s="1"/>
  <c r="P737" i="14" s="1"/>
  <c r="L1145" i="14"/>
  <c r="L681" i="14"/>
  <c r="O681" i="14" s="1"/>
  <c r="P681" i="14" s="1"/>
  <c r="L822" i="14"/>
  <c r="O822" i="14" s="1"/>
  <c r="P822" i="14" s="1"/>
  <c r="L1126" i="14"/>
  <c r="L1223" i="14"/>
  <c r="L678" i="14"/>
  <c r="L744" i="14"/>
  <c r="L1165" i="14"/>
  <c r="L729" i="14"/>
  <c r="L910" i="14"/>
  <c r="L926" i="14"/>
  <c r="O926" i="14" s="1"/>
  <c r="P926" i="14" s="1"/>
  <c r="L942" i="14"/>
  <c r="L958" i="14"/>
  <c r="L974" i="14"/>
  <c r="L990" i="14"/>
  <c r="L1202" i="14"/>
  <c r="L598" i="14"/>
  <c r="L614" i="14"/>
  <c r="L630" i="14"/>
  <c r="O630" i="14" s="1"/>
  <c r="P630" i="14" s="1"/>
  <c r="L670" i="14"/>
  <c r="L733" i="14"/>
  <c r="O733" i="14" s="1"/>
  <c r="P733" i="14" s="1"/>
  <c r="L830" i="14"/>
  <c r="L1148" i="14"/>
  <c r="L1217" i="14"/>
  <c r="O1217" i="14" s="1"/>
  <c r="P1217" i="14" s="1"/>
  <c r="L1001" i="14"/>
  <c r="L1017" i="14"/>
  <c r="O1017" i="14" s="1"/>
  <c r="P1017" i="14" s="1"/>
  <c r="L1033" i="14"/>
  <c r="O1033" i="14" s="1"/>
  <c r="P1033" i="14" s="1"/>
  <c r="L1049" i="14"/>
  <c r="L1065" i="14"/>
  <c r="L1081" i="14"/>
  <c r="L1097" i="14"/>
  <c r="L1155" i="14"/>
  <c r="L1227" i="14"/>
  <c r="L740" i="14"/>
  <c r="L808" i="14"/>
  <c r="O808" i="14" s="1"/>
  <c r="P808" i="14" s="1"/>
  <c r="L1244" i="14"/>
  <c r="L1308" i="14"/>
  <c r="L1262" i="14"/>
  <c r="L771" i="14"/>
  <c r="L835" i="14"/>
  <c r="O835" i="14" s="1"/>
  <c r="P835" i="14" s="1"/>
  <c r="L900" i="14"/>
  <c r="L789" i="14"/>
  <c r="O789" i="14" s="1"/>
  <c r="P789" i="14" s="1"/>
  <c r="L853" i="14"/>
  <c r="K1321" i="14"/>
  <c r="K1" i="14" s="1"/>
  <c r="O493" i="14"/>
  <c r="P493" i="14" s="1"/>
  <c r="O621" i="14"/>
  <c r="P621" i="14" s="1"/>
  <c r="O752" i="14"/>
  <c r="P752" i="14" s="1"/>
  <c r="O745" i="14"/>
  <c r="P745" i="14" s="1"/>
  <c r="O857" i="14"/>
  <c r="P857" i="14" s="1"/>
  <c r="O914" i="14"/>
  <c r="P914" i="14" s="1"/>
  <c r="O978" i="14"/>
  <c r="P978" i="14" s="1"/>
  <c r="O751" i="14"/>
  <c r="P751" i="14" s="1"/>
  <c r="O767" i="14"/>
  <c r="P767" i="14" s="1"/>
  <c r="O799" i="14"/>
  <c r="P799" i="14" s="1"/>
  <c r="O863" i="14"/>
  <c r="P863" i="14" s="1"/>
  <c r="O1297" i="14"/>
  <c r="P1297" i="14" s="1"/>
  <c r="O1313" i="14"/>
  <c r="P1313" i="14" s="1"/>
  <c r="O309" i="14"/>
  <c r="P309" i="14" s="1"/>
  <c r="O776" i="14"/>
  <c r="P776" i="14" s="1"/>
  <c r="O824" i="14"/>
  <c r="P824" i="14" s="1"/>
  <c r="O775" i="14"/>
  <c r="P775" i="14" s="1"/>
  <c r="O1110" i="14"/>
  <c r="P1110" i="14" s="1"/>
  <c r="F7" i="8"/>
  <c r="J1320" i="14"/>
  <c r="O294" i="14"/>
  <c r="P294" i="14" s="1"/>
  <c r="O1145" i="14"/>
  <c r="P1145" i="14" s="1"/>
  <c r="O1209" i="14"/>
  <c r="P1209" i="14" s="1"/>
  <c r="O446" i="14"/>
  <c r="P446" i="14" s="1"/>
  <c r="O462" i="14"/>
  <c r="P462" i="14" s="1"/>
  <c r="O478" i="14"/>
  <c r="P478" i="14" s="1"/>
  <c r="O325" i="14"/>
  <c r="P325" i="14" s="1"/>
  <c r="O357" i="14"/>
  <c r="P357" i="14" s="1"/>
  <c r="O373" i="14"/>
  <c r="P373" i="14" s="1"/>
  <c r="O389" i="14"/>
  <c r="P389" i="14" s="1"/>
  <c r="O405" i="14"/>
  <c r="P405" i="14" s="1"/>
  <c r="O421" i="14"/>
  <c r="P421" i="14" s="1"/>
  <c r="O437" i="14"/>
  <c r="P437" i="14" s="1"/>
  <c r="O922" i="14"/>
  <c r="P922" i="14" s="1"/>
  <c r="O440" i="14"/>
  <c r="P440" i="14" s="1"/>
  <c r="O472" i="14"/>
  <c r="P472" i="14" s="1"/>
  <c r="O504" i="14"/>
  <c r="P504" i="14" s="1"/>
  <c r="O536" i="14"/>
  <c r="P536" i="14" s="1"/>
  <c r="O552" i="14"/>
  <c r="P552" i="14" s="1"/>
  <c r="O584" i="14"/>
  <c r="P584" i="14" s="1"/>
  <c r="O642" i="14"/>
  <c r="P642" i="14" s="1"/>
  <c r="O706" i="14"/>
  <c r="P706" i="14" s="1"/>
  <c r="O962" i="14"/>
  <c r="P962" i="14" s="1"/>
  <c r="O895" i="14"/>
  <c r="P895" i="14" s="1"/>
  <c r="O1153" i="14"/>
  <c r="P1153" i="14" s="1"/>
  <c r="O1281" i="14"/>
  <c r="P1281" i="14" s="1"/>
  <c r="O1118" i="14"/>
  <c r="P1118" i="14" s="1"/>
  <c r="O1134" i="14"/>
  <c r="P1134" i="14" s="1"/>
  <c r="O1150" i="14"/>
  <c r="P1150" i="14" s="1"/>
  <c r="O1214" i="14"/>
  <c r="P1214" i="14" s="1"/>
  <c r="O1230" i="14"/>
  <c r="P1230" i="14" s="1"/>
  <c r="O1246" i="14"/>
  <c r="P1246" i="14" s="1"/>
  <c r="O1262" i="14"/>
  <c r="P1262" i="14" s="1"/>
  <c r="O1278" i="14"/>
  <c r="P1278" i="14" s="1"/>
  <c r="O316" i="14"/>
  <c r="P316" i="14" s="1"/>
  <c r="O348" i="14"/>
  <c r="P348" i="14" s="1"/>
  <c r="O412" i="14"/>
  <c r="P412" i="14" s="1"/>
  <c r="O692" i="14"/>
  <c r="P692" i="14" s="1"/>
  <c r="O1060" i="14"/>
  <c r="P1060" i="14" s="1"/>
  <c r="O867" i="14"/>
  <c r="P867" i="14" s="1"/>
  <c r="O456" i="14"/>
  <c r="P456" i="14" s="1"/>
  <c r="O488" i="14"/>
  <c r="P488" i="14" s="1"/>
  <c r="O520" i="14"/>
  <c r="P520" i="14" s="1"/>
  <c r="O290" i="14"/>
  <c r="P290" i="14" s="1"/>
  <c r="O332" i="14"/>
  <c r="P332" i="14" s="1"/>
  <c r="O364" i="14"/>
  <c r="P364" i="14" s="1"/>
  <c r="O380" i="14"/>
  <c r="P380" i="14" s="1"/>
  <c r="O396" i="14"/>
  <c r="P396" i="14" s="1"/>
  <c r="O428" i="14"/>
  <c r="P428" i="14" s="1"/>
  <c r="O644" i="14"/>
  <c r="P644" i="14" s="1"/>
  <c r="O772" i="14"/>
  <c r="P772" i="14" s="1"/>
  <c r="O836" i="14"/>
  <c r="P836" i="14" s="1"/>
  <c r="O900" i="14"/>
  <c r="P900" i="14" s="1"/>
  <c r="O1028" i="14"/>
  <c r="P1028" i="14" s="1"/>
  <c r="O1092" i="14"/>
  <c r="P1092" i="14" s="1"/>
  <c r="O678" i="14"/>
  <c r="P678" i="14" s="1"/>
  <c r="O934" i="14"/>
  <c r="P934" i="14" s="1"/>
  <c r="O966" i="14"/>
  <c r="P966" i="14" s="1"/>
  <c r="O803" i="14"/>
  <c r="P803" i="14" s="1"/>
  <c r="O819" i="14"/>
  <c r="P819" i="14" s="1"/>
  <c r="O851" i="14"/>
  <c r="P851" i="14" s="1"/>
  <c r="O314" i="14"/>
  <c r="P314" i="14" s="1"/>
  <c r="O330" i="14"/>
  <c r="P330" i="14" s="1"/>
  <c r="O346" i="14"/>
  <c r="P346" i="14" s="1"/>
  <c r="O362" i="14"/>
  <c r="P362" i="14" s="1"/>
  <c r="O378" i="14"/>
  <c r="P378" i="14" s="1"/>
  <c r="O394" i="14"/>
  <c r="P394" i="14" s="1"/>
  <c r="O410" i="14"/>
  <c r="P410" i="14" s="1"/>
  <c r="O426" i="14"/>
  <c r="P426" i="14" s="1"/>
  <c r="O442" i="14"/>
  <c r="P442" i="14" s="1"/>
  <c r="O458" i="14"/>
  <c r="P458" i="14" s="1"/>
  <c r="O474" i="14"/>
  <c r="P474" i="14" s="1"/>
  <c r="O490" i="14"/>
  <c r="P490" i="14" s="1"/>
  <c r="O602" i="14"/>
  <c r="P602" i="14" s="1"/>
  <c r="O954" i="14"/>
  <c r="P954" i="14" s="1"/>
  <c r="O970" i="14"/>
  <c r="P970" i="14" s="1"/>
  <c r="O1177" i="14"/>
  <c r="P1177" i="14" s="1"/>
  <c r="O1241" i="14"/>
  <c r="P1241" i="14" s="1"/>
  <c r="O1174" i="14"/>
  <c r="P1174" i="14" s="1"/>
  <c r="O521" i="14"/>
  <c r="P521" i="14" s="1"/>
  <c r="O569" i="14"/>
  <c r="P569" i="14" s="1"/>
  <c r="O511" i="14"/>
  <c r="P511" i="14" s="1"/>
  <c r="O543" i="14"/>
  <c r="P543" i="14" s="1"/>
  <c r="O575" i="14"/>
  <c r="P575" i="14" s="1"/>
  <c r="O305" i="14"/>
  <c r="P305" i="14" s="1"/>
  <c r="O337" i="14"/>
  <c r="P337" i="14" s="1"/>
  <c r="O353" i="14"/>
  <c r="P353" i="14" s="1"/>
  <c r="O369" i="14"/>
  <c r="P369" i="14" s="1"/>
  <c r="O385" i="14"/>
  <c r="P385" i="14" s="1"/>
  <c r="O401" i="14"/>
  <c r="P401" i="14" s="1"/>
  <c r="O417" i="14"/>
  <c r="P417" i="14" s="1"/>
  <c r="O433" i="14"/>
  <c r="P433" i="14" s="1"/>
  <c r="O481" i="14"/>
  <c r="P481" i="14" s="1"/>
  <c r="O293" i="14"/>
  <c r="P293" i="14" s="1"/>
  <c r="O708" i="14"/>
  <c r="P708" i="14" s="1"/>
  <c r="O756" i="14"/>
  <c r="P756" i="14" s="1"/>
  <c r="O685" i="14"/>
  <c r="P685" i="14" s="1"/>
  <c r="O765" i="14"/>
  <c r="P765" i="14" s="1"/>
  <c r="O1021" i="14"/>
  <c r="P1021" i="14" s="1"/>
  <c r="O1053" i="14"/>
  <c r="P1053" i="14" s="1"/>
  <c r="O1085" i="14"/>
  <c r="P1085" i="14" s="1"/>
  <c r="O758" i="14"/>
  <c r="P758" i="14" s="1"/>
  <c r="O643" i="14"/>
  <c r="P643" i="14" s="1"/>
  <c r="O707" i="14"/>
  <c r="P707" i="14" s="1"/>
  <c r="O723" i="14"/>
  <c r="P723" i="14" s="1"/>
  <c r="O1125" i="14"/>
  <c r="P1125" i="14" s="1"/>
  <c r="O1189" i="14"/>
  <c r="P1189" i="14" s="1"/>
  <c r="O1221" i="14"/>
  <c r="P1221" i="14" s="1"/>
  <c r="O1253" i="14"/>
  <c r="P1253" i="14" s="1"/>
  <c r="O341" i="14"/>
  <c r="P341" i="14" s="1"/>
  <c r="O453" i="14"/>
  <c r="P453" i="14" s="1"/>
  <c r="O469" i="14"/>
  <c r="P469" i="14" s="1"/>
  <c r="O485" i="14"/>
  <c r="P485" i="14" s="1"/>
  <c r="O297" i="14"/>
  <c r="P297" i="14" s="1"/>
  <c r="O712" i="14"/>
  <c r="P712" i="14" s="1"/>
  <c r="O1129" i="14"/>
  <c r="P1129" i="14" s="1"/>
  <c r="M1319" i="14"/>
  <c r="M1321" i="14" s="1"/>
  <c r="M1" i="14" s="1"/>
  <c r="O537" i="14"/>
  <c r="P537" i="14" s="1"/>
  <c r="O553" i="14"/>
  <c r="P553" i="14" s="1"/>
  <c r="O523" i="14"/>
  <c r="P523" i="14" s="1"/>
  <c r="O555" i="14"/>
  <c r="P555" i="14" s="1"/>
  <c r="O587" i="14"/>
  <c r="P587" i="14" s="1"/>
  <c r="O300" i="14"/>
  <c r="P300" i="14" s="1"/>
  <c r="O317" i="14"/>
  <c r="P317" i="14" s="1"/>
  <c r="O461" i="14"/>
  <c r="P461" i="14" s="1"/>
  <c r="O306" i="14"/>
  <c r="P306" i="14" s="1"/>
  <c r="O322" i="14"/>
  <c r="P322" i="14" s="1"/>
  <c r="O338" i="14"/>
  <c r="P338" i="14" s="1"/>
  <c r="O354" i="14"/>
  <c r="P354" i="14" s="1"/>
  <c r="O370" i="14"/>
  <c r="P370" i="14" s="1"/>
  <c r="O386" i="14"/>
  <c r="P386" i="14" s="1"/>
  <c r="O402" i="14"/>
  <c r="P402" i="14" s="1"/>
  <c r="O418" i="14"/>
  <c r="P418" i="14" s="1"/>
  <c r="O434" i="14"/>
  <c r="P434" i="14" s="1"/>
  <c r="O450" i="14"/>
  <c r="P450" i="14" s="1"/>
  <c r="O466" i="14"/>
  <c r="P466" i="14" s="1"/>
  <c r="O482" i="14"/>
  <c r="P482" i="14" s="1"/>
  <c r="O498" i="14"/>
  <c r="P498" i="14" s="1"/>
  <c r="O514" i="14"/>
  <c r="P514" i="14" s="1"/>
  <c r="O530" i="14"/>
  <c r="P530" i="14" s="1"/>
  <c r="O546" i="14"/>
  <c r="P546" i="14" s="1"/>
  <c r="O562" i="14"/>
  <c r="P562" i="14" s="1"/>
  <c r="O578" i="14"/>
  <c r="P578" i="14" s="1"/>
  <c r="O610" i="14"/>
  <c r="P610" i="14" s="1"/>
  <c r="O722" i="14"/>
  <c r="P722" i="14" s="1"/>
  <c r="O1169" i="14"/>
  <c r="P1169" i="14" s="1"/>
  <c r="O500" i="14"/>
  <c r="P500" i="14" s="1"/>
  <c r="O516" i="14"/>
  <c r="P516" i="14" s="1"/>
  <c r="O532" i="14"/>
  <c r="P532" i="14" s="1"/>
  <c r="O548" i="14"/>
  <c r="P548" i="14" s="1"/>
  <c r="O564" i="14"/>
  <c r="P564" i="14" s="1"/>
  <c r="O585" i="14"/>
  <c r="P585" i="14" s="1"/>
  <c r="O318" i="14"/>
  <c r="P318" i="14" s="1"/>
  <c r="O334" i="14"/>
  <c r="P334" i="14" s="1"/>
  <c r="O350" i="14"/>
  <c r="P350" i="14" s="1"/>
  <c r="O366" i="14"/>
  <c r="P366" i="14" s="1"/>
  <c r="O382" i="14"/>
  <c r="P382" i="14" s="1"/>
  <c r="O398" i="14"/>
  <c r="P398" i="14" s="1"/>
  <c r="O414" i="14"/>
  <c r="P414" i="14" s="1"/>
  <c r="O782" i="14"/>
  <c r="P782" i="14" s="1"/>
  <c r="O302" i="14"/>
  <c r="O507" i="14"/>
  <c r="P507" i="14" s="1"/>
  <c r="O539" i="14"/>
  <c r="P539" i="14" s="1"/>
  <c r="O571" i="14"/>
  <c r="P571" i="14" s="1"/>
  <c r="O312" i="14"/>
  <c r="P312" i="14" s="1"/>
  <c r="O328" i="14"/>
  <c r="P328" i="14" s="1"/>
  <c r="O344" i="14"/>
  <c r="P344" i="14" s="1"/>
  <c r="O360" i="14"/>
  <c r="P360" i="14" s="1"/>
  <c r="O376" i="14"/>
  <c r="P376" i="14" s="1"/>
  <c r="O392" i="14"/>
  <c r="P392" i="14" s="1"/>
  <c r="O408" i="14"/>
  <c r="P408" i="14" s="1"/>
  <c r="O424" i="14"/>
  <c r="P424" i="14" s="1"/>
  <c r="O333" i="14"/>
  <c r="P333" i="14" s="1"/>
  <c r="O349" i="14"/>
  <c r="P349" i="14" s="1"/>
  <c r="O365" i="14"/>
  <c r="P365" i="14" s="1"/>
  <c r="O381" i="14"/>
  <c r="P381" i="14" s="1"/>
  <c r="O397" i="14"/>
  <c r="P397" i="14" s="1"/>
  <c r="O413" i="14"/>
  <c r="P413" i="14" s="1"/>
  <c r="O429" i="14"/>
  <c r="P429" i="14" s="1"/>
  <c r="O445" i="14"/>
  <c r="P445" i="14" s="1"/>
  <c r="O605" i="14"/>
  <c r="P605" i="14" s="1"/>
  <c r="O637" i="14"/>
  <c r="P637" i="14" s="1"/>
  <c r="O289" i="14"/>
  <c r="P289" i="14" s="1"/>
  <c r="O640" i="14"/>
  <c r="P640" i="14" s="1"/>
  <c r="O672" i="14"/>
  <c r="P672" i="14" s="1"/>
  <c r="O688" i="14"/>
  <c r="P688" i="14" s="1"/>
  <c r="O736" i="14"/>
  <c r="P736" i="14" s="1"/>
  <c r="O896" i="14"/>
  <c r="P896" i="14" s="1"/>
  <c r="O729" i="14"/>
  <c r="P729" i="14" s="1"/>
  <c r="O809" i="14"/>
  <c r="P809" i="14" s="1"/>
  <c r="O905" i="14"/>
  <c r="P905" i="14" s="1"/>
  <c r="O921" i="14"/>
  <c r="P921" i="14" s="1"/>
  <c r="O937" i="14"/>
  <c r="P937" i="14" s="1"/>
  <c r="O953" i="14"/>
  <c r="P953" i="14" s="1"/>
  <c r="O969" i="14"/>
  <c r="P969" i="14" s="1"/>
  <c r="O985" i="14"/>
  <c r="P985" i="14" s="1"/>
  <c r="O1001" i="14"/>
  <c r="P1001" i="14" s="1"/>
  <c r="O1049" i="14"/>
  <c r="P1049" i="14" s="1"/>
  <c r="O1065" i="14"/>
  <c r="P1065" i="14" s="1"/>
  <c r="O1081" i="14"/>
  <c r="P1081" i="14" s="1"/>
  <c r="O674" i="14"/>
  <c r="P674" i="14" s="1"/>
  <c r="O898" i="14"/>
  <c r="P898" i="14" s="1"/>
  <c r="O930" i="14"/>
  <c r="P930" i="14" s="1"/>
  <c r="O946" i="14"/>
  <c r="P946" i="14" s="1"/>
  <c r="O1105" i="14"/>
  <c r="P1105" i="14" s="1"/>
  <c r="O1121" i="14"/>
  <c r="P1121" i="14" s="1"/>
  <c r="O1137" i="14"/>
  <c r="P1137" i="14" s="1"/>
  <c r="O1185" i="14"/>
  <c r="P1185" i="14" s="1"/>
  <c r="O1201" i="14"/>
  <c r="P1201" i="14" s="1"/>
  <c r="O1249" i="14"/>
  <c r="P1249" i="14" s="1"/>
  <c r="J1319" i="14"/>
  <c r="O580" i="14"/>
  <c r="P580" i="14" s="1"/>
  <c r="O505" i="14"/>
  <c r="P505" i="14" s="1"/>
  <c r="O430" i="14"/>
  <c r="P430" i="14" s="1"/>
  <c r="O495" i="14"/>
  <c r="P495" i="14" s="1"/>
  <c r="O559" i="14"/>
  <c r="P559" i="14" s="1"/>
  <c r="O444" i="14"/>
  <c r="P444" i="14" s="1"/>
  <c r="O460" i="14"/>
  <c r="P460" i="14" s="1"/>
  <c r="O476" i="14"/>
  <c r="P476" i="14" s="1"/>
  <c r="O492" i="14"/>
  <c r="P492" i="14" s="1"/>
  <c r="O508" i="14"/>
  <c r="P508" i="14" s="1"/>
  <c r="O524" i="14"/>
  <c r="P524" i="14" s="1"/>
  <c r="O540" i="14"/>
  <c r="P540" i="14" s="1"/>
  <c r="O556" i="14"/>
  <c r="P556" i="14" s="1"/>
  <c r="O572" i="14"/>
  <c r="P572" i="14" s="1"/>
  <c r="O588" i="14"/>
  <c r="P588" i="14" s="1"/>
  <c r="O288" i="14"/>
  <c r="P288" i="14" s="1"/>
  <c r="O321" i="14"/>
  <c r="P321" i="14" s="1"/>
  <c r="O449" i="14"/>
  <c r="P449" i="14" s="1"/>
  <c r="O465" i="14"/>
  <c r="P465" i="14" s="1"/>
  <c r="O625" i="14"/>
  <c r="P625" i="14" s="1"/>
  <c r="O310" i="14"/>
  <c r="P310" i="14" s="1"/>
  <c r="O326" i="14"/>
  <c r="P326" i="14" s="1"/>
  <c r="O342" i="14"/>
  <c r="P342" i="14" s="1"/>
  <c r="O390" i="14"/>
  <c r="P390" i="14" s="1"/>
  <c r="O406" i="14"/>
  <c r="P406" i="14" s="1"/>
  <c r="O422" i="14"/>
  <c r="P422" i="14" s="1"/>
  <c r="O438" i="14"/>
  <c r="P438" i="14" s="1"/>
  <c r="O454" i="14"/>
  <c r="P454" i="14" s="1"/>
  <c r="O486" i="14"/>
  <c r="P486" i="14" s="1"/>
  <c r="O502" i="14"/>
  <c r="P502" i="14" s="1"/>
  <c r="O534" i="14"/>
  <c r="P534" i="14" s="1"/>
  <c r="O550" i="14"/>
  <c r="P550" i="14" s="1"/>
  <c r="O566" i="14"/>
  <c r="P566" i="14" s="1"/>
  <c r="O598" i="14"/>
  <c r="P598" i="14" s="1"/>
  <c r="O614" i="14"/>
  <c r="P614" i="14" s="1"/>
  <c r="O740" i="14"/>
  <c r="P740" i="14" s="1"/>
  <c r="O868" i="14"/>
  <c r="P868" i="14" s="1"/>
  <c r="O1012" i="14"/>
  <c r="P1012" i="14" s="1"/>
  <c r="O1044" i="14"/>
  <c r="P1044" i="14" s="1"/>
  <c r="O1076" i="14"/>
  <c r="P1076" i="14" s="1"/>
  <c r="O653" i="14"/>
  <c r="P653" i="14" s="1"/>
  <c r="O877" i="14"/>
  <c r="P877" i="14" s="1"/>
  <c r="O893" i="14"/>
  <c r="P893" i="14" s="1"/>
  <c r="O662" i="14"/>
  <c r="P662" i="14" s="1"/>
  <c r="O918" i="14"/>
  <c r="P918" i="14" s="1"/>
  <c r="O950" i="14"/>
  <c r="P950" i="14" s="1"/>
  <c r="O982" i="14"/>
  <c r="P982" i="14" s="1"/>
  <c r="O771" i="14"/>
  <c r="P771" i="14" s="1"/>
  <c r="O787" i="14"/>
  <c r="P787" i="14" s="1"/>
  <c r="O1237" i="14"/>
  <c r="P1237" i="14" s="1"/>
  <c r="O1285" i="14"/>
  <c r="P1285" i="14" s="1"/>
  <c r="O1317" i="14"/>
  <c r="P1317" i="14" s="1"/>
  <c r="O1106" i="14"/>
  <c r="P1106" i="14" s="1"/>
  <c r="O1138" i="14"/>
  <c r="P1138" i="14" s="1"/>
  <c r="O1170" i="14"/>
  <c r="P1170" i="14" s="1"/>
  <c r="O1202" i="14"/>
  <c r="P1202" i="14" s="1"/>
  <c r="O315" i="14"/>
  <c r="P315" i="14" s="1"/>
  <c r="O363" i="14"/>
  <c r="P363" i="14" s="1"/>
  <c r="O411" i="14"/>
  <c r="P411" i="14" s="1"/>
  <c r="O443" i="14"/>
  <c r="P443" i="14" s="1"/>
  <c r="O491" i="14"/>
  <c r="P491" i="14" s="1"/>
  <c r="O509" i="14"/>
  <c r="P509" i="14" s="1"/>
  <c r="O525" i="14"/>
  <c r="P525" i="14" s="1"/>
  <c r="O541" i="14"/>
  <c r="P541" i="14" s="1"/>
  <c r="O557" i="14"/>
  <c r="P557" i="14" s="1"/>
  <c r="O573" i="14"/>
  <c r="P573" i="14" s="1"/>
  <c r="O589" i="14"/>
  <c r="P589" i="14" s="1"/>
  <c r="O594" i="14"/>
  <c r="P594" i="14" s="1"/>
  <c r="O656" i="14"/>
  <c r="P656" i="14" s="1"/>
  <c r="O784" i="14"/>
  <c r="P784" i="14" s="1"/>
  <c r="O816" i="14"/>
  <c r="P816" i="14" s="1"/>
  <c r="O848" i="14"/>
  <c r="P848" i="14" s="1"/>
  <c r="O1008" i="14"/>
  <c r="P1008" i="14" s="1"/>
  <c r="O1024" i="14"/>
  <c r="P1024" i="14" s="1"/>
  <c r="O1040" i="14"/>
  <c r="P1040" i="14" s="1"/>
  <c r="O1056" i="14"/>
  <c r="P1056" i="14" s="1"/>
  <c r="O1072" i="14"/>
  <c r="P1072" i="14" s="1"/>
  <c r="O1088" i="14"/>
  <c r="P1088" i="14" s="1"/>
  <c r="O649" i="14"/>
  <c r="P649" i="14" s="1"/>
  <c r="O665" i="14"/>
  <c r="P665" i="14" s="1"/>
  <c r="O697" i="14"/>
  <c r="P697" i="14" s="1"/>
  <c r="O713" i="14"/>
  <c r="P713" i="14" s="1"/>
  <c r="O690" i="14"/>
  <c r="P690" i="14" s="1"/>
  <c r="O770" i="14"/>
  <c r="P770" i="14" s="1"/>
  <c r="O786" i="14"/>
  <c r="P786" i="14" s="1"/>
  <c r="O802" i="14"/>
  <c r="P802" i="14" s="1"/>
  <c r="O818" i="14"/>
  <c r="P818" i="14" s="1"/>
  <c r="O850" i="14"/>
  <c r="P850" i="14" s="1"/>
  <c r="O866" i="14"/>
  <c r="P866" i="14" s="1"/>
  <c r="O882" i="14"/>
  <c r="P882" i="14" s="1"/>
  <c r="O815" i="14"/>
  <c r="P815" i="14" s="1"/>
  <c r="O1294" i="14"/>
  <c r="P1294" i="14" s="1"/>
  <c r="O1310" i="14"/>
  <c r="P1310" i="14" s="1"/>
  <c r="O1103" i="14"/>
  <c r="P1103" i="14" s="1"/>
  <c r="O1119" i="14"/>
  <c r="P1119" i="14" s="1"/>
  <c r="D12" i="8"/>
  <c r="O331" i="14"/>
  <c r="P331" i="14" s="1"/>
  <c r="O347" i="14"/>
  <c r="P347" i="14" s="1"/>
  <c r="O379" i="14"/>
  <c r="P379" i="14" s="1"/>
  <c r="O395" i="14"/>
  <c r="P395" i="14" s="1"/>
  <c r="O427" i="14"/>
  <c r="P427" i="14" s="1"/>
  <c r="O459" i="14"/>
  <c r="P459" i="14" s="1"/>
  <c r="O475" i="14"/>
  <c r="P475" i="14" s="1"/>
  <c r="O295" i="14"/>
  <c r="P295" i="14" s="1"/>
  <c r="O497" i="14"/>
  <c r="P497" i="14" s="1"/>
  <c r="O513" i="14"/>
  <c r="P513" i="14" s="1"/>
  <c r="O529" i="14"/>
  <c r="P529" i="14" s="1"/>
  <c r="O545" i="14"/>
  <c r="P545" i="14" s="1"/>
  <c r="O561" i="14"/>
  <c r="P561" i="14" s="1"/>
  <c r="O577" i="14"/>
  <c r="P577" i="14" s="1"/>
  <c r="O609" i="14"/>
  <c r="P609" i="14" s="1"/>
  <c r="O724" i="14"/>
  <c r="P724" i="14" s="1"/>
  <c r="O884" i="14"/>
  <c r="P884" i="14" s="1"/>
  <c r="O717" i="14"/>
  <c r="P717" i="14" s="1"/>
  <c r="O1005" i="14"/>
  <c r="P1005" i="14" s="1"/>
  <c r="O1069" i="14"/>
  <c r="P1069" i="14" s="1"/>
  <c r="O790" i="14"/>
  <c r="P790" i="14" s="1"/>
  <c r="O886" i="14"/>
  <c r="P886" i="14" s="1"/>
  <c r="O675" i="14"/>
  <c r="P675" i="14" s="1"/>
  <c r="O1107" i="14"/>
  <c r="P1107" i="14" s="1"/>
  <c r="O1123" i="14"/>
  <c r="P1123" i="14" s="1"/>
  <c r="O1139" i="14"/>
  <c r="P1139" i="14" s="1"/>
  <c r="O1155" i="14"/>
  <c r="P1155" i="14" s="1"/>
  <c r="O1171" i="14"/>
  <c r="P1171" i="14" s="1"/>
  <c r="O1203" i="14"/>
  <c r="P1203" i="14" s="1"/>
  <c r="O1251" i="14"/>
  <c r="P1251" i="14" s="1"/>
  <c r="O1315" i="14"/>
  <c r="P1315" i="14" s="1"/>
  <c r="O634" i="14"/>
  <c r="P634" i="14" s="1"/>
  <c r="O641" i="14"/>
  <c r="P641" i="14" s="1"/>
  <c r="O705" i="14"/>
  <c r="P705" i="14" s="1"/>
  <c r="O929" i="14"/>
  <c r="P929" i="14" s="1"/>
  <c r="O945" i="14"/>
  <c r="P945" i="14" s="1"/>
  <c r="O961" i="14"/>
  <c r="P961" i="14" s="1"/>
  <c r="O977" i="14"/>
  <c r="P977" i="14" s="1"/>
  <c r="O993" i="14"/>
  <c r="P993" i="14" s="1"/>
  <c r="O906" i="14"/>
  <c r="P906" i="14" s="1"/>
  <c r="O663" i="14"/>
  <c r="P663" i="14" s="1"/>
  <c r="O855" i="14"/>
  <c r="P855" i="14" s="1"/>
  <c r="O1271" i="14"/>
  <c r="P1271" i="14" s="1"/>
  <c r="O1287" i="14"/>
  <c r="P1287" i="14" s="1"/>
  <c r="O269" i="14"/>
  <c r="P269" i="14" s="1"/>
  <c r="O831" i="14"/>
  <c r="P831" i="14" s="1"/>
  <c r="O1198" i="14"/>
  <c r="P1198" i="14" s="1"/>
  <c r="O303" i="14"/>
  <c r="P303" i="14" s="1"/>
  <c r="O335" i="14"/>
  <c r="P335" i="14" s="1"/>
  <c r="O367" i="14"/>
  <c r="P367" i="14" s="1"/>
  <c r="O399" i="14"/>
  <c r="P399" i="14" s="1"/>
  <c r="O431" i="14"/>
  <c r="P431" i="14" s="1"/>
  <c r="O479" i="14"/>
  <c r="P479" i="14" s="1"/>
  <c r="O225" i="14"/>
  <c r="P225" i="14" s="1"/>
  <c r="O788" i="14"/>
  <c r="P788" i="14" s="1"/>
  <c r="O925" i="14"/>
  <c r="P925" i="14" s="1"/>
  <c r="O854" i="14"/>
  <c r="P854" i="14" s="1"/>
  <c r="O739" i="14"/>
  <c r="P739" i="14" s="1"/>
  <c r="O1108" i="14"/>
  <c r="P1108" i="14" s="1"/>
  <c r="O1269" i="14"/>
  <c r="P1269" i="14" s="1"/>
  <c r="O1301" i="14"/>
  <c r="P1301" i="14" s="1"/>
  <c r="O42" i="14"/>
  <c r="P42" i="14" s="1"/>
  <c r="O339" i="14"/>
  <c r="P339" i="14" s="1"/>
  <c r="O371" i="14"/>
  <c r="P371" i="14" s="1"/>
  <c r="O403" i="14"/>
  <c r="P403" i="14" s="1"/>
  <c r="O435" i="14"/>
  <c r="P435" i="14" s="1"/>
  <c r="O467" i="14"/>
  <c r="P467" i="14" s="1"/>
  <c r="O499" i="14"/>
  <c r="P499" i="14" s="1"/>
  <c r="O515" i="14"/>
  <c r="P515" i="14" s="1"/>
  <c r="O547" i="14"/>
  <c r="P547" i="14" s="1"/>
  <c r="O579" i="14"/>
  <c r="P579" i="14" s="1"/>
  <c r="O287" i="14"/>
  <c r="P287" i="14" s="1"/>
  <c r="O320" i="14"/>
  <c r="P320" i="14" s="1"/>
  <c r="O352" i="14"/>
  <c r="P352" i="14" s="1"/>
  <c r="O384" i="14"/>
  <c r="P384" i="14" s="1"/>
  <c r="O416" i="14"/>
  <c r="P416" i="14" s="1"/>
  <c r="O448" i="14"/>
  <c r="P448" i="14" s="1"/>
  <c r="O496" i="14"/>
  <c r="P496" i="14" s="1"/>
  <c r="O528" i="14"/>
  <c r="P528" i="14" s="1"/>
  <c r="O560" i="14"/>
  <c r="P560" i="14" s="1"/>
  <c r="O292" i="14"/>
  <c r="P292" i="14" s="1"/>
  <c r="O517" i="14"/>
  <c r="P517" i="14" s="1"/>
  <c r="O549" i="14"/>
  <c r="P549" i="14" s="1"/>
  <c r="O581" i="14"/>
  <c r="P581" i="14" s="1"/>
  <c r="O613" i="14"/>
  <c r="P613" i="14" s="1"/>
  <c r="O618" i="14"/>
  <c r="P618" i="14" s="1"/>
  <c r="O648" i="14"/>
  <c r="P648" i="14" s="1"/>
  <c r="O744" i="14"/>
  <c r="P744" i="14" s="1"/>
  <c r="O1016" i="14"/>
  <c r="P1016" i="14" s="1"/>
  <c r="O1048" i="14"/>
  <c r="P1048" i="14" s="1"/>
  <c r="O769" i="14"/>
  <c r="P769" i="14" s="1"/>
  <c r="O817" i="14"/>
  <c r="P817" i="14" s="1"/>
  <c r="O881" i="14"/>
  <c r="P881" i="14" s="1"/>
  <c r="O1025" i="14"/>
  <c r="P1025" i="14" s="1"/>
  <c r="O1057" i="14"/>
  <c r="P1057" i="14" s="1"/>
  <c r="O1089" i="14"/>
  <c r="P1089" i="14" s="1"/>
  <c r="O666" i="14"/>
  <c r="P666" i="14" s="1"/>
  <c r="O762" i="14"/>
  <c r="P762" i="14" s="1"/>
  <c r="O1050" i="14"/>
  <c r="P1050" i="14" s="1"/>
  <c r="O727" i="14"/>
  <c r="P727" i="14" s="1"/>
  <c r="O807" i="14"/>
  <c r="P807" i="14" s="1"/>
  <c r="O1112" i="14"/>
  <c r="P1112" i="14" s="1"/>
  <c r="O1144" i="14"/>
  <c r="P1144" i="14" s="1"/>
  <c r="O1176" i="14"/>
  <c r="P1176" i="14" s="1"/>
  <c r="O1224" i="14"/>
  <c r="P1224" i="14" s="1"/>
  <c r="O1256" i="14"/>
  <c r="P1256" i="14" s="1"/>
  <c r="O1288" i="14"/>
  <c r="P1288" i="14" s="1"/>
  <c r="O1097" i="14"/>
  <c r="P1097" i="14" s="1"/>
  <c r="O1273" i="14"/>
  <c r="P1273" i="14" s="1"/>
  <c r="O1126" i="14"/>
  <c r="P1126" i="14" s="1"/>
  <c r="O1142" i="14"/>
  <c r="P1142" i="14" s="1"/>
  <c r="O1206" i="14"/>
  <c r="P1206" i="14" s="1"/>
  <c r="O1286" i="14"/>
  <c r="P1286" i="14" s="1"/>
  <c r="O1127" i="14"/>
  <c r="P1127" i="14" s="1"/>
  <c r="O1223" i="14"/>
  <c r="P1223" i="14" s="1"/>
  <c r="O1303" i="14"/>
  <c r="P1303" i="14" s="1"/>
  <c r="O173" i="14"/>
  <c r="P173" i="14" s="1"/>
  <c r="O671" i="14"/>
  <c r="P671" i="14" s="1"/>
  <c r="F6" i="8"/>
  <c r="I1320" i="14"/>
  <c r="O158" i="14"/>
  <c r="P158" i="14" s="1"/>
  <c r="O319" i="14"/>
  <c r="P319" i="14" s="1"/>
  <c r="O351" i="14"/>
  <c r="P351" i="14" s="1"/>
  <c r="O383" i="14"/>
  <c r="P383" i="14" s="1"/>
  <c r="O415" i="14"/>
  <c r="P415" i="14" s="1"/>
  <c r="O463" i="14"/>
  <c r="P463" i="14" s="1"/>
  <c r="O299" i="14"/>
  <c r="P299" i="14" s="1"/>
  <c r="O242" i="14"/>
  <c r="P242" i="14" s="1"/>
  <c r="O518" i="14"/>
  <c r="P518" i="14" s="1"/>
  <c r="O582" i="14"/>
  <c r="P582" i="14" s="1"/>
  <c r="O820" i="14"/>
  <c r="P820" i="14" s="1"/>
  <c r="O852" i="14"/>
  <c r="P852" i="14" s="1"/>
  <c r="O669" i="14"/>
  <c r="P669" i="14" s="1"/>
  <c r="O701" i="14"/>
  <c r="P701" i="14" s="1"/>
  <c r="O909" i="14"/>
  <c r="P909" i="14" s="1"/>
  <c r="O941" i="14"/>
  <c r="P941" i="14" s="1"/>
  <c r="O973" i="14"/>
  <c r="P973" i="14" s="1"/>
  <c r="O989" i="14"/>
  <c r="P989" i="14" s="1"/>
  <c r="O659" i="14"/>
  <c r="P659" i="14" s="1"/>
  <c r="O691" i="14"/>
  <c r="P691" i="14" s="1"/>
  <c r="O755" i="14"/>
  <c r="P755" i="14" s="1"/>
  <c r="O1219" i="14"/>
  <c r="P1219" i="14" s="1"/>
  <c r="O1235" i="14"/>
  <c r="P1235" i="14" s="1"/>
  <c r="O1283" i="14"/>
  <c r="P1283" i="14" s="1"/>
  <c r="O307" i="14"/>
  <c r="P307" i="14" s="1"/>
  <c r="O323" i="14"/>
  <c r="P323" i="14" s="1"/>
  <c r="O355" i="14"/>
  <c r="P355" i="14" s="1"/>
  <c r="O387" i="14"/>
  <c r="P387" i="14" s="1"/>
  <c r="O419" i="14"/>
  <c r="P419" i="14" s="1"/>
  <c r="O451" i="14"/>
  <c r="P451" i="14" s="1"/>
  <c r="O483" i="14"/>
  <c r="P483" i="14" s="1"/>
  <c r="O531" i="14"/>
  <c r="P531" i="14" s="1"/>
  <c r="O563" i="14"/>
  <c r="P563" i="14" s="1"/>
  <c r="O304" i="14"/>
  <c r="P304" i="14" s="1"/>
  <c r="O336" i="14"/>
  <c r="P336" i="14" s="1"/>
  <c r="O368" i="14"/>
  <c r="P368" i="14" s="1"/>
  <c r="O400" i="14"/>
  <c r="P400" i="14" s="1"/>
  <c r="O432" i="14"/>
  <c r="P432" i="14" s="1"/>
  <c r="O464" i="14"/>
  <c r="P464" i="14" s="1"/>
  <c r="O480" i="14"/>
  <c r="P480" i="14" s="1"/>
  <c r="O512" i="14"/>
  <c r="P512" i="14" s="1"/>
  <c r="O576" i="14"/>
  <c r="P576" i="14" s="1"/>
  <c r="O501" i="14"/>
  <c r="P501" i="14" s="1"/>
  <c r="O533" i="14"/>
  <c r="P533" i="14" s="1"/>
  <c r="O565" i="14"/>
  <c r="P565" i="14" s="1"/>
  <c r="O597" i="14"/>
  <c r="P597" i="14" s="1"/>
  <c r="O629" i="14"/>
  <c r="P629" i="14" s="1"/>
  <c r="O696" i="14"/>
  <c r="P696" i="14" s="1"/>
  <c r="O1000" i="14"/>
  <c r="P1000" i="14" s="1"/>
  <c r="O1032" i="14"/>
  <c r="P1032" i="14" s="1"/>
  <c r="O1064" i="14"/>
  <c r="P1064" i="14" s="1"/>
  <c r="O1080" i="14"/>
  <c r="P1080" i="14" s="1"/>
  <c r="O657" i="14"/>
  <c r="P657" i="14" s="1"/>
  <c r="O689" i="14"/>
  <c r="P689" i="14" s="1"/>
  <c r="O785" i="14"/>
  <c r="P785" i="14" s="1"/>
  <c r="O1009" i="14"/>
  <c r="P1009" i="14" s="1"/>
  <c r="O1041" i="14"/>
  <c r="P1041" i="14" s="1"/>
  <c r="O1073" i="14"/>
  <c r="P1073" i="14" s="1"/>
  <c r="O650" i="14"/>
  <c r="P650" i="14" s="1"/>
  <c r="O682" i="14"/>
  <c r="P682" i="14" s="1"/>
  <c r="O714" i="14"/>
  <c r="P714" i="14" s="1"/>
  <c r="O938" i="14"/>
  <c r="P938" i="14" s="1"/>
  <c r="O647" i="14"/>
  <c r="P647" i="14" s="1"/>
  <c r="O711" i="14"/>
  <c r="P711" i="14" s="1"/>
  <c r="O823" i="14"/>
  <c r="P823" i="14" s="1"/>
  <c r="O839" i="14"/>
  <c r="P839" i="14" s="1"/>
  <c r="O871" i="14"/>
  <c r="P871" i="14" s="1"/>
  <c r="O1096" i="14"/>
  <c r="P1096" i="14" s="1"/>
  <c r="O1128" i="14"/>
  <c r="P1128" i="14" s="1"/>
  <c r="O1160" i="14"/>
  <c r="P1160" i="14" s="1"/>
  <c r="O1192" i="14"/>
  <c r="P1192" i="14" s="1"/>
  <c r="O1240" i="14"/>
  <c r="P1240" i="14" s="1"/>
  <c r="O1272" i="14"/>
  <c r="P1272" i="14" s="1"/>
  <c r="O1304" i="14"/>
  <c r="P1304" i="14" s="1"/>
  <c r="I1319" i="14"/>
  <c r="O150" i="14"/>
  <c r="P150" i="14" s="1"/>
  <c r="O63" i="14"/>
  <c r="P63" i="14" s="1"/>
  <c r="O311" i="14"/>
  <c r="P311" i="14" s="1"/>
  <c r="O327" i="14"/>
  <c r="P327" i="14" s="1"/>
  <c r="O359" i="14"/>
  <c r="P359" i="14" s="1"/>
  <c r="O375" i="14"/>
  <c r="P375" i="14" s="1"/>
  <c r="O391" i="14"/>
  <c r="P391" i="14" s="1"/>
  <c r="O407" i="14"/>
  <c r="P407" i="14" s="1"/>
  <c r="O423" i="14"/>
  <c r="P423" i="14" s="1"/>
  <c r="O439" i="14"/>
  <c r="P439" i="14" s="1"/>
  <c r="O455" i="14"/>
  <c r="P455" i="14" s="1"/>
  <c r="O487" i="14"/>
  <c r="P487" i="14" s="1"/>
  <c r="O503" i="14"/>
  <c r="P503" i="14" s="1"/>
  <c r="O519" i="14"/>
  <c r="P519" i="14" s="1"/>
  <c r="O535" i="14"/>
  <c r="P535" i="14" s="1"/>
  <c r="O551" i="14"/>
  <c r="P551" i="14" s="1"/>
  <c r="O567" i="14"/>
  <c r="P567" i="14" s="1"/>
  <c r="O583" i="14"/>
  <c r="P583" i="14" s="1"/>
  <c r="O291" i="14"/>
  <c r="P291" i="14" s="1"/>
  <c r="O308" i="14"/>
  <c r="P308" i="14" s="1"/>
  <c r="O324" i="14"/>
  <c r="P324" i="14" s="1"/>
  <c r="O340" i="14"/>
  <c r="P340" i="14" s="1"/>
  <c r="O356" i="14"/>
  <c r="P356" i="14" s="1"/>
  <c r="O372" i="14"/>
  <c r="P372" i="14" s="1"/>
  <c r="O388" i="14"/>
  <c r="P388" i="14" s="1"/>
  <c r="O404" i="14"/>
  <c r="P404" i="14" s="1"/>
  <c r="O420" i="14"/>
  <c r="P420" i="14" s="1"/>
  <c r="O436" i="14"/>
  <c r="P436" i="14" s="1"/>
  <c r="O452" i="14"/>
  <c r="P452" i="14" s="1"/>
  <c r="O468" i="14"/>
  <c r="P468" i="14" s="1"/>
  <c r="O484" i="14"/>
  <c r="P484" i="14" s="1"/>
  <c r="O296" i="14"/>
  <c r="P296" i="14" s="1"/>
  <c r="O313" i="14"/>
  <c r="P313" i="14" s="1"/>
  <c r="O329" i="14"/>
  <c r="P329" i="14" s="1"/>
  <c r="O345" i="14"/>
  <c r="P345" i="14" s="1"/>
  <c r="O361" i="14"/>
  <c r="P361" i="14" s="1"/>
  <c r="O377" i="14"/>
  <c r="P377" i="14" s="1"/>
  <c r="O393" i="14"/>
  <c r="P393" i="14" s="1"/>
  <c r="O409" i="14"/>
  <c r="P409" i="14" s="1"/>
  <c r="O425" i="14"/>
  <c r="P425" i="14" s="1"/>
  <c r="O441" i="14"/>
  <c r="P441" i="14" s="1"/>
  <c r="O457" i="14"/>
  <c r="P457" i="14" s="1"/>
  <c r="O473" i="14"/>
  <c r="P473" i="14" s="1"/>
  <c r="O489" i="14"/>
  <c r="P489" i="14" s="1"/>
  <c r="O601" i="14"/>
  <c r="P601" i="14" s="1"/>
  <c r="O633" i="14"/>
  <c r="P633" i="14" s="1"/>
  <c r="O218" i="14"/>
  <c r="P218" i="14" s="1"/>
  <c r="O301" i="14"/>
  <c r="P301" i="14" s="1"/>
  <c r="O494" i="14"/>
  <c r="P494" i="14" s="1"/>
  <c r="O510" i="14"/>
  <c r="P510" i="14" s="1"/>
  <c r="O558" i="14"/>
  <c r="P558" i="14" s="1"/>
  <c r="O574" i="14"/>
  <c r="P574" i="14" s="1"/>
  <c r="O590" i="14"/>
  <c r="P590" i="14" s="1"/>
  <c r="O606" i="14"/>
  <c r="P606" i="14" s="1"/>
  <c r="O622" i="14"/>
  <c r="P622" i="14" s="1"/>
  <c r="O638" i="14"/>
  <c r="P638" i="14" s="1"/>
  <c r="O748" i="14"/>
  <c r="P748" i="14" s="1"/>
  <c r="O764" i="14"/>
  <c r="P764" i="14" s="1"/>
  <c r="O956" i="14"/>
  <c r="P956" i="14" s="1"/>
  <c r="O1004" i="14"/>
  <c r="P1004" i="14" s="1"/>
  <c r="O1036" i="14"/>
  <c r="P1036" i="14" s="1"/>
  <c r="O1052" i="14"/>
  <c r="P1052" i="14" s="1"/>
  <c r="O1068" i="14"/>
  <c r="P1068" i="14" s="1"/>
  <c r="O1084" i="14"/>
  <c r="P1084" i="14" s="1"/>
  <c r="O677" i="14"/>
  <c r="P677" i="14" s="1"/>
  <c r="O693" i="14"/>
  <c r="P693" i="14" s="1"/>
  <c r="O773" i="14"/>
  <c r="P773" i="14" s="1"/>
  <c r="O805" i="14"/>
  <c r="P805" i="14" s="1"/>
  <c r="O821" i="14"/>
  <c r="P821" i="14" s="1"/>
  <c r="O837" i="14"/>
  <c r="P837" i="14" s="1"/>
  <c r="O853" i="14"/>
  <c r="P853" i="14" s="1"/>
  <c r="O885" i="14"/>
  <c r="P885" i="14" s="1"/>
  <c r="O917" i="14"/>
  <c r="P917" i="14" s="1"/>
  <c r="O933" i="14"/>
  <c r="P933" i="14" s="1"/>
  <c r="O949" i="14"/>
  <c r="P949" i="14" s="1"/>
  <c r="O965" i="14"/>
  <c r="P965" i="14" s="1"/>
  <c r="O981" i="14"/>
  <c r="P981" i="14" s="1"/>
  <c r="O997" i="14"/>
  <c r="P997" i="14" s="1"/>
  <c r="O1013" i="14"/>
  <c r="P1013" i="14" s="1"/>
  <c r="O1029" i="14"/>
  <c r="P1029" i="14" s="1"/>
  <c r="O1061" i="14"/>
  <c r="P1061" i="14" s="1"/>
  <c r="O1077" i="14"/>
  <c r="P1077" i="14" s="1"/>
  <c r="O1093" i="14"/>
  <c r="P1093" i="14" s="1"/>
  <c r="O670" i="14"/>
  <c r="P670" i="14" s="1"/>
  <c r="O686" i="14"/>
  <c r="P686" i="14" s="1"/>
  <c r="O702" i="14"/>
  <c r="P702" i="14" s="1"/>
  <c r="O718" i="14"/>
  <c r="P718" i="14" s="1"/>
  <c r="O766" i="14"/>
  <c r="P766" i="14" s="1"/>
  <c r="O798" i="14"/>
  <c r="P798" i="14" s="1"/>
  <c r="O830" i="14"/>
  <c r="P830" i="14" s="1"/>
  <c r="O846" i="14"/>
  <c r="P846" i="14" s="1"/>
  <c r="O862" i="14"/>
  <c r="P862" i="14" s="1"/>
  <c r="O894" i="14"/>
  <c r="P894" i="14" s="1"/>
  <c r="O910" i="14"/>
  <c r="P910" i="14" s="1"/>
  <c r="O942" i="14"/>
  <c r="P942" i="14" s="1"/>
  <c r="O958" i="14"/>
  <c r="P958" i="14" s="1"/>
  <c r="O974" i="14"/>
  <c r="P974" i="14" s="1"/>
  <c r="O990" i="14"/>
  <c r="P990" i="14" s="1"/>
  <c r="O715" i="14"/>
  <c r="P715" i="14" s="1"/>
  <c r="O731" i="14"/>
  <c r="P731" i="14" s="1"/>
  <c r="O859" i="14"/>
  <c r="P859" i="14" s="1"/>
  <c r="O891" i="14"/>
  <c r="P891" i="14" s="1"/>
  <c r="O1100" i="14"/>
  <c r="P1100" i="14" s="1"/>
  <c r="O1116" i="14"/>
  <c r="P1116" i="14" s="1"/>
  <c r="O1132" i="14"/>
  <c r="P1132" i="14" s="1"/>
  <c r="O1148" i="14"/>
  <c r="P1148" i="14" s="1"/>
  <c r="O1164" i="14"/>
  <c r="P1164" i="14" s="1"/>
  <c r="O1180" i="14"/>
  <c r="P1180" i="14" s="1"/>
  <c r="O1196" i="14"/>
  <c r="P1196" i="14" s="1"/>
  <c r="O1212" i="14"/>
  <c r="P1212" i="14" s="1"/>
  <c r="O1228" i="14"/>
  <c r="P1228" i="14" s="1"/>
  <c r="O1244" i="14"/>
  <c r="P1244" i="14" s="1"/>
  <c r="O1260" i="14"/>
  <c r="P1260" i="14" s="1"/>
  <c r="O1276" i="14"/>
  <c r="P1276" i="14" s="1"/>
  <c r="O1292" i="14"/>
  <c r="P1292" i="14" s="1"/>
  <c r="O1308" i="14"/>
  <c r="P1308" i="14" s="1"/>
  <c r="O1101" i="14"/>
  <c r="P1101" i="14" s="1"/>
  <c r="O1165" i="14"/>
  <c r="P1165" i="14" s="1"/>
  <c r="O1197" i="14"/>
  <c r="P1197" i="14" s="1"/>
  <c r="O1229" i="14"/>
  <c r="P1229" i="14" s="1"/>
  <c r="O1309" i="14"/>
  <c r="P1309" i="14" s="1"/>
  <c r="O1130" i="14"/>
  <c r="P1130" i="14" s="1"/>
  <c r="O1162" i="14"/>
  <c r="P1162" i="14" s="1"/>
  <c r="O1226" i="14"/>
  <c r="P1226" i="14" s="1"/>
  <c r="O1242" i="14"/>
  <c r="P1242" i="14" s="1"/>
  <c r="O1258" i="14"/>
  <c r="P1258" i="14" s="1"/>
  <c r="O1274" i="14"/>
  <c r="P1274" i="14" s="1"/>
  <c r="O1290" i="14"/>
  <c r="P1290" i="14" s="1"/>
  <c r="O1306" i="14"/>
  <c r="P1306" i="14" s="1"/>
  <c r="O1227" i="14"/>
  <c r="P1227" i="14" s="1"/>
  <c r="O1259" i="14"/>
  <c r="P1259" i="14" s="1"/>
  <c r="L651" i="14"/>
  <c r="O651" i="14" s="1"/>
  <c r="P651" i="14" s="1"/>
  <c r="L570" i="14"/>
  <c r="O570" i="14" s="1"/>
  <c r="P570" i="14" s="1"/>
  <c r="L538" i="14"/>
  <c r="O538" i="14" s="1"/>
  <c r="P538" i="14" s="1"/>
  <c r="L506" i="14"/>
  <c r="O506" i="14" s="1"/>
  <c r="P506" i="14" s="1"/>
  <c r="L284" i="14"/>
  <c r="O284" i="14" s="1"/>
  <c r="P284" i="14" s="1"/>
  <c r="L282" i="14"/>
  <c r="O282" i="14" s="1"/>
  <c r="P282" i="14" s="1"/>
  <c r="L280" i="14"/>
  <c r="O280" i="14" s="1"/>
  <c r="P280" i="14" s="1"/>
  <c r="L278" i="14"/>
  <c r="O278" i="14" s="1"/>
  <c r="P278" i="14" s="1"/>
  <c r="L276" i="14"/>
  <c r="O276" i="14" s="1"/>
  <c r="P276" i="14" s="1"/>
  <c r="L274" i="14"/>
  <c r="O274" i="14" s="1"/>
  <c r="P274" i="14" s="1"/>
  <c r="L272" i="14"/>
  <c r="O272" i="14" s="1"/>
  <c r="P272" i="14" s="1"/>
  <c r="L270" i="14"/>
  <c r="O270" i="14" s="1"/>
  <c r="P270" i="14" s="1"/>
  <c r="L268" i="14"/>
  <c r="O268" i="14" s="1"/>
  <c r="P268" i="14" s="1"/>
  <c r="L266" i="14"/>
  <c r="O266" i="14" s="1"/>
  <c r="P266" i="14" s="1"/>
  <c r="L264" i="14"/>
  <c r="O264" i="14" s="1"/>
  <c r="P264" i="14" s="1"/>
  <c r="L262" i="14"/>
  <c r="O262" i="14" s="1"/>
  <c r="P262" i="14" s="1"/>
  <c r="L260" i="14"/>
  <c r="O260" i="14" s="1"/>
  <c r="P260" i="14" s="1"/>
  <c r="L258" i="14"/>
  <c r="O258" i="14" s="1"/>
  <c r="P258" i="14" s="1"/>
  <c r="L256" i="14"/>
  <c r="O256" i="14" s="1"/>
  <c r="P256" i="14" s="1"/>
  <c r="L254" i="14"/>
  <c r="O254" i="14" s="1"/>
  <c r="P254" i="14" s="1"/>
  <c r="L252" i="14"/>
  <c r="O252" i="14" s="1"/>
  <c r="P252" i="14" s="1"/>
  <c r="L250" i="14"/>
  <c r="O250" i="14" s="1"/>
  <c r="P250" i="14" s="1"/>
  <c r="L248" i="14"/>
  <c r="O248" i="14" s="1"/>
  <c r="P248" i="14" s="1"/>
  <c r="L246" i="14"/>
  <c r="O246" i="14" s="1"/>
  <c r="P246" i="14" s="1"/>
  <c r="L244" i="14"/>
  <c r="O244" i="14" s="1"/>
  <c r="P244" i="14" s="1"/>
  <c r="L242" i="14"/>
  <c r="L240" i="14"/>
  <c r="O240" i="14" s="1"/>
  <c r="P240" i="14" s="1"/>
  <c r="L238" i="14"/>
  <c r="O238" i="14" s="1"/>
  <c r="P238" i="14" s="1"/>
  <c r="L236" i="14"/>
  <c r="O236" i="14" s="1"/>
  <c r="P236" i="14" s="1"/>
  <c r="L234" i="14"/>
  <c r="O234" i="14" s="1"/>
  <c r="P234" i="14" s="1"/>
  <c r="L232" i="14"/>
  <c r="O232" i="14" s="1"/>
  <c r="P232" i="14" s="1"/>
  <c r="L230" i="14"/>
  <c r="O230" i="14" s="1"/>
  <c r="P230" i="14" s="1"/>
  <c r="L228" i="14"/>
  <c r="O228" i="14" s="1"/>
  <c r="P228" i="14" s="1"/>
  <c r="L226" i="14"/>
  <c r="O226" i="14" s="1"/>
  <c r="P226" i="14" s="1"/>
  <c r="L224" i="14"/>
  <c r="O224" i="14" s="1"/>
  <c r="P224" i="14" s="1"/>
  <c r="L222" i="14"/>
  <c r="O222" i="14" s="1"/>
  <c r="P222" i="14" s="1"/>
  <c r="L220" i="14"/>
  <c r="O220" i="14" s="1"/>
  <c r="P220" i="14" s="1"/>
  <c r="L218" i="14"/>
  <c r="L216" i="14"/>
  <c r="O216" i="14" s="1"/>
  <c r="P216" i="14" s="1"/>
  <c r="L214" i="14"/>
  <c r="O214" i="14" s="1"/>
  <c r="P214" i="14" s="1"/>
  <c r="L212" i="14"/>
  <c r="O212" i="14" s="1"/>
  <c r="P212" i="14" s="1"/>
  <c r="L210" i="14"/>
  <c r="O210" i="14" s="1"/>
  <c r="P210" i="14" s="1"/>
  <c r="L208" i="14"/>
  <c r="O208" i="14" s="1"/>
  <c r="P208" i="14" s="1"/>
  <c r="L206" i="14"/>
  <c r="O206" i="14" s="1"/>
  <c r="P206" i="14" s="1"/>
  <c r="L204" i="14"/>
  <c r="O204" i="14" s="1"/>
  <c r="P204" i="14" s="1"/>
  <c r="L202" i="14"/>
  <c r="O202" i="14" s="1"/>
  <c r="P202" i="14" s="1"/>
  <c r="L200" i="14"/>
  <c r="O200" i="14" s="1"/>
  <c r="P200" i="14" s="1"/>
  <c r="L198" i="14"/>
  <c r="O198" i="14" s="1"/>
  <c r="P198" i="14" s="1"/>
  <c r="L196" i="14"/>
  <c r="O196" i="14" s="1"/>
  <c r="P196" i="14" s="1"/>
  <c r="L194" i="14"/>
  <c r="O194" i="14" s="1"/>
  <c r="P194" i="14" s="1"/>
  <c r="L192" i="14"/>
  <c r="O192" i="14" s="1"/>
  <c r="P192" i="14" s="1"/>
  <c r="L190" i="14"/>
  <c r="O190" i="14" s="1"/>
  <c r="P190" i="14" s="1"/>
  <c r="L188" i="14"/>
  <c r="O188" i="14" s="1"/>
  <c r="P188" i="14" s="1"/>
  <c r="L186" i="14"/>
  <c r="O186" i="14" s="1"/>
  <c r="P186" i="14" s="1"/>
  <c r="L184" i="14"/>
  <c r="O184" i="14" s="1"/>
  <c r="P184" i="14" s="1"/>
  <c r="L182" i="14"/>
  <c r="O182" i="14" s="1"/>
  <c r="P182" i="14" s="1"/>
  <c r="L180" i="14"/>
  <c r="O180" i="14" s="1"/>
  <c r="P180" i="14" s="1"/>
  <c r="L178" i="14"/>
  <c r="O178" i="14" s="1"/>
  <c r="P178" i="14" s="1"/>
  <c r="L176" i="14"/>
  <c r="O176" i="14" s="1"/>
  <c r="P176" i="14" s="1"/>
  <c r="L174" i="14"/>
  <c r="O174" i="14" s="1"/>
  <c r="P174" i="14" s="1"/>
  <c r="L172" i="14"/>
  <c r="O172" i="14" s="1"/>
  <c r="P172" i="14" s="1"/>
  <c r="L170" i="14"/>
  <c r="O170" i="14" s="1"/>
  <c r="P170" i="14" s="1"/>
  <c r="L168" i="14"/>
  <c r="O168" i="14" s="1"/>
  <c r="P168" i="14" s="1"/>
  <c r="L166" i="14"/>
  <c r="O166" i="14" s="1"/>
  <c r="P166" i="14" s="1"/>
  <c r="L164" i="14"/>
  <c r="O164" i="14" s="1"/>
  <c r="P164" i="14" s="1"/>
  <c r="L162" i="14"/>
  <c r="O162" i="14" s="1"/>
  <c r="P162" i="14" s="1"/>
  <c r="L160" i="14"/>
  <c r="O160" i="14" s="1"/>
  <c r="P160" i="14" s="1"/>
  <c r="L158" i="14"/>
  <c r="L156" i="14"/>
  <c r="O156" i="14" s="1"/>
  <c r="P156" i="14" s="1"/>
  <c r="L154" i="14"/>
  <c r="O154" i="14" s="1"/>
  <c r="P154" i="14" s="1"/>
  <c r="L152" i="14"/>
  <c r="O152" i="14" s="1"/>
  <c r="P152" i="14" s="1"/>
  <c r="L150" i="14"/>
  <c r="L148" i="14"/>
  <c r="O148" i="14" s="1"/>
  <c r="P148" i="14" s="1"/>
  <c r="L146" i="14"/>
  <c r="O146" i="14" s="1"/>
  <c r="P146" i="14" s="1"/>
  <c r="L144" i="14"/>
  <c r="O144" i="14" s="1"/>
  <c r="P144" i="14" s="1"/>
  <c r="L142" i="14"/>
  <c r="O142" i="14" s="1"/>
  <c r="P142" i="14" s="1"/>
  <c r="L140" i="14"/>
  <c r="O140" i="14" s="1"/>
  <c r="P140" i="14" s="1"/>
  <c r="L138" i="14"/>
  <c r="O138" i="14" s="1"/>
  <c r="P138" i="14" s="1"/>
  <c r="L136" i="14"/>
  <c r="O136" i="14" s="1"/>
  <c r="P136" i="14" s="1"/>
  <c r="L134" i="14"/>
  <c r="O134" i="14" s="1"/>
  <c r="P134" i="14" s="1"/>
  <c r="L132" i="14"/>
  <c r="O132" i="14" s="1"/>
  <c r="P132" i="14" s="1"/>
  <c r="L130" i="14"/>
  <c r="O130" i="14" s="1"/>
  <c r="P130" i="14" s="1"/>
  <c r="L128" i="14"/>
  <c r="O128" i="14" s="1"/>
  <c r="P128" i="14" s="1"/>
  <c r="L698" i="14"/>
  <c r="O698" i="14" s="1"/>
  <c r="P698" i="14" s="1"/>
  <c r="L586" i="14"/>
  <c r="O586" i="14" s="1"/>
  <c r="P586" i="14" s="1"/>
  <c r="L554" i="14"/>
  <c r="O554" i="14" s="1"/>
  <c r="P554" i="14" s="1"/>
  <c r="L522" i="14"/>
  <c r="O522" i="14" s="1"/>
  <c r="P522" i="14" s="1"/>
  <c r="L285" i="14"/>
  <c r="O285" i="14" s="1"/>
  <c r="P285" i="14" s="1"/>
  <c r="L283" i="14"/>
  <c r="O283" i="14" s="1"/>
  <c r="P283" i="14" s="1"/>
  <c r="L281" i="14"/>
  <c r="O281" i="14" s="1"/>
  <c r="P281" i="14" s="1"/>
  <c r="L279" i="14"/>
  <c r="O279" i="14" s="1"/>
  <c r="P279" i="14" s="1"/>
  <c r="L277" i="14"/>
  <c r="O277" i="14" s="1"/>
  <c r="P277" i="14" s="1"/>
  <c r="L275" i="14"/>
  <c r="O275" i="14" s="1"/>
  <c r="P275" i="14" s="1"/>
  <c r="L273" i="14"/>
  <c r="O273" i="14" s="1"/>
  <c r="P273" i="14" s="1"/>
  <c r="L271" i="14"/>
  <c r="O271" i="14" s="1"/>
  <c r="P271" i="14" s="1"/>
  <c r="L269" i="14"/>
  <c r="L267" i="14"/>
  <c r="O267" i="14" s="1"/>
  <c r="P267" i="14" s="1"/>
  <c r="L265" i="14"/>
  <c r="O265" i="14" s="1"/>
  <c r="P265" i="14" s="1"/>
  <c r="L263" i="14"/>
  <c r="O263" i="14" s="1"/>
  <c r="P263" i="14" s="1"/>
  <c r="L261" i="14"/>
  <c r="O261" i="14" s="1"/>
  <c r="P261" i="14" s="1"/>
  <c r="L259" i="14"/>
  <c r="O259" i="14" s="1"/>
  <c r="P259" i="14" s="1"/>
  <c r="L257" i="14"/>
  <c r="O257" i="14" s="1"/>
  <c r="P257" i="14" s="1"/>
  <c r="L255" i="14"/>
  <c r="O255" i="14" s="1"/>
  <c r="P255" i="14" s="1"/>
  <c r="L253" i="14"/>
  <c r="O253" i="14" s="1"/>
  <c r="P253" i="14" s="1"/>
  <c r="L251" i="14"/>
  <c r="O251" i="14" s="1"/>
  <c r="P251" i="14" s="1"/>
  <c r="L249" i="14"/>
  <c r="O249" i="14" s="1"/>
  <c r="P249" i="14" s="1"/>
  <c r="L247" i="14"/>
  <c r="O247" i="14" s="1"/>
  <c r="P247" i="14" s="1"/>
  <c r="L245" i="14"/>
  <c r="O245" i="14" s="1"/>
  <c r="P245" i="14" s="1"/>
  <c r="L243" i="14"/>
  <c r="O243" i="14" s="1"/>
  <c r="P243" i="14" s="1"/>
  <c r="L241" i="14"/>
  <c r="O241" i="14" s="1"/>
  <c r="P241" i="14" s="1"/>
  <c r="L239" i="14"/>
  <c r="O239" i="14" s="1"/>
  <c r="P239" i="14" s="1"/>
  <c r="L237" i="14"/>
  <c r="O237" i="14" s="1"/>
  <c r="P237" i="14" s="1"/>
  <c r="L235" i="14"/>
  <c r="O235" i="14" s="1"/>
  <c r="P235" i="14" s="1"/>
  <c r="L233" i="14"/>
  <c r="O233" i="14" s="1"/>
  <c r="P233" i="14" s="1"/>
  <c r="L231" i="14"/>
  <c r="O231" i="14" s="1"/>
  <c r="P231" i="14" s="1"/>
  <c r="L229" i="14"/>
  <c r="O229" i="14" s="1"/>
  <c r="P229" i="14" s="1"/>
  <c r="L227" i="14"/>
  <c r="O227" i="14" s="1"/>
  <c r="P227" i="14" s="1"/>
  <c r="L225" i="14"/>
  <c r="L223" i="14"/>
  <c r="O223" i="14" s="1"/>
  <c r="P223" i="14" s="1"/>
  <c r="L221" i="14"/>
  <c r="O221" i="14" s="1"/>
  <c r="P221" i="14" s="1"/>
  <c r="L219" i="14"/>
  <c r="O219" i="14" s="1"/>
  <c r="P219" i="14" s="1"/>
  <c r="L217" i="14"/>
  <c r="O217" i="14" s="1"/>
  <c r="P217" i="14" s="1"/>
  <c r="L215" i="14"/>
  <c r="O215" i="14" s="1"/>
  <c r="P215" i="14" s="1"/>
  <c r="L213" i="14"/>
  <c r="O213" i="14" s="1"/>
  <c r="P213" i="14" s="1"/>
  <c r="L211" i="14"/>
  <c r="O211" i="14" s="1"/>
  <c r="P211" i="14" s="1"/>
  <c r="L209" i="14"/>
  <c r="O209" i="14" s="1"/>
  <c r="P209" i="14" s="1"/>
  <c r="L207" i="14"/>
  <c r="O207" i="14" s="1"/>
  <c r="P207" i="14" s="1"/>
  <c r="L205" i="14"/>
  <c r="O205" i="14" s="1"/>
  <c r="P205" i="14" s="1"/>
  <c r="L203" i="14"/>
  <c r="O203" i="14" s="1"/>
  <c r="P203" i="14" s="1"/>
  <c r="L201" i="14"/>
  <c r="O201" i="14" s="1"/>
  <c r="P201" i="14" s="1"/>
  <c r="L199" i="14"/>
  <c r="O199" i="14" s="1"/>
  <c r="P199" i="14" s="1"/>
  <c r="L197" i="14"/>
  <c r="O197" i="14" s="1"/>
  <c r="P197" i="14" s="1"/>
  <c r="L195" i="14"/>
  <c r="O195" i="14" s="1"/>
  <c r="P195" i="14" s="1"/>
  <c r="L193" i="14"/>
  <c r="O193" i="14" s="1"/>
  <c r="P193" i="14" s="1"/>
  <c r="L191" i="14"/>
  <c r="O191" i="14" s="1"/>
  <c r="P191" i="14" s="1"/>
  <c r="L189" i="14"/>
  <c r="O189" i="14" s="1"/>
  <c r="P189" i="14" s="1"/>
  <c r="L187" i="14"/>
  <c r="O187" i="14" s="1"/>
  <c r="P187" i="14" s="1"/>
  <c r="L185" i="14"/>
  <c r="O185" i="14" s="1"/>
  <c r="P185" i="14" s="1"/>
  <c r="L183" i="14"/>
  <c r="O183" i="14" s="1"/>
  <c r="P183" i="14" s="1"/>
  <c r="L181" i="14"/>
  <c r="O181" i="14" s="1"/>
  <c r="P181" i="14" s="1"/>
  <c r="L179" i="14"/>
  <c r="O179" i="14" s="1"/>
  <c r="P179" i="14" s="1"/>
  <c r="L177" i="14"/>
  <c r="O177" i="14" s="1"/>
  <c r="P177" i="14" s="1"/>
  <c r="L175" i="14"/>
  <c r="O175" i="14" s="1"/>
  <c r="P175" i="14" s="1"/>
  <c r="L173" i="14"/>
  <c r="L171" i="14"/>
  <c r="O171" i="14" s="1"/>
  <c r="P171" i="14" s="1"/>
  <c r="L169" i="14"/>
  <c r="O169" i="14" s="1"/>
  <c r="P169" i="14" s="1"/>
  <c r="L167" i="14"/>
  <c r="O167" i="14" s="1"/>
  <c r="P167" i="14" s="1"/>
  <c r="L165" i="14"/>
  <c r="O165" i="14" s="1"/>
  <c r="P165" i="14" s="1"/>
  <c r="L163" i="14"/>
  <c r="O163" i="14" s="1"/>
  <c r="P163" i="14" s="1"/>
  <c r="L161" i="14"/>
  <c r="O161" i="14" s="1"/>
  <c r="P161" i="14" s="1"/>
  <c r="L159" i="14"/>
  <c r="O159" i="14" s="1"/>
  <c r="P159" i="14" s="1"/>
  <c r="L157" i="14"/>
  <c r="O157" i="14" s="1"/>
  <c r="P157" i="14" s="1"/>
  <c r="L155" i="14"/>
  <c r="O155" i="14" s="1"/>
  <c r="P155" i="14" s="1"/>
  <c r="L153" i="14"/>
  <c r="O153" i="14" s="1"/>
  <c r="P153" i="14" s="1"/>
  <c r="L151" i="14"/>
  <c r="O151" i="14" s="1"/>
  <c r="P151" i="14" s="1"/>
  <c r="L149" i="14"/>
  <c r="O149" i="14" s="1"/>
  <c r="P149" i="14" s="1"/>
  <c r="L147" i="14"/>
  <c r="O147" i="14" s="1"/>
  <c r="P147" i="14" s="1"/>
  <c r="L145" i="14"/>
  <c r="O145" i="14" s="1"/>
  <c r="P145" i="14" s="1"/>
  <c r="L143" i="14"/>
  <c r="O143" i="14" s="1"/>
  <c r="P143" i="14" s="1"/>
  <c r="L141" i="14"/>
  <c r="O141" i="14" s="1"/>
  <c r="P141" i="14" s="1"/>
  <c r="L139" i="14"/>
  <c r="O139" i="14" s="1"/>
  <c r="P139" i="14" s="1"/>
  <c r="L137" i="14"/>
  <c r="O137" i="14" s="1"/>
  <c r="P137" i="14" s="1"/>
  <c r="L135" i="14"/>
  <c r="O135" i="14" s="1"/>
  <c r="P135" i="14" s="1"/>
  <c r="L133" i="14"/>
  <c r="O133" i="14" s="1"/>
  <c r="P133" i="14" s="1"/>
  <c r="L131" i="14"/>
  <c r="O131" i="14" s="1"/>
  <c r="P131" i="14" s="1"/>
  <c r="L129" i="14"/>
  <c r="O129" i="14" s="1"/>
  <c r="P129" i="14" s="1"/>
  <c r="L126" i="14"/>
  <c r="O126" i="14" s="1"/>
  <c r="P126" i="14" s="1"/>
  <c r="L122" i="14"/>
  <c r="O122" i="14" s="1"/>
  <c r="P122" i="14" s="1"/>
  <c r="L118" i="14"/>
  <c r="O118" i="14" s="1"/>
  <c r="P118" i="14" s="1"/>
  <c r="L114" i="14"/>
  <c r="O114" i="14" s="1"/>
  <c r="P114" i="14" s="1"/>
  <c r="L110" i="14"/>
  <c r="O110" i="14" s="1"/>
  <c r="P110" i="14" s="1"/>
  <c r="L106" i="14"/>
  <c r="O106" i="14" s="1"/>
  <c r="P106" i="14" s="1"/>
  <c r="L102" i="14"/>
  <c r="O102" i="14" s="1"/>
  <c r="P102" i="14" s="1"/>
  <c r="L98" i="14"/>
  <c r="O98" i="14" s="1"/>
  <c r="P98" i="14" s="1"/>
  <c r="L94" i="14"/>
  <c r="O94" i="14" s="1"/>
  <c r="P94" i="14" s="1"/>
  <c r="L90" i="14"/>
  <c r="O90" i="14" s="1"/>
  <c r="P90" i="14" s="1"/>
  <c r="L86" i="14"/>
  <c r="O86" i="14" s="1"/>
  <c r="P86" i="14" s="1"/>
  <c r="L82" i="14"/>
  <c r="O82" i="14" s="1"/>
  <c r="P82" i="14" s="1"/>
  <c r="L78" i="14"/>
  <c r="O78" i="14" s="1"/>
  <c r="P78" i="14" s="1"/>
  <c r="L74" i="14"/>
  <c r="O74" i="14" s="1"/>
  <c r="P74" i="14" s="1"/>
  <c r="L70" i="14"/>
  <c r="O70" i="14" s="1"/>
  <c r="P70" i="14" s="1"/>
  <c r="L66" i="14"/>
  <c r="O66" i="14" s="1"/>
  <c r="P66" i="14" s="1"/>
  <c r="L62" i="14"/>
  <c r="O62" i="14" s="1"/>
  <c r="P62" i="14" s="1"/>
  <c r="L58" i="14"/>
  <c r="O58" i="14" s="1"/>
  <c r="P58" i="14" s="1"/>
  <c r="L54" i="14"/>
  <c r="O54" i="14" s="1"/>
  <c r="P54" i="14" s="1"/>
  <c r="L50" i="14"/>
  <c r="O50" i="14" s="1"/>
  <c r="P50" i="14" s="1"/>
  <c r="L46" i="14"/>
  <c r="O46" i="14" s="1"/>
  <c r="P46" i="14" s="1"/>
  <c r="L42" i="14"/>
  <c r="L38" i="14"/>
  <c r="O38" i="14" s="1"/>
  <c r="P38" i="14" s="1"/>
  <c r="L34" i="14"/>
  <c r="O34" i="14" s="1"/>
  <c r="P34" i="14" s="1"/>
  <c r="L30" i="14"/>
  <c r="O30" i="14" s="1"/>
  <c r="P30" i="14" s="1"/>
  <c r="L26" i="14"/>
  <c r="O26" i="14" s="1"/>
  <c r="P26" i="14" s="1"/>
  <c r="L22" i="14"/>
  <c r="O22" i="14" s="1"/>
  <c r="P22" i="14" s="1"/>
  <c r="L18" i="14"/>
  <c r="O18" i="14" s="1"/>
  <c r="P18" i="14" s="1"/>
  <c r="L14" i="14"/>
  <c r="O14" i="14" s="1"/>
  <c r="P14" i="14" s="1"/>
  <c r="L10" i="14"/>
  <c r="O10" i="14" s="1"/>
  <c r="P10" i="14" s="1"/>
  <c r="L6" i="14"/>
  <c r="O6" i="14" s="1"/>
  <c r="L127" i="14"/>
  <c r="O127" i="14" s="1"/>
  <c r="P127" i="14" s="1"/>
  <c r="L123" i="14"/>
  <c r="O123" i="14" s="1"/>
  <c r="P123" i="14" s="1"/>
  <c r="L119" i="14"/>
  <c r="O119" i="14" s="1"/>
  <c r="P119" i="14" s="1"/>
  <c r="L115" i="14"/>
  <c r="O115" i="14" s="1"/>
  <c r="P115" i="14" s="1"/>
  <c r="L111" i="14"/>
  <c r="O111" i="14" s="1"/>
  <c r="P111" i="14" s="1"/>
  <c r="L107" i="14"/>
  <c r="O107" i="14" s="1"/>
  <c r="P107" i="14" s="1"/>
  <c r="L103" i="14"/>
  <c r="O103" i="14" s="1"/>
  <c r="P103" i="14" s="1"/>
  <c r="L99" i="14"/>
  <c r="O99" i="14" s="1"/>
  <c r="P99" i="14" s="1"/>
  <c r="L95" i="14"/>
  <c r="O95" i="14" s="1"/>
  <c r="P95" i="14" s="1"/>
  <c r="L91" i="14"/>
  <c r="O91" i="14" s="1"/>
  <c r="P91" i="14" s="1"/>
  <c r="L87" i="14"/>
  <c r="O87" i="14" s="1"/>
  <c r="P87" i="14" s="1"/>
  <c r="L83" i="14"/>
  <c r="O83" i="14" s="1"/>
  <c r="P83" i="14" s="1"/>
  <c r="L79" i="14"/>
  <c r="O79" i="14" s="1"/>
  <c r="P79" i="14" s="1"/>
  <c r="L75" i="14"/>
  <c r="O75" i="14" s="1"/>
  <c r="P75" i="14" s="1"/>
  <c r="L71" i="14"/>
  <c r="O71" i="14" s="1"/>
  <c r="P71" i="14" s="1"/>
  <c r="L67" i="14"/>
  <c r="O67" i="14" s="1"/>
  <c r="P67" i="14" s="1"/>
  <c r="L63" i="14"/>
  <c r="L59" i="14"/>
  <c r="O59" i="14" s="1"/>
  <c r="P59" i="14" s="1"/>
  <c r="L55" i="14"/>
  <c r="O55" i="14" s="1"/>
  <c r="P55" i="14" s="1"/>
  <c r="L51" i="14"/>
  <c r="O51" i="14" s="1"/>
  <c r="P51" i="14" s="1"/>
  <c r="L47" i="14"/>
  <c r="O47" i="14" s="1"/>
  <c r="P47" i="14" s="1"/>
  <c r="L43" i="14"/>
  <c r="O43" i="14" s="1"/>
  <c r="P43" i="14" s="1"/>
  <c r="L39" i="14"/>
  <c r="O39" i="14" s="1"/>
  <c r="P39" i="14" s="1"/>
  <c r="L35" i="14"/>
  <c r="O35" i="14" s="1"/>
  <c r="P35" i="14" s="1"/>
  <c r="L31" i="14"/>
  <c r="O31" i="14" s="1"/>
  <c r="P31" i="14" s="1"/>
  <c r="L27" i="14"/>
  <c r="O27" i="14" s="1"/>
  <c r="P27" i="14" s="1"/>
  <c r="L23" i="14"/>
  <c r="O23" i="14" s="1"/>
  <c r="P23" i="14" s="1"/>
  <c r="L19" i="14"/>
  <c r="O19" i="14" s="1"/>
  <c r="P19" i="14" s="1"/>
  <c r="L15" i="14"/>
  <c r="O15" i="14" s="1"/>
  <c r="P15" i="14" s="1"/>
  <c r="L11" i="14"/>
  <c r="O11" i="14" s="1"/>
  <c r="P11" i="14" s="1"/>
  <c r="L7" i="14"/>
  <c r="O7" i="14" s="1"/>
  <c r="P7" i="14" s="1"/>
  <c r="L124" i="14"/>
  <c r="O124" i="14" s="1"/>
  <c r="P124" i="14" s="1"/>
  <c r="L120" i="14"/>
  <c r="O120" i="14" s="1"/>
  <c r="P120" i="14" s="1"/>
  <c r="L116" i="14"/>
  <c r="O116" i="14" s="1"/>
  <c r="P116" i="14" s="1"/>
  <c r="L112" i="14"/>
  <c r="O112" i="14" s="1"/>
  <c r="P112" i="14" s="1"/>
  <c r="L108" i="14"/>
  <c r="O108" i="14" s="1"/>
  <c r="P108" i="14" s="1"/>
  <c r="L104" i="14"/>
  <c r="O104" i="14" s="1"/>
  <c r="P104" i="14" s="1"/>
  <c r="L100" i="14"/>
  <c r="O100" i="14" s="1"/>
  <c r="P100" i="14" s="1"/>
  <c r="L96" i="14"/>
  <c r="O96" i="14" s="1"/>
  <c r="P96" i="14" s="1"/>
  <c r="L92" i="14"/>
  <c r="O92" i="14" s="1"/>
  <c r="P92" i="14" s="1"/>
  <c r="L88" i="14"/>
  <c r="O88" i="14" s="1"/>
  <c r="P88" i="14" s="1"/>
  <c r="L84" i="14"/>
  <c r="O84" i="14" s="1"/>
  <c r="P84" i="14" s="1"/>
  <c r="L80" i="14"/>
  <c r="O80" i="14" s="1"/>
  <c r="P80" i="14" s="1"/>
  <c r="L76" i="14"/>
  <c r="O76" i="14" s="1"/>
  <c r="P76" i="14" s="1"/>
  <c r="L72" i="14"/>
  <c r="O72" i="14" s="1"/>
  <c r="P72" i="14" s="1"/>
  <c r="L68" i="14"/>
  <c r="O68" i="14" s="1"/>
  <c r="P68" i="14" s="1"/>
  <c r="L64" i="14"/>
  <c r="O64" i="14" s="1"/>
  <c r="P64" i="14" s="1"/>
  <c r="L60" i="14"/>
  <c r="O60" i="14" s="1"/>
  <c r="P60" i="14" s="1"/>
  <c r="L56" i="14"/>
  <c r="O56" i="14" s="1"/>
  <c r="P56" i="14" s="1"/>
  <c r="L52" i="14"/>
  <c r="O52" i="14" s="1"/>
  <c r="P52" i="14" s="1"/>
  <c r="L48" i="14"/>
  <c r="O48" i="14" s="1"/>
  <c r="P48" i="14" s="1"/>
  <c r="L44" i="14"/>
  <c r="O44" i="14" s="1"/>
  <c r="P44" i="14" s="1"/>
  <c r="L40" i="14"/>
  <c r="O40" i="14" s="1"/>
  <c r="P40" i="14" s="1"/>
  <c r="L36" i="14"/>
  <c r="O36" i="14" s="1"/>
  <c r="P36" i="14" s="1"/>
  <c r="L32" i="14"/>
  <c r="O32" i="14" s="1"/>
  <c r="P32" i="14" s="1"/>
  <c r="L28" i="14"/>
  <c r="O28" i="14" s="1"/>
  <c r="P28" i="14" s="1"/>
  <c r="L24" i="14"/>
  <c r="O24" i="14" s="1"/>
  <c r="P24" i="14" s="1"/>
  <c r="L20" i="14"/>
  <c r="O20" i="14" s="1"/>
  <c r="P20" i="14" s="1"/>
  <c r="L16" i="14"/>
  <c r="O16" i="14" s="1"/>
  <c r="P16" i="14" s="1"/>
  <c r="L12" i="14"/>
  <c r="O12" i="14" s="1"/>
  <c r="P12" i="14" s="1"/>
  <c r="L8" i="14"/>
  <c r="O8" i="14" s="1"/>
  <c r="P8" i="14" s="1"/>
  <c r="L125" i="14"/>
  <c r="O125" i="14" s="1"/>
  <c r="P125" i="14" s="1"/>
  <c r="L121" i="14"/>
  <c r="O121" i="14" s="1"/>
  <c r="P121" i="14" s="1"/>
  <c r="L117" i="14"/>
  <c r="O117" i="14" s="1"/>
  <c r="P117" i="14" s="1"/>
  <c r="L113" i="14"/>
  <c r="O113" i="14" s="1"/>
  <c r="P113" i="14" s="1"/>
  <c r="L109" i="14"/>
  <c r="O109" i="14" s="1"/>
  <c r="P109" i="14" s="1"/>
  <c r="L105" i="14"/>
  <c r="O105" i="14" s="1"/>
  <c r="P105" i="14" s="1"/>
  <c r="L101" i="14"/>
  <c r="O101" i="14" s="1"/>
  <c r="P101" i="14" s="1"/>
  <c r="L97" i="14"/>
  <c r="O97" i="14" s="1"/>
  <c r="P97" i="14" s="1"/>
  <c r="L93" i="14"/>
  <c r="O93" i="14" s="1"/>
  <c r="P93" i="14" s="1"/>
  <c r="L89" i="14"/>
  <c r="O89" i="14" s="1"/>
  <c r="P89" i="14" s="1"/>
  <c r="L85" i="14"/>
  <c r="O85" i="14" s="1"/>
  <c r="P85" i="14" s="1"/>
  <c r="L81" i="14"/>
  <c r="O81" i="14" s="1"/>
  <c r="P81" i="14" s="1"/>
  <c r="L77" i="14"/>
  <c r="O77" i="14" s="1"/>
  <c r="P77" i="14" s="1"/>
  <c r="L73" i="14"/>
  <c r="O73" i="14" s="1"/>
  <c r="P73" i="14" s="1"/>
  <c r="L69" i="14"/>
  <c r="O69" i="14" s="1"/>
  <c r="P69" i="14" s="1"/>
  <c r="L65" i="14"/>
  <c r="O65" i="14" s="1"/>
  <c r="P65" i="14" s="1"/>
  <c r="L61" i="14"/>
  <c r="O61" i="14" s="1"/>
  <c r="P61" i="14" s="1"/>
  <c r="L57" i="14"/>
  <c r="O57" i="14" s="1"/>
  <c r="P57" i="14" s="1"/>
  <c r="L53" i="14"/>
  <c r="O53" i="14" s="1"/>
  <c r="P53" i="14" s="1"/>
  <c r="L49" i="14"/>
  <c r="O49" i="14" s="1"/>
  <c r="P49" i="14" s="1"/>
  <c r="L45" i="14"/>
  <c r="O45" i="14" s="1"/>
  <c r="P45" i="14" s="1"/>
  <c r="L41" i="14"/>
  <c r="O41" i="14" s="1"/>
  <c r="P41" i="14" s="1"/>
  <c r="L37" i="14"/>
  <c r="O37" i="14" s="1"/>
  <c r="P37" i="14" s="1"/>
  <c r="L33" i="14"/>
  <c r="O33" i="14" s="1"/>
  <c r="P33" i="14" s="1"/>
  <c r="L29" i="14"/>
  <c r="O29" i="14" s="1"/>
  <c r="P29" i="14" s="1"/>
  <c r="L25" i="14"/>
  <c r="O25" i="14" s="1"/>
  <c r="P25" i="14" s="1"/>
  <c r="L21" i="14"/>
  <c r="O21" i="14" s="1"/>
  <c r="P21" i="14" s="1"/>
  <c r="L17" i="14"/>
  <c r="O17" i="14" s="1"/>
  <c r="P17" i="14" s="1"/>
  <c r="L13" i="14"/>
  <c r="O13" i="14" s="1"/>
  <c r="P13" i="14" s="1"/>
  <c r="L9" i="14"/>
  <c r="O9" i="14" s="1"/>
  <c r="P9" i="14" s="1"/>
  <c r="L673" i="14"/>
  <c r="O673" i="14" s="1"/>
  <c r="P673" i="14" s="1"/>
  <c r="L704" i="14"/>
  <c r="O704" i="14" s="1"/>
  <c r="P704" i="14" s="1"/>
  <c r="L783" i="14"/>
  <c r="O783" i="14" s="1"/>
  <c r="P783" i="14" s="1"/>
  <c r="L849" i="14"/>
  <c r="O849" i="14" s="1"/>
  <c r="P849" i="14" s="1"/>
  <c r="L864" i="14"/>
  <c r="O864" i="14" s="1"/>
  <c r="P864" i="14" s="1"/>
  <c r="L887" i="14"/>
  <c r="O887" i="14" s="1"/>
  <c r="P887" i="14" s="1"/>
  <c r="L1193" i="14"/>
  <c r="O1193" i="14" s="1"/>
  <c r="P1193" i="14" s="1"/>
  <c r="L1158" i="14"/>
  <c r="O1158" i="14" s="1"/>
  <c r="P1158" i="14" s="1"/>
  <c r="L1190" i="14"/>
  <c r="O1190" i="14" s="1"/>
  <c r="P1190" i="14" s="1"/>
  <c r="L1239" i="14"/>
  <c r="O1239" i="14" s="1"/>
  <c r="P1239" i="14" s="1"/>
  <c r="L645" i="14"/>
  <c r="O645" i="14" s="1"/>
  <c r="P645" i="14" s="1"/>
  <c r="L660" i="14"/>
  <c r="O660" i="14" s="1"/>
  <c r="P660" i="14" s="1"/>
  <c r="L664" i="14"/>
  <c r="O664" i="14" s="1"/>
  <c r="P664" i="14" s="1"/>
  <c r="L679" i="14"/>
  <c r="O679" i="14" s="1"/>
  <c r="P679" i="14" s="1"/>
  <c r="L694" i="14"/>
  <c r="O694" i="14" s="1"/>
  <c r="P694" i="14" s="1"/>
  <c r="L709" i="14"/>
  <c r="O709" i="14" s="1"/>
  <c r="P709" i="14" s="1"/>
  <c r="L721" i="14"/>
  <c r="O721" i="14" s="1"/>
  <c r="P721" i="14" s="1"/>
  <c r="L753" i="14"/>
  <c r="O753" i="14" s="1"/>
  <c r="P753" i="14" s="1"/>
  <c r="L841" i="14"/>
  <c r="O841" i="14" s="1"/>
  <c r="P841" i="14" s="1"/>
  <c r="L1109" i="14"/>
  <c r="O1109" i="14" s="1"/>
  <c r="P1109" i="14" s="1"/>
  <c r="L1141" i="14"/>
  <c r="O1141" i="14" s="1"/>
  <c r="P1141" i="14" s="1"/>
  <c r="L1173" i="14"/>
  <c r="O1173" i="14" s="1"/>
  <c r="P1173" i="14" s="1"/>
  <c r="L1205" i="14"/>
  <c r="O1205" i="14" s="1"/>
  <c r="P1205" i="14" s="1"/>
  <c r="L1261" i="14"/>
  <c r="O1261" i="14" s="1"/>
  <c r="P1261" i="14" s="1"/>
  <c r="L683" i="14"/>
  <c r="O683" i="14" s="1"/>
  <c r="P683" i="14" s="1"/>
  <c r="L738" i="14"/>
  <c r="O738" i="14" s="1"/>
  <c r="P738" i="14" s="1"/>
  <c r="L800" i="14"/>
  <c r="O800" i="14" s="1"/>
  <c r="P800" i="14" s="1"/>
  <c r="L899" i="14"/>
  <c r="O899" i="14" s="1"/>
  <c r="P899" i="14" s="1"/>
  <c r="L907" i="14"/>
  <c r="O907" i="14" s="1"/>
  <c r="P907" i="14" s="1"/>
  <c r="L911" i="14"/>
  <c r="O911" i="14" s="1"/>
  <c r="P911" i="14" s="1"/>
  <c r="L915" i="14"/>
  <c r="O915" i="14" s="1"/>
  <c r="P915" i="14" s="1"/>
  <c r="L919" i="14"/>
  <c r="O919" i="14" s="1"/>
  <c r="P919" i="14" s="1"/>
  <c r="L923" i="14"/>
  <c r="O923" i="14" s="1"/>
  <c r="P923" i="14" s="1"/>
  <c r="L927" i="14"/>
  <c r="O927" i="14" s="1"/>
  <c r="P927" i="14" s="1"/>
  <c r="L931" i="14"/>
  <c r="O931" i="14" s="1"/>
  <c r="P931" i="14" s="1"/>
  <c r="L935" i="14"/>
  <c r="O935" i="14" s="1"/>
  <c r="P935" i="14" s="1"/>
  <c r="L939" i="14"/>
  <c r="O939" i="14" s="1"/>
  <c r="P939" i="14" s="1"/>
  <c r="L943" i="14"/>
  <c r="O943" i="14" s="1"/>
  <c r="P943" i="14" s="1"/>
  <c r="L947" i="14"/>
  <c r="O947" i="14" s="1"/>
  <c r="P947" i="14" s="1"/>
  <c r="L951" i="14"/>
  <c r="O951" i="14" s="1"/>
  <c r="P951" i="14" s="1"/>
  <c r="L955" i="14"/>
  <c r="O955" i="14" s="1"/>
  <c r="P955" i="14" s="1"/>
  <c r="L959" i="14"/>
  <c r="O959" i="14" s="1"/>
  <c r="P959" i="14" s="1"/>
  <c r="L963" i="14"/>
  <c r="O963" i="14" s="1"/>
  <c r="P963" i="14" s="1"/>
  <c r="L967" i="14"/>
  <c r="O967" i="14" s="1"/>
  <c r="P967" i="14" s="1"/>
  <c r="L971" i="14"/>
  <c r="O971" i="14" s="1"/>
  <c r="P971" i="14" s="1"/>
  <c r="L975" i="14"/>
  <c r="O975" i="14" s="1"/>
  <c r="P975" i="14" s="1"/>
  <c r="L979" i="14"/>
  <c r="O979" i="14" s="1"/>
  <c r="P979" i="14" s="1"/>
  <c r="L983" i="14"/>
  <c r="O983" i="14" s="1"/>
  <c r="P983" i="14" s="1"/>
  <c r="L987" i="14"/>
  <c r="O987" i="14" s="1"/>
  <c r="P987" i="14" s="1"/>
  <c r="L991" i="14"/>
  <c r="O991" i="14" s="1"/>
  <c r="P991" i="14" s="1"/>
  <c r="L1114" i="14"/>
  <c r="O1114" i="14" s="1"/>
  <c r="P1114" i="14" s="1"/>
  <c r="L1146" i="14"/>
  <c r="O1146" i="14" s="1"/>
  <c r="P1146" i="14" s="1"/>
  <c r="L1178" i="14"/>
  <c r="O1178" i="14" s="1"/>
  <c r="P1178" i="14" s="1"/>
  <c r="L1210" i="14"/>
  <c r="O1210" i="14" s="1"/>
  <c r="P1210" i="14" s="1"/>
  <c r="L1263" i="14"/>
  <c r="O1263" i="14" s="1"/>
  <c r="P1263" i="14" s="1"/>
  <c r="L591" i="14"/>
  <c r="O591" i="14" s="1"/>
  <c r="P591" i="14" s="1"/>
  <c r="L595" i="14"/>
  <c r="O595" i="14" s="1"/>
  <c r="P595" i="14" s="1"/>
  <c r="L599" i="14"/>
  <c r="O599" i="14" s="1"/>
  <c r="P599" i="14" s="1"/>
  <c r="L603" i="14"/>
  <c r="O603" i="14" s="1"/>
  <c r="P603" i="14" s="1"/>
  <c r="L607" i="14"/>
  <c r="O607" i="14" s="1"/>
  <c r="P607" i="14" s="1"/>
  <c r="L611" i="14"/>
  <c r="O611" i="14" s="1"/>
  <c r="P611" i="14" s="1"/>
  <c r="L615" i="14"/>
  <c r="O615" i="14" s="1"/>
  <c r="P615" i="14" s="1"/>
  <c r="L619" i="14"/>
  <c r="O619" i="14" s="1"/>
  <c r="P619" i="14" s="1"/>
  <c r="L623" i="14"/>
  <c r="O623" i="14" s="1"/>
  <c r="P623" i="14" s="1"/>
  <c r="L627" i="14"/>
  <c r="O627" i="14" s="1"/>
  <c r="P627" i="14" s="1"/>
  <c r="L631" i="14"/>
  <c r="O631" i="14" s="1"/>
  <c r="P631" i="14" s="1"/>
  <c r="L635" i="14"/>
  <c r="O635" i="14" s="1"/>
  <c r="P635" i="14" s="1"/>
  <c r="L639" i="14"/>
  <c r="O639" i="14" s="1"/>
  <c r="P639" i="14" s="1"/>
  <c r="L655" i="14"/>
  <c r="O655" i="14" s="1"/>
  <c r="P655" i="14" s="1"/>
  <c r="L671" i="14"/>
  <c r="L687" i="14"/>
  <c r="O687" i="14" s="1"/>
  <c r="P687" i="14" s="1"/>
  <c r="L703" i="14"/>
  <c r="O703" i="14" s="1"/>
  <c r="P703" i="14" s="1"/>
  <c r="L719" i="14"/>
  <c r="O719" i="14" s="1"/>
  <c r="P719" i="14" s="1"/>
  <c r="L734" i="14"/>
  <c r="O734" i="14" s="1"/>
  <c r="P734" i="14" s="1"/>
  <c r="L749" i="14"/>
  <c r="O749" i="14" s="1"/>
  <c r="P749" i="14" s="1"/>
  <c r="L757" i="14"/>
  <c r="O757" i="14" s="1"/>
  <c r="P757" i="14" s="1"/>
  <c r="L791" i="14"/>
  <c r="O791" i="14" s="1"/>
  <c r="P791" i="14" s="1"/>
  <c r="L831" i="14"/>
  <c r="L1104" i="14"/>
  <c r="O1104" i="14" s="1"/>
  <c r="P1104" i="14" s="1"/>
  <c r="L1120" i="14"/>
  <c r="O1120" i="14" s="1"/>
  <c r="P1120" i="14" s="1"/>
  <c r="L1136" i="14"/>
  <c r="O1136" i="14" s="1"/>
  <c r="P1136" i="14" s="1"/>
  <c r="L1152" i="14"/>
  <c r="O1152" i="14" s="1"/>
  <c r="P1152" i="14" s="1"/>
  <c r="L1168" i="14"/>
  <c r="O1168" i="14" s="1"/>
  <c r="P1168" i="14" s="1"/>
  <c r="L1184" i="14"/>
  <c r="O1184" i="14" s="1"/>
  <c r="P1184" i="14" s="1"/>
  <c r="L1200" i="14"/>
  <c r="O1200" i="14" s="1"/>
  <c r="P1200" i="14" s="1"/>
  <c r="L1225" i="14"/>
  <c r="O1225" i="14" s="1"/>
  <c r="P1225" i="14" s="1"/>
  <c r="L1257" i="14"/>
  <c r="O1257" i="14" s="1"/>
  <c r="P1257" i="14" s="1"/>
  <c r="L994" i="14"/>
  <c r="O994" i="14" s="1"/>
  <c r="P994" i="14" s="1"/>
  <c r="L998" i="14"/>
  <c r="O998" i="14" s="1"/>
  <c r="P998" i="14" s="1"/>
  <c r="L1002" i="14"/>
  <c r="O1002" i="14" s="1"/>
  <c r="P1002" i="14" s="1"/>
  <c r="L1006" i="14"/>
  <c r="O1006" i="14" s="1"/>
  <c r="P1006" i="14" s="1"/>
  <c r="L1010" i="14"/>
  <c r="O1010" i="14" s="1"/>
  <c r="P1010" i="14" s="1"/>
  <c r="L1014" i="14"/>
  <c r="O1014" i="14" s="1"/>
  <c r="P1014" i="14" s="1"/>
  <c r="L1018" i="14"/>
  <c r="O1018" i="14" s="1"/>
  <c r="P1018" i="14" s="1"/>
  <c r="L1022" i="14"/>
  <c r="O1022" i="14" s="1"/>
  <c r="P1022" i="14" s="1"/>
  <c r="L1026" i="14"/>
  <c r="O1026" i="14" s="1"/>
  <c r="P1026" i="14" s="1"/>
  <c r="L1030" i="14"/>
  <c r="O1030" i="14" s="1"/>
  <c r="P1030" i="14" s="1"/>
  <c r="L1034" i="14"/>
  <c r="O1034" i="14" s="1"/>
  <c r="P1034" i="14" s="1"/>
  <c r="L1038" i="14"/>
  <c r="O1038" i="14" s="1"/>
  <c r="P1038" i="14" s="1"/>
  <c r="L1042" i="14"/>
  <c r="O1042" i="14" s="1"/>
  <c r="P1042" i="14" s="1"/>
  <c r="L1046" i="14"/>
  <c r="O1046" i="14" s="1"/>
  <c r="P1046" i="14" s="1"/>
  <c r="L1050" i="14"/>
  <c r="L1054" i="14"/>
  <c r="O1054" i="14" s="1"/>
  <c r="P1054" i="14" s="1"/>
  <c r="L1058" i="14"/>
  <c r="O1058" i="14" s="1"/>
  <c r="P1058" i="14" s="1"/>
  <c r="L1062" i="14"/>
  <c r="O1062" i="14" s="1"/>
  <c r="P1062" i="14" s="1"/>
  <c r="L1066" i="14"/>
  <c r="O1066" i="14" s="1"/>
  <c r="P1066" i="14" s="1"/>
  <c r="L1070" i="14"/>
  <c r="O1070" i="14" s="1"/>
  <c r="P1070" i="14" s="1"/>
  <c r="L1074" i="14"/>
  <c r="O1074" i="14" s="1"/>
  <c r="P1074" i="14" s="1"/>
  <c r="L1078" i="14"/>
  <c r="O1078" i="14" s="1"/>
  <c r="P1078" i="14" s="1"/>
  <c r="L1082" i="14"/>
  <c r="O1082" i="14" s="1"/>
  <c r="P1082" i="14" s="1"/>
  <c r="L1086" i="14"/>
  <c r="O1086" i="14" s="1"/>
  <c r="P1086" i="14" s="1"/>
  <c r="L1090" i="14"/>
  <c r="O1090" i="14" s="1"/>
  <c r="P1090" i="14" s="1"/>
  <c r="L1094" i="14"/>
  <c r="O1094" i="14" s="1"/>
  <c r="P1094" i="14" s="1"/>
  <c r="L1098" i="14"/>
  <c r="O1098" i="14" s="1"/>
  <c r="P1098" i="14" s="1"/>
  <c r="L1111" i="14"/>
  <c r="O1111" i="14" s="1"/>
  <c r="P1111" i="14" s="1"/>
  <c r="L1127" i="14"/>
  <c r="L1143" i="14"/>
  <c r="O1143" i="14" s="1"/>
  <c r="P1143" i="14" s="1"/>
  <c r="L1159" i="14"/>
  <c r="O1159" i="14" s="1"/>
  <c r="P1159" i="14" s="1"/>
  <c r="L1175" i="14"/>
  <c r="O1175" i="14" s="1"/>
  <c r="P1175" i="14" s="1"/>
  <c r="L1191" i="14"/>
  <c r="O1191" i="14" s="1"/>
  <c r="P1191" i="14" s="1"/>
  <c r="L1207" i="14"/>
  <c r="O1207" i="14" s="1"/>
  <c r="P1207" i="14" s="1"/>
  <c r="L1235" i="14"/>
  <c r="L1267" i="14"/>
  <c r="O1267" i="14" s="1"/>
  <c r="P1267" i="14" s="1"/>
  <c r="L1299" i="14"/>
  <c r="O1299" i="14" s="1"/>
  <c r="P1299" i="14" s="1"/>
  <c r="L725" i="14"/>
  <c r="O725" i="14" s="1"/>
  <c r="P725" i="14" s="1"/>
  <c r="L741" i="14"/>
  <c r="O741" i="14" s="1"/>
  <c r="P741" i="14" s="1"/>
  <c r="L759" i="14"/>
  <c r="O759" i="14" s="1"/>
  <c r="P759" i="14" s="1"/>
  <c r="L768" i="14"/>
  <c r="O768" i="14" s="1"/>
  <c r="P768" i="14" s="1"/>
  <c r="L801" i="14"/>
  <c r="O801" i="14" s="1"/>
  <c r="P801" i="14" s="1"/>
  <c r="L833" i="14"/>
  <c r="O833" i="14" s="1"/>
  <c r="P833" i="14" s="1"/>
  <c r="L865" i="14"/>
  <c r="O865" i="14" s="1"/>
  <c r="P865" i="14" s="1"/>
  <c r="L1216" i="14"/>
  <c r="O1216" i="14" s="1"/>
  <c r="P1216" i="14" s="1"/>
  <c r="L1232" i="14"/>
  <c r="O1232" i="14" s="1"/>
  <c r="P1232" i="14" s="1"/>
  <c r="L1248" i="14"/>
  <c r="O1248" i="14" s="1"/>
  <c r="P1248" i="14" s="1"/>
  <c r="L1264" i="14"/>
  <c r="O1264" i="14" s="1"/>
  <c r="P1264" i="14" s="1"/>
  <c r="L1280" i="14"/>
  <c r="O1280" i="14" s="1"/>
  <c r="P1280" i="14" s="1"/>
  <c r="L1293" i="14"/>
  <c r="O1293" i="14" s="1"/>
  <c r="P1293" i="14" s="1"/>
  <c r="L1309" i="14"/>
  <c r="L1218" i="14"/>
  <c r="O1218" i="14" s="1"/>
  <c r="P1218" i="14" s="1"/>
  <c r="L1234" i="14"/>
  <c r="O1234" i="14" s="1"/>
  <c r="P1234" i="14" s="1"/>
  <c r="L1250" i="14"/>
  <c r="O1250" i="14" s="1"/>
  <c r="P1250" i="14" s="1"/>
  <c r="L1266" i="14"/>
  <c r="O1266" i="14" s="1"/>
  <c r="P1266" i="14" s="1"/>
  <c r="L1282" i="14"/>
  <c r="O1282" i="14" s="1"/>
  <c r="P1282" i="14" s="1"/>
  <c r="L763" i="14"/>
  <c r="O763" i="14" s="1"/>
  <c r="P763" i="14" s="1"/>
  <c r="L878" i="14"/>
  <c r="O878" i="14" s="1"/>
  <c r="P878" i="14" s="1"/>
  <c r="L778" i="14"/>
  <c r="O778" i="14" s="1"/>
  <c r="P778" i="14" s="1"/>
  <c r="L794" i="14"/>
  <c r="O794" i="14" s="1"/>
  <c r="P794" i="14" s="1"/>
  <c r="L810" i="14"/>
  <c r="O810" i="14" s="1"/>
  <c r="P810" i="14" s="1"/>
  <c r="L826" i="14"/>
  <c r="O826" i="14" s="1"/>
  <c r="P826" i="14" s="1"/>
  <c r="L842" i="14"/>
  <c r="O842" i="14" s="1"/>
  <c r="P842" i="14" s="1"/>
  <c r="L858" i="14"/>
  <c r="O858" i="14" s="1"/>
  <c r="P858" i="14" s="1"/>
  <c r="L872" i="14"/>
  <c r="O872" i="14" s="1"/>
  <c r="P872" i="14" s="1"/>
  <c r="L889" i="14"/>
  <c r="O889" i="14" s="1"/>
  <c r="P889" i="14" s="1"/>
  <c r="L901" i="14"/>
  <c r="O901" i="14" s="1"/>
  <c r="P901" i="14" s="1"/>
  <c r="L1295" i="14"/>
  <c r="O1295" i="14" s="1"/>
  <c r="P1295" i="14" s="1"/>
  <c r="L1311" i="14"/>
  <c r="O1311" i="14" s="1"/>
  <c r="P1311" i="14" s="1"/>
  <c r="L780" i="14"/>
  <c r="O780" i="14" s="1"/>
  <c r="P780" i="14" s="1"/>
  <c r="L796" i="14"/>
  <c r="O796" i="14" s="1"/>
  <c r="P796" i="14" s="1"/>
  <c r="L812" i="14"/>
  <c r="O812" i="14" s="1"/>
  <c r="P812" i="14" s="1"/>
  <c r="L828" i="14"/>
  <c r="O828" i="14" s="1"/>
  <c r="P828" i="14" s="1"/>
  <c r="L844" i="14"/>
  <c r="O844" i="14" s="1"/>
  <c r="P844" i="14" s="1"/>
  <c r="L860" i="14"/>
  <c r="O860" i="14" s="1"/>
  <c r="P860" i="14" s="1"/>
  <c r="L874" i="14"/>
  <c r="O874" i="14" s="1"/>
  <c r="P874" i="14" s="1"/>
  <c r="L883" i="14"/>
  <c r="O883" i="14" s="1"/>
  <c r="P883" i="14" s="1"/>
  <c r="L903" i="14"/>
  <c r="O903" i="14" s="1"/>
  <c r="P903" i="14" s="1"/>
  <c r="L1298" i="14"/>
  <c r="O1298" i="14" s="1"/>
  <c r="P1298" i="14" s="1"/>
  <c r="L1314" i="14"/>
  <c r="O1314" i="14" s="1"/>
  <c r="P1314" i="14" s="1"/>
  <c r="L542" i="14"/>
  <c r="O542" i="14" s="1"/>
  <c r="P542" i="14" s="1"/>
  <c r="L1113" i="14"/>
  <c r="O1113" i="14" s="1"/>
  <c r="P1113" i="14" s="1"/>
  <c r="O1135" i="14"/>
  <c r="P1135" i="14" s="1"/>
  <c r="O1167" i="14"/>
  <c r="P1167" i="14" s="1"/>
  <c r="O1183" i="14"/>
  <c r="P1183" i="14" s="1"/>
  <c r="O1231" i="14"/>
  <c r="P1231" i="14" s="1"/>
  <c r="O1247" i="14"/>
  <c r="P1247" i="14" s="1"/>
  <c r="L1166" i="14"/>
  <c r="O1166" i="14" s="1"/>
  <c r="P1166" i="14" s="1"/>
  <c r="L1198" i="14"/>
  <c r="L1255" i="14"/>
  <c r="O1255" i="14" s="1"/>
  <c r="P1255" i="14" s="1"/>
  <c r="L646" i="14"/>
  <c r="O646" i="14" s="1"/>
  <c r="P646" i="14" s="1"/>
  <c r="L661" i="14"/>
  <c r="O661" i="14" s="1"/>
  <c r="P661" i="14" s="1"/>
  <c r="L676" i="14"/>
  <c r="O676" i="14" s="1"/>
  <c r="P676" i="14" s="1"/>
  <c r="L680" i="14"/>
  <c r="O680" i="14" s="1"/>
  <c r="P680" i="14" s="1"/>
  <c r="L695" i="14"/>
  <c r="O695" i="14" s="1"/>
  <c r="P695" i="14" s="1"/>
  <c r="L710" i="14"/>
  <c r="O710" i="14" s="1"/>
  <c r="P710" i="14" s="1"/>
  <c r="L730" i="14"/>
  <c r="O730" i="14" s="1"/>
  <c r="P730" i="14" s="1"/>
  <c r="L793" i="14"/>
  <c r="O793" i="14" s="1"/>
  <c r="P793" i="14" s="1"/>
  <c r="L847" i="14"/>
  <c r="O847" i="14" s="1"/>
  <c r="P847" i="14" s="1"/>
  <c r="L1117" i="14"/>
  <c r="O1117" i="14" s="1"/>
  <c r="P1117" i="14" s="1"/>
  <c r="L1149" i="14"/>
  <c r="O1149" i="14" s="1"/>
  <c r="P1149" i="14" s="1"/>
  <c r="L1181" i="14"/>
  <c r="O1181" i="14" s="1"/>
  <c r="P1181" i="14" s="1"/>
  <c r="L1213" i="14"/>
  <c r="O1213" i="14" s="1"/>
  <c r="P1213" i="14" s="1"/>
  <c r="L1277" i="14"/>
  <c r="O1277" i="14" s="1"/>
  <c r="P1277" i="14" s="1"/>
  <c r="L699" i="14"/>
  <c r="O699" i="14" s="1"/>
  <c r="P699" i="14" s="1"/>
  <c r="L747" i="14"/>
  <c r="O747" i="14" s="1"/>
  <c r="P747" i="14" s="1"/>
  <c r="L814" i="14"/>
  <c r="O814" i="14" s="1"/>
  <c r="P814" i="14" s="1"/>
  <c r="L904" i="14"/>
  <c r="O904" i="14" s="1"/>
  <c r="P904" i="14" s="1"/>
  <c r="L908" i="14"/>
  <c r="O908" i="14" s="1"/>
  <c r="P908" i="14" s="1"/>
  <c r="L912" i="14"/>
  <c r="O912" i="14" s="1"/>
  <c r="P912" i="14" s="1"/>
  <c r="L916" i="14"/>
  <c r="O916" i="14" s="1"/>
  <c r="P916" i="14" s="1"/>
  <c r="L920" i="14"/>
  <c r="O920" i="14" s="1"/>
  <c r="P920" i="14" s="1"/>
  <c r="L924" i="14"/>
  <c r="O924" i="14" s="1"/>
  <c r="P924" i="14" s="1"/>
  <c r="L928" i="14"/>
  <c r="O928" i="14" s="1"/>
  <c r="P928" i="14" s="1"/>
  <c r="L932" i="14"/>
  <c r="O932" i="14" s="1"/>
  <c r="P932" i="14" s="1"/>
  <c r="L936" i="14"/>
  <c r="O936" i="14" s="1"/>
  <c r="P936" i="14" s="1"/>
  <c r="L940" i="14"/>
  <c r="O940" i="14" s="1"/>
  <c r="P940" i="14" s="1"/>
  <c r="L944" i="14"/>
  <c r="O944" i="14" s="1"/>
  <c r="P944" i="14" s="1"/>
  <c r="L948" i="14"/>
  <c r="O948" i="14" s="1"/>
  <c r="P948" i="14" s="1"/>
  <c r="L952" i="14"/>
  <c r="O952" i="14" s="1"/>
  <c r="P952" i="14" s="1"/>
  <c r="L956" i="14"/>
  <c r="L960" i="14"/>
  <c r="O960" i="14" s="1"/>
  <c r="P960" i="14" s="1"/>
  <c r="L964" i="14"/>
  <c r="O964" i="14" s="1"/>
  <c r="P964" i="14" s="1"/>
  <c r="L968" i="14"/>
  <c r="O968" i="14" s="1"/>
  <c r="P968" i="14" s="1"/>
  <c r="L972" i="14"/>
  <c r="O972" i="14" s="1"/>
  <c r="P972" i="14" s="1"/>
  <c r="L976" i="14"/>
  <c r="O976" i="14" s="1"/>
  <c r="P976" i="14" s="1"/>
  <c r="L980" i="14"/>
  <c r="O980" i="14" s="1"/>
  <c r="P980" i="14" s="1"/>
  <c r="L984" i="14"/>
  <c r="O984" i="14" s="1"/>
  <c r="P984" i="14" s="1"/>
  <c r="L988" i="14"/>
  <c r="O988" i="14" s="1"/>
  <c r="P988" i="14" s="1"/>
  <c r="L992" i="14"/>
  <c r="O992" i="14" s="1"/>
  <c r="P992" i="14" s="1"/>
  <c r="L1122" i="14"/>
  <c r="O1122" i="14" s="1"/>
  <c r="P1122" i="14" s="1"/>
  <c r="L1154" i="14"/>
  <c r="O1154" i="14" s="1"/>
  <c r="P1154" i="14" s="1"/>
  <c r="L1186" i="14"/>
  <c r="O1186" i="14" s="1"/>
  <c r="P1186" i="14" s="1"/>
  <c r="L1215" i="14"/>
  <c r="O1215" i="14" s="1"/>
  <c r="P1215" i="14" s="1"/>
  <c r="L1279" i="14"/>
  <c r="O1279" i="14" s="1"/>
  <c r="P1279" i="14" s="1"/>
  <c r="L592" i="14"/>
  <c r="O592" i="14" s="1"/>
  <c r="P592" i="14" s="1"/>
  <c r="L596" i="14"/>
  <c r="O596" i="14" s="1"/>
  <c r="P596" i="14" s="1"/>
  <c r="L600" i="14"/>
  <c r="O600" i="14" s="1"/>
  <c r="P600" i="14" s="1"/>
  <c r="L604" i="14"/>
  <c r="O604" i="14" s="1"/>
  <c r="P604" i="14" s="1"/>
  <c r="L608" i="14"/>
  <c r="O608" i="14" s="1"/>
  <c r="P608" i="14" s="1"/>
  <c r="L612" i="14"/>
  <c r="O612" i="14" s="1"/>
  <c r="P612" i="14" s="1"/>
  <c r="L616" i="14"/>
  <c r="O616" i="14" s="1"/>
  <c r="P616" i="14" s="1"/>
  <c r="L620" i="14"/>
  <c r="O620" i="14" s="1"/>
  <c r="P620" i="14" s="1"/>
  <c r="L624" i="14"/>
  <c r="O624" i="14" s="1"/>
  <c r="P624" i="14" s="1"/>
  <c r="L628" i="14"/>
  <c r="O628" i="14" s="1"/>
  <c r="P628" i="14" s="1"/>
  <c r="L632" i="14"/>
  <c r="O632" i="14" s="1"/>
  <c r="P632" i="14" s="1"/>
  <c r="L636" i="14"/>
  <c r="O636" i="14" s="1"/>
  <c r="P636" i="14" s="1"/>
  <c r="L652" i="14"/>
  <c r="O652" i="14" s="1"/>
  <c r="P652" i="14" s="1"/>
  <c r="L668" i="14"/>
  <c r="O668" i="14" s="1"/>
  <c r="P668" i="14" s="1"/>
  <c r="L684" i="14"/>
  <c r="O684" i="14" s="1"/>
  <c r="P684" i="14" s="1"/>
  <c r="L700" i="14"/>
  <c r="O700" i="14" s="1"/>
  <c r="P700" i="14" s="1"/>
  <c r="L716" i="14"/>
  <c r="O716" i="14" s="1"/>
  <c r="P716" i="14" s="1"/>
  <c r="L720" i="14"/>
  <c r="O720" i="14" s="1"/>
  <c r="P720" i="14" s="1"/>
  <c r="L735" i="14"/>
  <c r="O735" i="14" s="1"/>
  <c r="P735" i="14" s="1"/>
  <c r="L750" i="14"/>
  <c r="O750" i="14" s="1"/>
  <c r="P750" i="14" s="1"/>
  <c r="L777" i="14"/>
  <c r="O777" i="14" s="1"/>
  <c r="P777" i="14" s="1"/>
  <c r="L792" i="14"/>
  <c r="O792" i="14" s="1"/>
  <c r="P792" i="14" s="1"/>
  <c r="L832" i="14"/>
  <c r="O832" i="14" s="1"/>
  <c r="P832" i="14" s="1"/>
  <c r="L1108" i="14"/>
  <c r="L1124" i="14"/>
  <c r="O1124" i="14" s="1"/>
  <c r="P1124" i="14" s="1"/>
  <c r="L1140" i="14"/>
  <c r="O1140" i="14" s="1"/>
  <c r="P1140" i="14" s="1"/>
  <c r="L1156" i="14"/>
  <c r="O1156" i="14" s="1"/>
  <c r="P1156" i="14" s="1"/>
  <c r="L1172" i="14"/>
  <c r="O1172" i="14" s="1"/>
  <c r="P1172" i="14" s="1"/>
  <c r="L1188" i="14"/>
  <c r="O1188" i="14" s="1"/>
  <c r="P1188" i="14" s="1"/>
  <c r="L1204" i="14"/>
  <c r="O1204" i="14" s="1"/>
  <c r="P1204" i="14" s="1"/>
  <c r="L1233" i="14"/>
  <c r="O1233" i="14" s="1"/>
  <c r="P1233" i="14" s="1"/>
  <c r="L1265" i="14"/>
  <c r="O1265" i="14" s="1"/>
  <c r="P1265" i="14" s="1"/>
  <c r="L995" i="14"/>
  <c r="O995" i="14" s="1"/>
  <c r="P995" i="14" s="1"/>
  <c r="L999" i="14"/>
  <c r="O999" i="14" s="1"/>
  <c r="P999" i="14" s="1"/>
  <c r="L1003" i="14"/>
  <c r="O1003" i="14" s="1"/>
  <c r="P1003" i="14" s="1"/>
  <c r="L1007" i="14"/>
  <c r="O1007" i="14" s="1"/>
  <c r="P1007" i="14" s="1"/>
  <c r="L1011" i="14"/>
  <c r="O1011" i="14" s="1"/>
  <c r="P1011" i="14" s="1"/>
  <c r="L1015" i="14"/>
  <c r="O1015" i="14" s="1"/>
  <c r="P1015" i="14" s="1"/>
  <c r="L1019" i="14"/>
  <c r="O1019" i="14" s="1"/>
  <c r="P1019" i="14" s="1"/>
  <c r="L1023" i="14"/>
  <c r="O1023" i="14" s="1"/>
  <c r="P1023" i="14" s="1"/>
  <c r="L1027" i="14"/>
  <c r="O1027" i="14" s="1"/>
  <c r="P1027" i="14" s="1"/>
  <c r="L1031" i="14"/>
  <c r="O1031" i="14" s="1"/>
  <c r="P1031" i="14" s="1"/>
  <c r="L1035" i="14"/>
  <c r="O1035" i="14" s="1"/>
  <c r="P1035" i="14" s="1"/>
  <c r="L1039" i="14"/>
  <c r="O1039" i="14" s="1"/>
  <c r="P1039" i="14" s="1"/>
  <c r="L1043" i="14"/>
  <c r="O1043" i="14" s="1"/>
  <c r="P1043" i="14" s="1"/>
  <c r="L1047" i="14"/>
  <c r="O1047" i="14" s="1"/>
  <c r="P1047" i="14" s="1"/>
  <c r="L1051" i="14"/>
  <c r="O1051" i="14" s="1"/>
  <c r="P1051" i="14" s="1"/>
  <c r="L1055" i="14"/>
  <c r="O1055" i="14" s="1"/>
  <c r="P1055" i="14" s="1"/>
  <c r="L1059" i="14"/>
  <c r="O1059" i="14" s="1"/>
  <c r="P1059" i="14" s="1"/>
  <c r="L1063" i="14"/>
  <c r="O1063" i="14" s="1"/>
  <c r="P1063" i="14" s="1"/>
  <c r="L1067" i="14"/>
  <c r="O1067" i="14" s="1"/>
  <c r="P1067" i="14" s="1"/>
  <c r="L1071" i="14"/>
  <c r="O1071" i="14" s="1"/>
  <c r="P1071" i="14" s="1"/>
  <c r="L1075" i="14"/>
  <c r="O1075" i="14" s="1"/>
  <c r="P1075" i="14" s="1"/>
  <c r="L1079" i="14"/>
  <c r="O1079" i="14" s="1"/>
  <c r="P1079" i="14" s="1"/>
  <c r="L1083" i="14"/>
  <c r="O1083" i="14" s="1"/>
  <c r="P1083" i="14" s="1"/>
  <c r="L1087" i="14"/>
  <c r="O1087" i="14" s="1"/>
  <c r="P1087" i="14" s="1"/>
  <c r="L1091" i="14"/>
  <c r="O1091" i="14" s="1"/>
  <c r="P1091" i="14" s="1"/>
  <c r="L1095" i="14"/>
  <c r="O1095" i="14" s="1"/>
  <c r="P1095" i="14" s="1"/>
  <c r="L1099" i="14"/>
  <c r="O1099" i="14" s="1"/>
  <c r="P1099" i="14" s="1"/>
  <c r="L1115" i="14"/>
  <c r="O1115" i="14" s="1"/>
  <c r="P1115" i="14" s="1"/>
  <c r="L1131" i="14"/>
  <c r="O1131" i="14" s="1"/>
  <c r="P1131" i="14" s="1"/>
  <c r="L1147" i="14"/>
  <c r="O1147" i="14" s="1"/>
  <c r="P1147" i="14" s="1"/>
  <c r="L1163" i="14"/>
  <c r="O1163" i="14" s="1"/>
  <c r="P1163" i="14" s="1"/>
  <c r="L1179" i="14"/>
  <c r="O1179" i="14" s="1"/>
  <c r="P1179" i="14" s="1"/>
  <c r="L1195" i="14"/>
  <c r="O1195" i="14" s="1"/>
  <c r="P1195" i="14" s="1"/>
  <c r="L1211" i="14"/>
  <c r="O1211" i="14" s="1"/>
  <c r="P1211" i="14" s="1"/>
  <c r="L1243" i="14"/>
  <c r="O1243" i="14" s="1"/>
  <c r="P1243" i="14" s="1"/>
  <c r="L1275" i="14"/>
  <c r="O1275" i="14" s="1"/>
  <c r="P1275" i="14" s="1"/>
  <c r="L1302" i="14"/>
  <c r="O1302" i="14" s="1"/>
  <c r="P1302" i="14" s="1"/>
  <c r="L726" i="14"/>
  <c r="O726" i="14" s="1"/>
  <c r="P726" i="14" s="1"/>
  <c r="L742" i="14"/>
  <c r="O742" i="14" s="1"/>
  <c r="P742" i="14" s="1"/>
  <c r="L760" i="14"/>
  <c r="O760" i="14" s="1"/>
  <c r="P760" i="14" s="1"/>
  <c r="L774" i="14"/>
  <c r="O774" i="14" s="1"/>
  <c r="P774" i="14" s="1"/>
  <c r="L806" i="14"/>
  <c r="O806" i="14" s="1"/>
  <c r="P806" i="14" s="1"/>
  <c r="L838" i="14"/>
  <c r="O838" i="14" s="1"/>
  <c r="P838" i="14" s="1"/>
  <c r="L870" i="14"/>
  <c r="O870" i="14" s="1"/>
  <c r="P870" i="14" s="1"/>
  <c r="L1220" i="14"/>
  <c r="O1220" i="14" s="1"/>
  <c r="P1220" i="14" s="1"/>
  <c r="L1236" i="14"/>
  <c r="O1236" i="14" s="1"/>
  <c r="P1236" i="14" s="1"/>
  <c r="L1252" i="14"/>
  <c r="O1252" i="14" s="1"/>
  <c r="P1252" i="14" s="1"/>
  <c r="L1268" i="14"/>
  <c r="O1268" i="14" s="1"/>
  <c r="P1268" i="14" s="1"/>
  <c r="L1284" i="14"/>
  <c r="O1284" i="14" s="1"/>
  <c r="P1284" i="14" s="1"/>
  <c r="L1300" i="14"/>
  <c r="O1300" i="14" s="1"/>
  <c r="P1300" i="14" s="1"/>
  <c r="L1316" i="14"/>
  <c r="O1316" i="14" s="1"/>
  <c r="P1316" i="14" s="1"/>
  <c r="L1222" i="14"/>
  <c r="O1222" i="14" s="1"/>
  <c r="P1222" i="14" s="1"/>
  <c r="L1238" i="14"/>
  <c r="O1238" i="14" s="1"/>
  <c r="P1238" i="14" s="1"/>
  <c r="L1254" i="14"/>
  <c r="O1254" i="14" s="1"/>
  <c r="P1254" i="14" s="1"/>
  <c r="L1270" i="14"/>
  <c r="O1270" i="14" s="1"/>
  <c r="P1270" i="14" s="1"/>
  <c r="L754" i="14"/>
  <c r="O754" i="14" s="1"/>
  <c r="P754" i="14" s="1"/>
  <c r="L875" i="14"/>
  <c r="O875" i="14" s="1"/>
  <c r="P875" i="14" s="1"/>
  <c r="L897" i="14"/>
  <c r="O897" i="14" s="1"/>
  <c r="P897" i="14" s="1"/>
  <c r="L779" i="14"/>
  <c r="O779" i="14" s="1"/>
  <c r="P779" i="14" s="1"/>
  <c r="L795" i="14"/>
  <c r="O795" i="14" s="1"/>
  <c r="P795" i="14" s="1"/>
  <c r="L811" i="14"/>
  <c r="O811" i="14" s="1"/>
  <c r="P811" i="14" s="1"/>
  <c r="L827" i="14"/>
  <c r="O827" i="14" s="1"/>
  <c r="P827" i="14" s="1"/>
  <c r="L843" i="14"/>
  <c r="O843" i="14" s="1"/>
  <c r="P843" i="14" s="1"/>
  <c r="L859" i="14"/>
  <c r="L873" i="14"/>
  <c r="O873" i="14" s="1"/>
  <c r="P873" i="14" s="1"/>
  <c r="L890" i="14"/>
  <c r="O890" i="14" s="1"/>
  <c r="P890" i="14" s="1"/>
  <c r="L902" i="14"/>
  <c r="O902" i="14" s="1"/>
  <c r="P902" i="14" s="1"/>
  <c r="L1296" i="14"/>
  <c r="O1296" i="14" s="1"/>
  <c r="P1296" i="14" s="1"/>
  <c r="L1312" i="14"/>
  <c r="O1312" i="14" s="1"/>
  <c r="P1312" i="14" s="1"/>
  <c r="L781" i="14"/>
  <c r="O781" i="14" s="1"/>
  <c r="P781" i="14" s="1"/>
  <c r="L797" i="14"/>
  <c r="O797" i="14" s="1"/>
  <c r="P797" i="14" s="1"/>
  <c r="L813" i="14"/>
  <c r="O813" i="14" s="1"/>
  <c r="P813" i="14" s="1"/>
  <c r="L829" i="14"/>
  <c r="O829" i="14" s="1"/>
  <c r="P829" i="14" s="1"/>
  <c r="L845" i="14"/>
  <c r="O845" i="14" s="1"/>
  <c r="P845" i="14" s="1"/>
  <c r="L861" i="14"/>
  <c r="O861" i="14" s="1"/>
  <c r="P861" i="14" s="1"/>
  <c r="L880" i="14"/>
  <c r="O880" i="14" s="1"/>
  <c r="P880" i="14" s="1"/>
  <c r="L892" i="14"/>
  <c r="O892" i="14" s="1"/>
  <c r="P892" i="14" s="1"/>
  <c r="L1289" i="14"/>
  <c r="O1289" i="14" s="1"/>
  <c r="P1289" i="14" s="1"/>
  <c r="L1305" i="14"/>
  <c r="O1305" i="14" s="1"/>
  <c r="P1305" i="14" s="1"/>
  <c r="L658" i="14"/>
  <c r="O658" i="14" s="1"/>
  <c r="P658" i="14" s="1"/>
  <c r="L526" i="14"/>
  <c r="O526" i="14" s="1"/>
  <c r="P526" i="14" s="1"/>
  <c r="O876" i="14"/>
  <c r="P876" i="14" s="1"/>
  <c r="G1321" i="14"/>
  <c r="G1319" i="14"/>
  <c r="D1319" i="14"/>
  <c r="D1321" i="14" s="1"/>
  <c r="N1320" i="14"/>
  <c r="N1319" i="14"/>
  <c r="J1321" i="14" l="1"/>
  <c r="J1" i="14" s="1"/>
  <c r="O1320" i="14"/>
  <c r="N1321" i="14"/>
  <c r="N1" i="14" s="1"/>
  <c r="I1321" i="14"/>
  <c r="I1" i="14" s="1"/>
  <c r="Q285" i="14"/>
  <c r="L1319" i="14"/>
  <c r="L1321" i="14" s="1"/>
  <c r="L1" i="14" s="1"/>
  <c r="O1319" i="14"/>
  <c r="P6" i="14"/>
  <c r="P1319" i="14" s="1"/>
  <c r="P1321" i="14" s="1"/>
  <c r="P1" i="14" s="1"/>
  <c r="O1321" i="14" l="1"/>
  <c r="O1" i="14" s="1"/>
  <c r="E10" i="8" l="1"/>
  <c r="F10" i="8" l="1"/>
  <c r="F12" i="8" s="1"/>
  <c r="E12" i="8"/>
</calcChain>
</file>

<file path=xl/comments1.xml><?xml version="1.0" encoding="utf-8"?>
<comments xmlns="http://schemas.openxmlformats.org/spreadsheetml/2006/main">
  <authors>
    <author>Lewy, Matthew</author>
    <author>Lloyd, Kit</author>
    <author>Cheung, Sherona</author>
  </authors>
  <commentList>
    <comment ref="L25" authorId="0" shapeId="0">
      <text>
        <r>
          <rPr>
            <b/>
            <sz val="9"/>
            <color indexed="81"/>
            <rFont val="Tahoma"/>
            <family val="2"/>
          </rPr>
          <t>Lewy, Matthew:</t>
        </r>
        <r>
          <rPr>
            <sz val="9"/>
            <color indexed="81"/>
            <rFont val="Tahoma"/>
            <family val="2"/>
          </rPr>
          <t xml:space="preserve">
Updated for Stateline contract only, not updated for any Foote Creek 2 &amp; 3 revenues.
</t>
        </r>
      </text>
    </comment>
    <comment ref="L41" authorId="1" shapeId="0">
      <text>
        <r>
          <rPr>
            <b/>
            <sz val="9"/>
            <color indexed="81"/>
            <rFont val="Tahoma"/>
            <family val="2"/>
          </rPr>
          <t>Lloyd, Kit:</t>
        </r>
        <r>
          <rPr>
            <sz val="9"/>
            <color indexed="81"/>
            <rFont val="Tahoma"/>
            <family val="2"/>
          </rPr>
          <t xml:space="preserve">
Program concluded. Remaining entries rolled into Non-Recurring Entries Adj.</t>
        </r>
      </text>
    </comment>
    <comment ref="L45" authorId="0" shapeId="0">
      <text>
        <r>
          <rPr>
            <b/>
            <sz val="9"/>
            <color indexed="81"/>
            <rFont val="Tahoma"/>
            <family val="2"/>
          </rPr>
          <t>Lewy, Matthew:</t>
        </r>
        <r>
          <rPr>
            <sz val="9"/>
            <color indexed="81"/>
            <rFont val="Tahoma"/>
            <family val="2"/>
          </rPr>
          <t xml:space="preserve">
Ready for math check.</t>
        </r>
      </text>
    </comment>
    <comment ref="A49" authorId="1" shapeId="0">
      <text>
        <r>
          <rPr>
            <b/>
            <sz val="9"/>
            <color indexed="81"/>
            <rFont val="Tahoma"/>
            <family val="2"/>
          </rPr>
          <t>Lloyd, Kit:</t>
        </r>
        <r>
          <rPr>
            <sz val="9"/>
            <color indexed="81"/>
            <rFont val="Tahoma"/>
            <family val="2"/>
          </rPr>
          <t xml:space="preserve">
Most states have begun amortization. ID will be delayed until upcoming ID GRC for recovery. WY portion rolled into Reg. Asset adjustment. ONGOING DISCUSSION, DO NOT DELETE PERMANENTLY!</t>
        </r>
      </text>
    </comment>
    <comment ref="A54" authorId="2" shapeId="0">
      <text>
        <r>
          <rPr>
            <b/>
            <sz val="8"/>
            <color indexed="81"/>
            <rFont val="Tahoma"/>
            <family val="2"/>
          </rPr>
          <t>Cheung, Sherona:</t>
        </r>
        <r>
          <rPr>
            <sz val="8"/>
            <color indexed="81"/>
            <rFont val="Tahoma"/>
            <family val="2"/>
          </rPr>
          <t xml:space="preserve">
Starting in Jan 2013, BPA revenues and expenses are both booked into FERC account 407.  Since they now offset each other and nets to zero within the same account, there are actually no impacts for us to remove on both revenue side and expense side.  No need to do this adjustment anymore.</t>
        </r>
      </text>
    </comment>
  </commentList>
</comments>
</file>

<file path=xl/comments2.xml><?xml version="1.0" encoding="utf-8"?>
<comments xmlns="http://schemas.openxmlformats.org/spreadsheetml/2006/main">
  <authors>
    <author>Cheung, Sherona</author>
    <author>Lloyd, Kit</author>
  </authors>
  <commentList>
    <comment ref="I23" authorId="0" shapeId="0">
      <text>
        <r>
          <rPr>
            <b/>
            <sz val="8"/>
            <color indexed="81"/>
            <rFont val="Tahoma"/>
            <family val="2"/>
          </rPr>
          <t>Cheung, Sherona:</t>
        </r>
        <r>
          <rPr>
            <sz val="8"/>
            <color indexed="81"/>
            <rFont val="Tahoma"/>
            <family val="2"/>
          </rPr>
          <t xml:space="preserve">
waiting for NPC run</t>
        </r>
      </text>
    </comment>
    <comment ref="I35" authorId="1" shapeId="0">
      <text>
        <r>
          <rPr>
            <b/>
            <sz val="9"/>
            <color indexed="81"/>
            <rFont val="Tahoma"/>
            <family val="2"/>
          </rPr>
          <t>Lloyd, Kit:</t>
        </r>
        <r>
          <rPr>
            <sz val="9"/>
            <color indexed="81"/>
            <rFont val="Tahoma"/>
            <family val="2"/>
          </rPr>
          <t xml:space="preserve">
Brian Durning says the base data is subject to change
</t>
        </r>
      </text>
    </comment>
  </commentList>
</comments>
</file>

<file path=xl/sharedStrings.xml><?xml version="1.0" encoding="utf-8"?>
<sst xmlns="http://schemas.openxmlformats.org/spreadsheetml/2006/main" count="6335" uniqueCount="2174">
  <si>
    <t>PAGE</t>
  </si>
  <si>
    <t>TOTAL</t>
  </si>
  <si>
    <t>ACCOUNT</t>
  </si>
  <si>
    <t>Type</t>
  </si>
  <si>
    <t>COMPANY</t>
  </si>
  <si>
    <t>FACTOR</t>
  </si>
  <si>
    <t>FACTOR %</t>
  </si>
  <si>
    <t>ALLOCATED</t>
  </si>
  <si>
    <t>REF#</t>
  </si>
  <si>
    <t>SE</t>
  </si>
  <si>
    <t>Adjustment to Rate Base:</t>
  </si>
  <si>
    <t>DIT Expense</t>
  </si>
  <si>
    <t>Description of Adjustment:</t>
  </si>
  <si>
    <t xml:space="preserve"> </t>
  </si>
  <si>
    <t>DESCRIPTION</t>
  </si>
  <si>
    <t xml:space="preserve">   California</t>
  </si>
  <si>
    <t xml:space="preserve">      Oregon</t>
  </si>
  <si>
    <t>Washington</t>
  </si>
  <si>
    <t xml:space="preserve">     Montana</t>
  </si>
  <si>
    <t>Wyo-PPL</t>
  </si>
  <si>
    <t xml:space="preserve">     Utah</t>
  </si>
  <si>
    <t>Idaho</t>
  </si>
  <si>
    <t xml:space="preserve"> Wyo-UPL</t>
  </si>
  <si>
    <t>FERC-UPL</t>
  </si>
  <si>
    <t>OTHER</t>
  </si>
  <si>
    <t>Situs</t>
  </si>
  <si>
    <t>System Generation</t>
  </si>
  <si>
    <t>SG</t>
  </si>
  <si>
    <t>SG-P</t>
  </si>
  <si>
    <t>SG-U</t>
  </si>
  <si>
    <t>DGP</t>
  </si>
  <si>
    <t>DGU</t>
  </si>
  <si>
    <t>System Capacity</t>
  </si>
  <si>
    <t>SC</t>
  </si>
  <si>
    <t>System Energy</t>
  </si>
  <si>
    <t>SE-P</t>
  </si>
  <si>
    <t>SE-U</t>
  </si>
  <si>
    <t>DEP</t>
  </si>
  <si>
    <t>DEU</t>
  </si>
  <si>
    <t>System Overhead</t>
  </si>
  <si>
    <t>SO</t>
  </si>
  <si>
    <t>SO-P</t>
  </si>
  <si>
    <t>SO-U</t>
  </si>
  <si>
    <t>DOP</t>
  </si>
  <si>
    <t>DOU</t>
  </si>
  <si>
    <t>Gross Plant-System</t>
  </si>
  <si>
    <t>GPS</t>
  </si>
  <si>
    <t>SGPP</t>
  </si>
  <si>
    <t>SGPU</t>
  </si>
  <si>
    <t>System Net Plant</t>
  </si>
  <si>
    <t>SNP</t>
  </si>
  <si>
    <t>Seasonal System Capacity Combustion Turbine</t>
  </si>
  <si>
    <t>SSCCT</t>
  </si>
  <si>
    <t>Seasonal System Energy Combustion Turbine</t>
  </si>
  <si>
    <t>SSECT</t>
  </si>
  <si>
    <t>Seasonal System Capacity Cholla</t>
  </si>
  <si>
    <t>SSCCH</t>
  </si>
  <si>
    <t>Seasonal System Energy Cholla</t>
  </si>
  <si>
    <t>SSECH</t>
  </si>
  <si>
    <t>Seasonal System Generation Cholla</t>
  </si>
  <si>
    <t>SSGCH</t>
  </si>
  <si>
    <t>Seasonal System Capacity Purchases</t>
  </si>
  <si>
    <t>SSCP</t>
  </si>
  <si>
    <t>Seasonal System Energy Purchases</t>
  </si>
  <si>
    <t>SSEP</t>
  </si>
  <si>
    <t>Seasonal System Generation Contracts</t>
  </si>
  <si>
    <t>SSGC</t>
  </si>
  <si>
    <t>Seasonal System Generation Combustion Turbine</t>
  </si>
  <si>
    <t>SSGCT</t>
  </si>
  <si>
    <t xml:space="preserve">Mid-Columbia </t>
  </si>
  <si>
    <t>MC</t>
  </si>
  <si>
    <t>SNPD</t>
  </si>
  <si>
    <t>Divisional Generation - Huntington</t>
  </si>
  <si>
    <t>DGUH</t>
  </si>
  <si>
    <t>Divisional Energy - Huntington</t>
  </si>
  <si>
    <t>DEUH</t>
  </si>
  <si>
    <t>DNPGMP</t>
  </si>
  <si>
    <t>DNPGMU</t>
  </si>
  <si>
    <t>DNPIP</t>
  </si>
  <si>
    <t>DNPIU</t>
  </si>
  <si>
    <t>DNPPSP</t>
  </si>
  <si>
    <t>DNPPSU</t>
  </si>
  <si>
    <t>DNPPHP</t>
  </si>
  <si>
    <t>DNPPHU</t>
  </si>
  <si>
    <t>SNPPH-P</t>
  </si>
  <si>
    <t>SNPPH-U</t>
  </si>
  <si>
    <t>CN</t>
  </si>
  <si>
    <t>CNP</t>
  </si>
  <si>
    <t>CNU</t>
  </si>
  <si>
    <t>Washington Business Tax</t>
  </si>
  <si>
    <t>WBTAX</t>
  </si>
  <si>
    <t>Operating Revenue - Idaho</t>
  </si>
  <si>
    <t>OPRV-ID</t>
  </si>
  <si>
    <t>Operating Revenue - Wyoming</t>
  </si>
  <si>
    <t>Excise Tax - superfund</t>
  </si>
  <si>
    <t>EXCTAX</t>
  </si>
  <si>
    <t>Interest</t>
  </si>
  <si>
    <t>INT</t>
  </si>
  <si>
    <t>CIAC</t>
  </si>
  <si>
    <t>Idaho State Income Tax</t>
  </si>
  <si>
    <t>IDSIT</t>
  </si>
  <si>
    <t>DONOTUSE</t>
  </si>
  <si>
    <t>Bad Debt Expense</t>
  </si>
  <si>
    <t>BADDEBT</t>
  </si>
  <si>
    <t>WYP</t>
  </si>
  <si>
    <t>ITC84</t>
  </si>
  <si>
    <t>ITC85</t>
  </si>
  <si>
    <t>ITC86</t>
  </si>
  <si>
    <t>ITC88</t>
  </si>
  <si>
    <t>ITC89</t>
  </si>
  <si>
    <t>ITC90</t>
  </si>
  <si>
    <t>Other Electric</t>
  </si>
  <si>
    <t>NUTIL</t>
  </si>
  <si>
    <t>SNPPS</t>
  </si>
  <si>
    <t>SNPT</t>
  </si>
  <si>
    <t>System Net Production Plant</t>
  </si>
  <si>
    <t>SNPP</t>
  </si>
  <si>
    <t>System Net Hydro Plant</t>
  </si>
  <si>
    <t>SNPPH</t>
  </si>
  <si>
    <t>System Net Nuclear Plant</t>
  </si>
  <si>
    <t>SNPPN</t>
  </si>
  <si>
    <t>System Net Other Production Plant</t>
  </si>
  <si>
    <t>SNPPO</t>
  </si>
  <si>
    <t>System Net General Plant</t>
  </si>
  <si>
    <t>SNPG</t>
  </si>
  <si>
    <t>System Net Intangible Plant</t>
  </si>
  <si>
    <t>SNPI</t>
  </si>
  <si>
    <t>TROJP</t>
  </si>
  <si>
    <t>TROJD</t>
  </si>
  <si>
    <t>Income Before Taxes</t>
  </si>
  <si>
    <t>IBT</t>
  </si>
  <si>
    <t>DITEXP</t>
  </si>
  <si>
    <t>DIT Balance</t>
  </si>
  <si>
    <t>DITBAL</t>
  </si>
  <si>
    <t>Tax Depreciation</t>
  </si>
  <si>
    <t>TAXDEPR</t>
  </si>
  <si>
    <t>SCHMAT Depreciation Expense</t>
  </si>
  <si>
    <t>SCHMDEXP</t>
  </si>
  <si>
    <t>SCHMDT Amortization Expense</t>
  </si>
  <si>
    <t>SCHMAEXP</t>
  </si>
  <si>
    <t>System Generation Cholla Transaction</t>
  </si>
  <si>
    <t>SGCT</t>
  </si>
  <si>
    <t>Pacific Power</t>
  </si>
  <si>
    <t>Rocky Mountain Power</t>
  </si>
  <si>
    <t>WY-ALL</t>
  </si>
  <si>
    <t>Adjustment to Revenue:</t>
  </si>
  <si>
    <t>UT</t>
  </si>
  <si>
    <t>CA</t>
  </si>
  <si>
    <t>OR</t>
  </si>
  <si>
    <t>WA</t>
  </si>
  <si>
    <t>ID</t>
  </si>
  <si>
    <t>Adjustment to Expense:</t>
  </si>
  <si>
    <t>Company Name:</t>
  </si>
  <si>
    <t>File Name:</t>
  </si>
  <si>
    <t>WYU</t>
  </si>
  <si>
    <t>Generation Overhaul Expense</t>
  </si>
  <si>
    <t>FERC</t>
  </si>
  <si>
    <t>Wheeling Revenue</t>
  </si>
  <si>
    <t>SO2 Emission Allowances</t>
  </si>
  <si>
    <t>Insurance Expense</t>
  </si>
  <si>
    <t>Environmental Settlement (PERCO)</t>
  </si>
  <si>
    <t>Customer Advances for Construction</t>
  </si>
  <si>
    <t>Powerdale Hydro Removal</t>
  </si>
  <si>
    <t>4.3.1</t>
  </si>
  <si>
    <t>Remove Non-Recurring Entries</t>
  </si>
  <si>
    <t>Interest True-Up</t>
  </si>
  <si>
    <t>Trapper Mine Rate Base</t>
  </si>
  <si>
    <t>Bridger Mine Rate Base</t>
  </si>
  <si>
    <t>Regulatory Deferred Sales</t>
  </si>
  <si>
    <t>SCHMAT</t>
  </si>
  <si>
    <t>Schedule M Deduction</t>
  </si>
  <si>
    <t>SCHMDT</t>
  </si>
  <si>
    <t>Below</t>
  </si>
  <si>
    <t>Generation Overhaul Expense - Steam</t>
  </si>
  <si>
    <t>Generation Overhaul Expense - Other</t>
  </si>
  <si>
    <t>555NPC</t>
  </si>
  <si>
    <t>108HP</t>
  </si>
  <si>
    <t>404IP</t>
  </si>
  <si>
    <t>8.8.1</t>
  </si>
  <si>
    <t>Wheeling Imbalance Expense</t>
  </si>
  <si>
    <t>Adjustment Detail:</t>
  </si>
  <si>
    <t xml:space="preserve">Total Adjustments </t>
  </si>
  <si>
    <t>Residential</t>
  </si>
  <si>
    <t>Commercial</t>
  </si>
  <si>
    <t>Industrial</t>
  </si>
  <si>
    <t>3.1.1</t>
  </si>
  <si>
    <t>4.6.1</t>
  </si>
  <si>
    <t>Other Purchased Power</t>
  </si>
  <si>
    <t>4.1.1</t>
  </si>
  <si>
    <t>Remove Power Cost Deferrals</t>
  </si>
  <si>
    <t>5.1.1</t>
  </si>
  <si>
    <t>403HP</t>
  </si>
  <si>
    <t>111IP</t>
  </si>
  <si>
    <t>Other Tangible Property</t>
  </si>
  <si>
    <t>8.3.1</t>
  </si>
  <si>
    <t>8.2.1</t>
  </si>
  <si>
    <t>WY</t>
  </si>
  <si>
    <t>4.4.1</t>
  </si>
  <si>
    <t>Cash Working Capital</t>
  </si>
  <si>
    <t>CWC</t>
  </si>
  <si>
    <t>Total Company</t>
  </si>
  <si>
    <t>Adjustment:</t>
  </si>
  <si>
    <t>Rate Base</t>
  </si>
  <si>
    <t>Adjusted Rate Base</t>
  </si>
  <si>
    <t>Weighted Cost of Debt</t>
  </si>
  <si>
    <t>Test</t>
  </si>
  <si>
    <t>PacifiCorp</t>
  </si>
  <si>
    <t>MT</t>
  </si>
  <si>
    <t>3.3.1</t>
  </si>
  <si>
    <t>Adjustment to Taxes:</t>
  </si>
  <si>
    <t>Adjustment to Tax:</t>
  </si>
  <si>
    <t>Adjustment to Depreciation Expense:</t>
  </si>
  <si>
    <t>Adjustment to Depreciation Reserve:</t>
  </si>
  <si>
    <t>AVERAGE FACTORS</t>
  </si>
  <si>
    <t>3.4.1</t>
  </si>
  <si>
    <t>Loss on Property Sales</t>
  </si>
  <si>
    <t>Deferred Tax Expense</t>
  </si>
  <si>
    <t>Generation Overhaul Expense - Cholla</t>
  </si>
  <si>
    <t>Regulatory Asset Amortization</t>
  </si>
  <si>
    <t>Misc. Asset Sales and Removals</t>
  </si>
  <si>
    <t>Idaho Irrigation Load Control Program</t>
  </si>
  <si>
    <t>Schedule M Addition</t>
  </si>
  <si>
    <t>Customer Service Deposits</t>
  </si>
  <si>
    <t>3.3.2</t>
  </si>
  <si>
    <t>Irrigation</t>
  </si>
  <si>
    <t>UTAH</t>
  </si>
  <si>
    <t>Jurisdiction</t>
  </si>
  <si>
    <t>8.7.1</t>
  </si>
  <si>
    <t>OR/CA/WA RPS Eligible:</t>
  </si>
  <si>
    <t>Adjustment for CA RPS Banking</t>
  </si>
  <si>
    <t>Adjustment for OR RPS Banking</t>
  </si>
  <si>
    <t>Adjustment for WA RPS Banking</t>
  </si>
  <si>
    <t>OR/CA RPS Eligible</t>
  </si>
  <si>
    <t>CA RPS Eligible</t>
  </si>
  <si>
    <t>Adjustment for OR RPS - Ineligible Wind</t>
  </si>
  <si>
    <t>Klamath Hydroelectric Settlement Agreement</t>
  </si>
  <si>
    <t>Utah Customer Service Deposit Interest</t>
  </si>
  <si>
    <t>2010 PROTOCOL</t>
  </si>
  <si>
    <t>Revenue Normalization</t>
  </si>
  <si>
    <t>3.5.2</t>
  </si>
  <si>
    <t>4.2.1</t>
  </si>
  <si>
    <t>8.6.1</t>
  </si>
  <si>
    <t>Advertising</t>
  </si>
  <si>
    <t>B</t>
  </si>
  <si>
    <t>A</t>
  </si>
  <si>
    <t>4.5.1</t>
  </si>
  <si>
    <t>8.10.1</t>
  </si>
  <si>
    <t>Temperature Normalization</t>
  </si>
  <si>
    <t>8.5.1</t>
  </si>
  <si>
    <t xml:space="preserve">  </t>
  </si>
  <si>
    <t>REC and NPC Accruals</t>
  </si>
  <si>
    <t>ADIT Balance</t>
  </si>
  <si>
    <t>Pension Curtailment and Date Change</t>
  </si>
  <si>
    <t>3.4.2</t>
  </si>
  <si>
    <t>Plant Held For Future Use</t>
  </si>
  <si>
    <t>Existing Klamath: Remove Accelerated</t>
  </si>
  <si>
    <t xml:space="preserve">DSM Expense </t>
  </si>
  <si>
    <t>Repairs Deduction Deferred Accounting</t>
  </si>
  <si>
    <t>ADIT Allocation Correction</t>
  </si>
  <si>
    <t>AFUDC Equity</t>
  </si>
  <si>
    <t>Lead Sheet Template and JAM Model Adj's Balancing</t>
  </si>
  <si>
    <t>Tab</t>
  </si>
  <si>
    <t>Lead Sheet $</t>
  </si>
  <si>
    <t>JAM $</t>
  </si>
  <si>
    <t>Variance</t>
  </si>
  <si>
    <t>Comments</t>
  </si>
  <si>
    <t>Rev</t>
  </si>
  <si>
    <t>O&amp;M</t>
  </si>
  <si>
    <t>NPC</t>
  </si>
  <si>
    <t>Depr</t>
  </si>
  <si>
    <t>Tax</t>
  </si>
  <si>
    <t>RB</t>
  </si>
  <si>
    <t>Adjustments:</t>
  </si>
  <si>
    <t>Adj Name</t>
  </si>
  <si>
    <t>Temperature Normalizing</t>
  </si>
  <si>
    <t>Revenue Normalizing</t>
  </si>
  <si>
    <t>REC and NPC accruals</t>
  </si>
  <si>
    <t xml:space="preserve">Miscellaneous General Expense </t>
  </si>
  <si>
    <t>A &amp; B</t>
  </si>
  <si>
    <t>Naughton Write-Off</t>
  </si>
  <si>
    <t>Interest - Calculated</t>
  </si>
  <si>
    <t>Needs updating</t>
  </si>
  <si>
    <t>CWC - Calculated</t>
  </si>
  <si>
    <t>T.C.</t>
  </si>
  <si>
    <t>Source - Page 2.2, Excel Line 177, Normalized Columns</t>
  </si>
  <si>
    <t>Source - Page 2.1, Excel Line 93</t>
  </si>
  <si>
    <t>Change sign and save in cell F33</t>
  </si>
  <si>
    <t>Date:</t>
  </si>
  <si>
    <t>Price Change:</t>
  </si>
  <si>
    <t>Change:</t>
  </si>
  <si>
    <t xml:space="preserve">Beg of Model </t>
  </si>
  <si>
    <t>First Version for review</t>
  </si>
  <si>
    <t>Adjustments</t>
  </si>
  <si>
    <t>Analyst 1</t>
  </si>
  <si>
    <t>Analyst 2</t>
  </si>
  <si>
    <t>A / B</t>
  </si>
  <si>
    <t>Notes</t>
  </si>
  <si>
    <t>Planned Completion Date</t>
  </si>
  <si>
    <t>Actual Completion Date</t>
  </si>
  <si>
    <t>Math Check Date</t>
  </si>
  <si>
    <t>Bus Unit Sign-off Date</t>
  </si>
  <si>
    <t>Lead Analyst Review Date</t>
  </si>
  <si>
    <t>Challenge Date</t>
  </si>
  <si>
    <t>Sent to Tax</t>
  </si>
  <si>
    <t>Received from Tax and Updated</t>
  </si>
  <si>
    <t>Manager Approval Date</t>
  </si>
  <si>
    <t>Revenue</t>
  </si>
  <si>
    <t>Temperature Normalization - UT</t>
  </si>
  <si>
    <t>CS</t>
  </si>
  <si>
    <t>LM</t>
  </si>
  <si>
    <t>3.1</t>
  </si>
  <si>
    <t>Normalizes on a 20-yr average</t>
  </si>
  <si>
    <t>Revenue Normalizing - UT</t>
  </si>
  <si>
    <t>3.2</t>
  </si>
  <si>
    <t>Removes not applicable items</t>
  </si>
  <si>
    <t>JN</t>
  </si>
  <si>
    <t>3.3</t>
  </si>
  <si>
    <t>4-yr average</t>
  </si>
  <si>
    <t>NA</t>
  </si>
  <si>
    <t>9/23/13 (UT)   9/25/13 (WY)</t>
  </si>
  <si>
    <t>REC Revenues</t>
  </si>
  <si>
    <t>3.4</t>
  </si>
  <si>
    <t>Re-allocates OR, CA, and WA REC"S to other states on SG , removes REC deferrals</t>
  </si>
  <si>
    <t>3.5</t>
  </si>
  <si>
    <t>REC &amp; NPC Accrual</t>
  </si>
  <si>
    <t>3.6</t>
  </si>
  <si>
    <t>Includes REC and NPC deferrals into results. May not include adj</t>
  </si>
  <si>
    <t>Miscellaneous Expense &amp; Revenue</t>
  </si>
  <si>
    <t>4.1</t>
  </si>
  <si>
    <t>Re-allocates gains/losses and remove other applicable items</t>
  </si>
  <si>
    <t>Irrigation Load Control Program</t>
  </si>
  <si>
    <t>KL</t>
  </si>
  <si>
    <t>4.2</t>
  </si>
  <si>
    <t>Reallocates ID costs from SG to ID</t>
  </si>
  <si>
    <t>4.3</t>
  </si>
  <si>
    <t>Pension Curtailment - UT may go into Tab 7</t>
  </si>
  <si>
    <t>ML</t>
  </si>
  <si>
    <t>See 7.4</t>
  </si>
  <si>
    <t>DSM Revenue and Expense Removal</t>
  </si>
  <si>
    <t>Removes DSM expense only</t>
  </si>
  <si>
    <t xml:space="preserve">Insurance Expense </t>
  </si>
  <si>
    <t>I&amp;J 3-yr historical cash average, removes CA CEMA Reg asset entries</t>
  </si>
  <si>
    <t>4-yr Historical average, escalates $ to constant $</t>
  </si>
  <si>
    <t>Solar Photovoltaic Program - UT</t>
  </si>
  <si>
    <t>Leaves 1/2 program yr in results</t>
  </si>
  <si>
    <r>
      <rPr>
        <b/>
        <sz val="11"/>
        <rFont val="Calibri"/>
        <family val="2"/>
        <scheme val="minor"/>
      </rPr>
      <t>Removes Write-off $ in results,</t>
    </r>
    <r>
      <rPr>
        <b/>
        <sz val="11"/>
        <color rgb="FFFF0000"/>
        <rFont val="Calibri"/>
        <family val="2"/>
        <scheme val="minor"/>
      </rPr>
      <t xml:space="preserve"> Switched Numbers</t>
    </r>
  </si>
  <si>
    <t>Wind Turbine Oil Change Adjustment</t>
  </si>
  <si>
    <r>
      <rPr>
        <b/>
        <sz val="11"/>
        <rFont val="Calibri"/>
        <family val="2"/>
        <scheme val="minor"/>
      </rPr>
      <t xml:space="preserve">3-yr average of each turbine, </t>
    </r>
    <r>
      <rPr>
        <b/>
        <sz val="11"/>
        <color rgb="FFFF0000"/>
        <rFont val="Calibri"/>
        <family val="2"/>
        <scheme val="minor"/>
      </rPr>
      <t>Switched Numbers</t>
    </r>
  </si>
  <si>
    <t>NPC T3 Study</t>
  </si>
  <si>
    <t>CT</t>
  </si>
  <si>
    <t>5.1</t>
  </si>
  <si>
    <t>Type 1 normalize NPC and removes NPC deferrals</t>
  </si>
  <si>
    <t>X</t>
  </si>
  <si>
    <t>7.1</t>
  </si>
  <si>
    <t>xxx</t>
  </si>
  <si>
    <t>Model Calc</t>
  </si>
  <si>
    <t>PowerTax ADIT Balance</t>
  </si>
  <si>
    <t>TX</t>
  </si>
  <si>
    <t>7.2</t>
  </si>
  <si>
    <t>Non-Deductible Post-Retirement Contributions</t>
  </si>
  <si>
    <t>7.3</t>
  </si>
  <si>
    <t>Pension Curtailment - See also section 4 note</t>
  </si>
  <si>
    <t>Is adj material?</t>
  </si>
  <si>
    <t>Update Cash Working Capital</t>
  </si>
  <si>
    <t>8.1</t>
  </si>
  <si>
    <t>8.2</t>
  </si>
  <si>
    <t>Adds investment</t>
  </si>
  <si>
    <t>Jim Bridger Mine Rate Base</t>
  </si>
  <si>
    <t>8.3</t>
  </si>
  <si>
    <t>FERC 105 (PHFU)</t>
  </si>
  <si>
    <r>
      <rPr>
        <b/>
        <sz val="11"/>
        <rFont val="Calibri"/>
        <family val="2"/>
        <scheme val="minor"/>
      </rPr>
      <t xml:space="preserve">Removes certain 105 assets, </t>
    </r>
    <r>
      <rPr>
        <b/>
        <sz val="11"/>
        <color rgb="FFFF0000"/>
        <rFont val="Calibri"/>
        <family val="2"/>
        <scheme val="minor"/>
      </rPr>
      <t>Switched Numbers</t>
    </r>
  </si>
  <si>
    <t>8.5</t>
  </si>
  <si>
    <t>Corrects allocation</t>
  </si>
  <si>
    <t>8.6</t>
  </si>
  <si>
    <t>Removes O&amp;M and adjusts decommissioning expense</t>
  </si>
  <si>
    <t>Requested from Nikki K. &amp; Nathan A. on 9/25</t>
  </si>
  <si>
    <r>
      <rPr>
        <b/>
        <sz val="11"/>
        <rFont val="Calibri"/>
        <family val="2"/>
        <scheme val="minor"/>
      </rPr>
      <t>Removes sold assets,</t>
    </r>
    <r>
      <rPr>
        <b/>
        <sz val="11"/>
        <color rgb="FFFF0000"/>
        <rFont val="Calibri"/>
        <family val="2"/>
        <scheme val="minor"/>
      </rPr>
      <t xml:space="preserve"> Switched Numbers</t>
    </r>
  </si>
  <si>
    <t>8.8</t>
  </si>
  <si>
    <t>Adds deposit balance and interest expense</t>
  </si>
  <si>
    <t>Reg Asset Amortization</t>
  </si>
  <si>
    <t>8.9</t>
  </si>
  <si>
    <t>Corrects Klamath relicensing costs  amortization</t>
  </si>
  <si>
    <t>8.10</t>
  </si>
  <si>
    <t>Removes process costs and adjusts amort from 2019 to 2022 schedule</t>
  </si>
  <si>
    <t>Requested from Nikki K. on 9/27</t>
  </si>
  <si>
    <t>Carbon</t>
  </si>
  <si>
    <t>CL</t>
  </si>
  <si>
    <t>A/B ???</t>
  </si>
  <si>
    <t>New adj</t>
  </si>
  <si>
    <t xml:space="preserve">Input </t>
  </si>
  <si>
    <t>REC Revenue Reallocation</t>
  </si>
  <si>
    <t>Wind Turbine Oil Change</t>
  </si>
  <si>
    <t>Net Power Cost Study</t>
  </si>
  <si>
    <t>Re-allocates DIT balances per PowerTax</t>
  </si>
  <si>
    <t>Adds amort expense of reg asset for the 12 Mn 20xx</t>
  </si>
  <si>
    <t>Removes tax items associated with the pension reg asset that are not in results</t>
  </si>
  <si>
    <t>Corrects certain ADIT balance allocations</t>
  </si>
  <si>
    <t>Adjustment</t>
  </si>
  <si>
    <t>Adj. #</t>
  </si>
  <si>
    <t xml:space="preserve">Analyst </t>
  </si>
  <si>
    <t>CA - Adj #</t>
  </si>
  <si>
    <t>ID - Adj #</t>
  </si>
  <si>
    <t>OR - Adj #</t>
  </si>
  <si>
    <t>UT - Adj #</t>
  </si>
  <si>
    <t>WA- Adj #</t>
  </si>
  <si>
    <t>WY- Adj #</t>
  </si>
  <si>
    <t>Utah Filing Type A &amp; B</t>
  </si>
  <si>
    <t>Filing Adj No.</t>
  </si>
  <si>
    <t>NOTES FOR UTAH'S FILED MODEL</t>
  </si>
  <si>
    <t>Utah Filing Notes:</t>
  </si>
  <si>
    <t>N</t>
  </si>
  <si>
    <t>Y</t>
  </si>
  <si>
    <t>Temperature adj is a type B</t>
  </si>
  <si>
    <t>Pricing data provided by</t>
  </si>
  <si>
    <t>Normalizing adj is a type A</t>
  </si>
  <si>
    <t>Effective Price Change - UT</t>
  </si>
  <si>
    <t>Just adjusting actuals - Type 1 only</t>
  </si>
  <si>
    <t>Reallocate actuals only</t>
  </si>
  <si>
    <t>KA</t>
  </si>
  <si>
    <t xml:space="preserve">Type 1 only </t>
  </si>
  <si>
    <t>To create a more accurate type 1 result</t>
  </si>
  <si>
    <t>Ancillary Revenue</t>
  </si>
  <si>
    <t>Uses Mwh inputs from the NPC Study to calculate State Line contract revenues</t>
  </si>
  <si>
    <t>Joint Use Revenue</t>
  </si>
  <si>
    <t>DL</t>
  </si>
  <si>
    <t>Per Michelle, do not need this adjustment for the Dec 11 ROO. Rate change goes into effect Oct 12.</t>
  </si>
  <si>
    <t>Type 1 only</t>
  </si>
  <si>
    <t>Wage &amp; Employee Benefit (Annualizing)</t>
  </si>
  <si>
    <t>Wage &amp; Employee Benefit (Pro Forma_</t>
  </si>
  <si>
    <t>For Oregon, type 2 per filing requirements. Remove Cadmus DSM charge (see PC 201 from the WA GRC).</t>
  </si>
  <si>
    <t>Pension Curtailment</t>
  </si>
  <si>
    <t>A and B</t>
  </si>
  <si>
    <t>Type 1 portion is to remove unadjusted tax numbers. The reg assets / Liab (187602, 187603, 187624) are coded as NUTIL in unadjusted. This causes a mis-match so we need to remove the tax 3 schedule m items on this adjustment.  Type 3 portion reflects Utah Commission order.</t>
  </si>
  <si>
    <t>MEHC Transition Cost Amortization</t>
  </si>
  <si>
    <t>Intercompany Administrative Service Agreement (IASA)</t>
  </si>
  <si>
    <t>Only if it is a Type 1, Type B is for the 3 year cash average portion of the adj</t>
  </si>
  <si>
    <t>Inverted Rates Advertising</t>
  </si>
  <si>
    <t>CM</t>
  </si>
  <si>
    <t xml:space="preserve"> - Adjustment was not used in the June 2011 ROO                                                                                                                                                                                 </t>
  </si>
  <si>
    <t>Incremental O&amp;M</t>
  </si>
  <si>
    <t xml:space="preserve">- For UT: the GRC expenses are now being charged to orders that are situs assigned                                                                                             </t>
  </si>
  <si>
    <t>Need Oregon Adjustment consistent with Oregon GRC</t>
  </si>
  <si>
    <t>Memberships &amp; Subscriptions</t>
  </si>
  <si>
    <t>Intervenor Funding</t>
  </si>
  <si>
    <t>CA and OR adjs not necessary - no amort exp and reg assets are assigned to OTHER and NUTIL</t>
  </si>
  <si>
    <t>ID Pension Expense Cash Basis</t>
  </si>
  <si>
    <t>O&amp;M % from WEBA</t>
  </si>
  <si>
    <t>AMR Savings - WA, UT, WY</t>
  </si>
  <si>
    <t xml:space="preserve">Will be adding new programs. Update with WEBA Adj. Combined WA, UT &amp; WY adjustment line items into one. </t>
  </si>
  <si>
    <t>Revenue Sensitive Items / Uncollectibles</t>
  </si>
  <si>
    <t>Previously "Uncollectible Expense." Use Uncollectible Expense template to assess impact of uncollectible percent, franchise tax, revenue tax, and resource supplier tax on revenue adjustments from unadjusted revenues. Verify tax portion with Norm Ross.</t>
  </si>
  <si>
    <t>Outside Services Expense</t>
  </si>
  <si>
    <t>Legal Expenses - WA Only</t>
  </si>
  <si>
    <t>Naughton Write-off</t>
  </si>
  <si>
    <t>Type 1 only . Type A is to remove the Power Cost Deferrals and B is for the Type 1 normalized. There is no Type 1 GRID run</t>
  </si>
  <si>
    <t>James River Royalty Offset</t>
  </si>
  <si>
    <t xml:space="preserve">Actual results include actual power costs and actual royalties. A type 1 adjustment is not need unless a GRID study is used. Therefore, only use a type 3 (CY 2012) for the mgt report. </t>
  </si>
  <si>
    <t>Electric Lake Settlement</t>
  </si>
  <si>
    <t>Amortization ended January 2011. Adjustment no longer needed.</t>
  </si>
  <si>
    <t>BPA Residential Exchange</t>
  </si>
  <si>
    <t>Tie out to revenue adjustments.</t>
  </si>
  <si>
    <t>Little Mountain</t>
  </si>
  <si>
    <t>Colstrip #3 Removal</t>
  </si>
  <si>
    <t>Reassigned from tax to revenue requirement 8-18-11; needs to be reviewed by tax department</t>
  </si>
  <si>
    <t>Black Cap Solar LLC Project</t>
  </si>
  <si>
    <t>Depreciation / Amortization</t>
  </si>
  <si>
    <t>Depreciation/Amortization Expense</t>
  </si>
  <si>
    <t>CL/LM</t>
  </si>
  <si>
    <t>See Filing Check list. In Sept &amp; Dec 2010 - an adjustment will be made to CA depreciation to adjust CY 08-10 depreciation expense to 2002 Adj dep rates. This adjustment will have to be removed from Dec-2010 results</t>
  </si>
  <si>
    <t>Depreciation/Amortization Reserve</t>
  </si>
  <si>
    <t>Check if WY Reserve Adj included in 6.1</t>
  </si>
  <si>
    <t>Hydro Decommissioning - stand alone adjustment</t>
  </si>
  <si>
    <t>Tax impact removed for this period because of inclusion on Major Plant adjustment. Check to see if this treatment will continue going forward.</t>
  </si>
  <si>
    <t>Oregon Coal-Fired Steam Plant Depreciation</t>
  </si>
  <si>
    <t>OR Only; correctly reflect OR ordered Coal Depr. Rates</t>
  </si>
  <si>
    <t>CA Distribution Depreciation Expense</t>
  </si>
  <si>
    <t>Calculated in model</t>
  </si>
  <si>
    <t>Property Tax Expense</t>
  </si>
  <si>
    <t>Renewable Energy Tax Credit</t>
  </si>
  <si>
    <t>Tax department needs NPC run to calculate this adjustment</t>
  </si>
  <si>
    <t>Not used for the June ROO</t>
  </si>
  <si>
    <t>Malin Midpoint</t>
  </si>
  <si>
    <t>WA Low Income Tax Credit</t>
  </si>
  <si>
    <t>ID State ITC</t>
  </si>
  <si>
    <t>Used to be the Medicare adjustment. DITE reflected in WEBA adjustment tax impact moved to 7.9 Med Def Acc. As per Susan, no Adjustment for OR &amp; WA 4-12-11.</t>
  </si>
  <si>
    <t>Pension Curtailament and Date Change</t>
  </si>
  <si>
    <t>Remove the tax items associated with the Pension curtailment and measurement date change regulatory assets which are coded as non-utility. GL 187602, 187603, 187624</t>
  </si>
  <si>
    <t>Was immaterial for the Dec11 period but was material for the Jun12 period so we will include.</t>
  </si>
  <si>
    <t>Flow-Through Adjustment WA</t>
  </si>
  <si>
    <t>Remove Deferred State Tax Expense &amp; Balance WA</t>
  </si>
  <si>
    <t>WA Public Utility Tax Adjustment</t>
  </si>
  <si>
    <t>AFUDC Flowthrough</t>
  </si>
  <si>
    <t>NOT NEEDED FOR DEC11 ROO AS PER SUSAN - 1/26/12</t>
  </si>
  <si>
    <t xml:space="preserve">N </t>
  </si>
  <si>
    <t>Wyoming Wind Generation Tax</t>
  </si>
  <si>
    <t>Notes:
1) GL 285461&amp; 285462 were determined by Brian to be NUTIL instead of SG.  There are no keys because accounting is still booking these entries to a zero secondary.  The amounts offset each other so we will not have to change the adjustment, but it is listed below as a follow up item. 
2) I talked to Ben Ho to ensure that GL Acct 285500 qualifies to be booked NUTIL.  That account contains refunds between customers.  
Items for the June 2010 period:
1) Why is accounting still booking entries to the zero secondary keys? THEY ARE NOT BOOKING TO THE ZERO SECONDARY KEYS ANYMORE - CONTINUE TO MONITOR
2) Why am I seeing entries booked to the GL Account that is supposed to contain only situs items but with a location 1? project manager completes a work order and that drives the location code where it is booked CSS sends to SAP and it goes directly to the order</t>
  </si>
  <si>
    <t>Pro Forma Major Plant Additions</t>
  </si>
  <si>
    <t>Miscellaneous Rate Base</t>
  </si>
  <si>
    <t>Tax impact only on WA copy - Waiting for Steve M. BU buyoff.</t>
  </si>
  <si>
    <t>Miscellaneous Rate Base - WA ONLY</t>
  </si>
  <si>
    <t>Goose Creek Transmission</t>
  </si>
  <si>
    <t>Combine with Misc Asset Adjustment - no adjustment in WY, ID or WA</t>
  </si>
  <si>
    <t>Removal of Colstrip #4 AFUDC</t>
  </si>
  <si>
    <t>Trojan Unrecovered Plant - WA</t>
  </si>
  <si>
    <t>ARO 143 - Determine why it is changing. Get copy of stipulation.</t>
  </si>
  <si>
    <t>Trojan Unrecovered Plant - All but WA</t>
  </si>
  <si>
    <t>No adjustments required.  Amortization of the regulatory assets was completed prior to the beginning of the test period.</t>
  </si>
  <si>
    <t>Type 1 for Oregon Independent Evaluator removal.  Type 3 for Utah Independent inclusion in accordance with last GRC.</t>
  </si>
  <si>
    <t xml:space="preserve">Check Independent Evaluator and Other Reg Assets 
1) Goose Creek gain to be removed on Goose Creek adj
2) WV Lease and A&amp;G Commitment amort are already coded as non-utility   
3) Only Reg assets that will be fully depreciated by test period (Jun-11) or have a specific Commission rule should be walked forward to June-11. If asset does not reflect a full year's worth of depreciation expense in base period - it should be adjusted as well </t>
  </si>
  <si>
    <t>Remove Rolling Hills</t>
  </si>
  <si>
    <t>Will need for Oregon per Laura</t>
  </si>
  <si>
    <t>Coal Stripping EITF 04-6</t>
  </si>
  <si>
    <t>This is the Idaho order PAC-E-09-08 for the coal stripping issue – apparently we did not ask to earn a return on the deferred asset and staff pointed that out.   Consequently, there would be no adjustment in the semi or GRC (outside of NPC) for Idaho.  Just for Wyoming.
GL Account 187350 is the reg asset for this, and it is currently situs assigned to ID.  Please change the factor to ‘OTHER’.
Amortization is booked to 5011200 - currently situs assigned to ID. Does this not flow through cost of coal FERC 501 in NPC study?</t>
  </si>
  <si>
    <t>Incremental Reliability - WY</t>
  </si>
  <si>
    <t>Per the Utah 11-35-200 Stipulation, we are agreeing to remiove certain wind and transmission assets for now until a decision Is made on how we are to treat these assets. We will discuss when preparing the next Utah and WY GRC's</t>
  </si>
  <si>
    <t>Populus to Terminal</t>
  </si>
  <si>
    <t>No transactions in actuals as of June 30, 2012</t>
  </si>
  <si>
    <t>Liquidated Damages</t>
  </si>
  <si>
    <t xml:space="preserve">Per Brian, not needed for Dec 11 - 1/26/12. </t>
  </si>
  <si>
    <t>Utah Managment Report Types 1,2,3</t>
  </si>
  <si>
    <t>Notes:</t>
  </si>
  <si>
    <t>Challenge Session Action Items</t>
  </si>
  <si>
    <t>Comments to Challenge Session Action Items</t>
  </si>
  <si>
    <t>2,3</t>
  </si>
  <si>
    <t>Just adjusting actuals</t>
  </si>
  <si>
    <t>JS</t>
  </si>
  <si>
    <t>1, 3</t>
  </si>
  <si>
    <t>1,2,3</t>
  </si>
  <si>
    <t>?</t>
  </si>
  <si>
    <t>3.6 ???</t>
  </si>
  <si>
    <t>Only if it is a Type 1</t>
  </si>
  <si>
    <t>WA-includes reallocation of booked revenue</t>
  </si>
  <si>
    <t>Wage &amp; Employee Benefit</t>
  </si>
  <si>
    <t>2,3,</t>
  </si>
  <si>
    <t>N/C</t>
  </si>
  <si>
    <t>Prepare on a Type 1 basis</t>
  </si>
  <si>
    <t>1) ID adjustment - Change description of back up and lead sheet to reflect description &amp; impact of write-off rather than amortization. Change header in page 4.7.1 from PacifiCorp to Rocky Mountain Power.
2) All states - Set up of the Local 127 Curtailment hits the contra reg-asset accounts on the credit side. Find out the impact of this transaction on the debit side. Does it need to be adjusted?</t>
  </si>
  <si>
    <t>1) Adjustment has been modified 7/29/10 email from Jim N.
2) The entry setting up the Local 127 curtailment was charged to Account 187017, FAS 158 Pension Lia Adj 187017 is allocated NUTIL</t>
  </si>
  <si>
    <t>1) Remove full impact of transition reg asset &amp; amortization expense if it is fully amortized within the 12 months ended June-2011</t>
  </si>
  <si>
    <t>1) As supposed to that decided in the challenge session, per BRD 8/2/10, reg assets that will be fully amortized by Jun-11 need to be reflected at the pro-forma level for all jurisdictions. No adjustment necessary on Reg assets not fully amortized by Jun-11. All reg assets should be combined into Reg Asset Adjustment 8.16</t>
  </si>
  <si>
    <t>Affiliate Cross Charges</t>
  </si>
  <si>
    <t>1) Follow-up on FERC 925, SAP 545000(Liability Insurance Costs), CC 13272, Why not adjusting for this account in adjustment?  The balance runs at a levelized balance already
2) WY - create adjustment in similar method done in the WY GRC.</t>
  </si>
  <si>
    <t>1) Split adjustment into two sections (a) Remove original advertising expense (b) remove reg asset set-up.
 2) For WY- Historical GRC, a third entry will need to be set up to include the expense to recover the $52k.</t>
  </si>
  <si>
    <t>- For UT: the GRC expenses are now being charged to orders that are situs assigned                                                                                              - For WA: Only need to do this adjustment at year end as per Bryce 9-14-11
- Adjustment not used in June ROO</t>
  </si>
  <si>
    <t>4.10</t>
  </si>
  <si>
    <t>1) ID Adj -  Due to immateriality of adjustment, do not include in Idaho book. However, keep tracking it and include only in ID GRC filings.
2) CA Adj - Remove decimals from backup.
3) OR Adj - N/C</t>
  </si>
  <si>
    <t>Previously "Uncollectible Expense." Use Uncollectible Expense template to assess impact of uncollectible percent, franchise tax, revenue tax, and resource supplier tax on revenue adjustments from unadjusted revenues. Verify tax portion with Susan Morton.</t>
  </si>
  <si>
    <t>1,3</t>
  </si>
  <si>
    <t>1) Find out if Dugout Mine fire will affect coal deliveries/amortization to reg asset account. Is annual level of amortization expected to be met through Dec-2010?</t>
  </si>
  <si>
    <t>1) Tie out to revenue adjustments
2) Accounting process for reconciling balancing accounts</t>
  </si>
  <si>
    <t>1) Add factor screen for FERC 108</t>
  </si>
  <si>
    <t>Each</t>
  </si>
  <si>
    <t>SM</t>
  </si>
  <si>
    <t xml:space="preserve">Medicare Deferred Accounting </t>
  </si>
  <si>
    <t>DITE reflected in WEBA adjustment tax impact moved to 7.9 Med Def Acc. As per Susan, no Adjustment for OR &amp; WA 4-12-11.</t>
  </si>
  <si>
    <t>1) All reg assets should be walked forward to their June-2011 balances.</t>
  </si>
  <si>
    <t>1) WY - Change presentation of Mar-2010 decommissioning payment to reflect only in one month. 
2) ID - reconcile ID decommissioning reg asset</t>
  </si>
  <si>
    <t xml:space="preserve">Accounting is going to update the Powerdale decommissioning amortization schedules for the correction to the Idaho asset amortization expense.  They will send it over to us for so we can approve their numbers.  After we approve they will make a true-up entry to correct the error.  This entry will not be included in June 2010 ROO  since the entry will post this month.  It will be included in the Dec 2010 ROO and June 2011 ROO.  However, it should have no effect on the Powerdale adjustment since we remove the booked amortization and replace it with amortization calculated on a system basis.  </t>
  </si>
  <si>
    <t>No adjustment in WA - asset was an east side resource</t>
  </si>
  <si>
    <t xml:space="preserve">1) Check if Idaho's portion of the gain is a credit against the NPC deferral in ECAM filing - </t>
  </si>
  <si>
    <t>PER TED WESTON YES IT IS</t>
  </si>
  <si>
    <t>For OR and ID, remove all PHFU; For other states add Herriman substation included in UT case. We are not including the Herriman cost in PHFU. No adjustment reqd. for UT, WY &amp; CA</t>
  </si>
  <si>
    <t>1) OR - Check that OR 13-mo average BW report is computing the calculation correctly and that it matches the input level data 
2) ID - Change headings pg 8.10.1 to say 'Beg/End' Balance, remove BW page sub header &amp; change 'PacifiCorp' to 'Rocky Mountain Power' - Done</t>
  </si>
  <si>
    <t xml:space="preserve">1 - checked. It ties to BW.                                                                                                    2. Done              </t>
  </si>
  <si>
    <t xml:space="preserve">1) Check monthly balance data on a TC and situs basis for WA &amp; UT as well as the interest rate to determine cause for drastic variance in interest expense levels between Dec09 and Jun10 bases.- </t>
  </si>
  <si>
    <t>Done. Updated the reason on the cover sheet</t>
  </si>
  <si>
    <t>For the OR GRC will need to re-examine this adjustment to determine if more transmission capital should be removed for Rolling Hills. Brian to talk to Mark Ward about that.</t>
  </si>
  <si>
    <t>1) Adjustment to amortization expense should be a Type 2
2) Adjustment of rate base to June-11 should be combined with the Miscellaneous RB adjustment</t>
  </si>
  <si>
    <t>Blue Sky</t>
  </si>
  <si>
    <t>Charitable Donations and Sponsorships</t>
  </si>
  <si>
    <t xml:space="preserve">Legislative &amp; Lobbyist </t>
  </si>
  <si>
    <t>None</t>
  </si>
  <si>
    <t xml:space="preserve">No need to adjust for Reclamation liability. It is already on the books (GL 289517) on a 12-month average (BW= CWC report) </t>
  </si>
  <si>
    <t xml:space="preserve">Add investment only. No need to adjust for Reclamation liability. It is already on the books (GL 289517) on a 12-month average (BW= CWC report) </t>
  </si>
  <si>
    <t>Adjusts for amortization and balance of GL 187090 &amp; 288250. Looks a little off since SAP was not updated each month. Need manual spread sheet to understand</t>
  </si>
  <si>
    <t>Remove Plant Held for Future Use</t>
  </si>
  <si>
    <t>NO adjustment needed per Susan 10-8-13</t>
  </si>
  <si>
    <t>NO adjustment needed per Jim 10-8-13</t>
  </si>
  <si>
    <t>INDICATOR</t>
  </si>
  <si>
    <t>UNADJUSTED RESULTS</t>
  </si>
  <si>
    <t>1011390OR</t>
  </si>
  <si>
    <t>1011390SG</t>
  </si>
  <si>
    <t>1011390SO</t>
  </si>
  <si>
    <t>1011390UT</t>
  </si>
  <si>
    <t>1011390WYP</t>
  </si>
  <si>
    <t>105CA</t>
  </si>
  <si>
    <t>105OR</t>
  </si>
  <si>
    <t>105SE</t>
  </si>
  <si>
    <t>105SNPP</t>
  </si>
  <si>
    <t>105SNPT</t>
  </si>
  <si>
    <t>105UT</t>
  </si>
  <si>
    <t>108360CA</t>
  </si>
  <si>
    <t>108360ID</t>
  </si>
  <si>
    <t>108360OR</t>
  </si>
  <si>
    <t>108360UT</t>
  </si>
  <si>
    <t>108360WA</t>
  </si>
  <si>
    <t>108360WYP</t>
  </si>
  <si>
    <t>108360WYU</t>
  </si>
  <si>
    <t>108361CA</t>
  </si>
  <si>
    <t>108361ID</t>
  </si>
  <si>
    <t>108361OR</t>
  </si>
  <si>
    <t>108361UT</t>
  </si>
  <si>
    <t>108361WA</t>
  </si>
  <si>
    <t>108361WYP</t>
  </si>
  <si>
    <t>108361WYU</t>
  </si>
  <si>
    <t>108362CA</t>
  </si>
  <si>
    <t>108362ID</t>
  </si>
  <si>
    <t>108362OR</t>
  </si>
  <si>
    <t>108362UT</t>
  </si>
  <si>
    <t>108362WA</t>
  </si>
  <si>
    <t>108362WYP</t>
  </si>
  <si>
    <t>108362WYU</t>
  </si>
  <si>
    <t>108364CA</t>
  </si>
  <si>
    <t>108364ID</t>
  </si>
  <si>
    <t>108364OR</t>
  </si>
  <si>
    <t>108364UT</t>
  </si>
  <si>
    <t>108364WA</t>
  </si>
  <si>
    <t>108364WYP</t>
  </si>
  <si>
    <t>108364WYU</t>
  </si>
  <si>
    <t>108365CA</t>
  </si>
  <si>
    <t>108365ID</t>
  </si>
  <si>
    <t>108365OR</t>
  </si>
  <si>
    <t>108365UT</t>
  </si>
  <si>
    <t>108365WA</t>
  </si>
  <si>
    <t>108365WYP</t>
  </si>
  <si>
    <t>108365WYU</t>
  </si>
  <si>
    <t>108366CA</t>
  </si>
  <si>
    <t>108366ID</t>
  </si>
  <si>
    <t>108366OR</t>
  </si>
  <si>
    <t>108366UT</t>
  </si>
  <si>
    <t>108366WA</t>
  </si>
  <si>
    <t>108366WYP</t>
  </si>
  <si>
    <t>108366WYU</t>
  </si>
  <si>
    <t>108367CA</t>
  </si>
  <si>
    <t>108367ID</t>
  </si>
  <si>
    <t>108367OR</t>
  </si>
  <si>
    <t>108367UT</t>
  </si>
  <si>
    <t>108367WA</t>
  </si>
  <si>
    <t>108367WYP</t>
  </si>
  <si>
    <t>108367WYU</t>
  </si>
  <si>
    <t>108368CA</t>
  </si>
  <si>
    <t>108368ID</t>
  </si>
  <si>
    <t>108368OR</t>
  </si>
  <si>
    <t>108368UT</t>
  </si>
  <si>
    <t>108368WA</t>
  </si>
  <si>
    <t>108368WYP</t>
  </si>
  <si>
    <t>108368WYU</t>
  </si>
  <si>
    <t>108369CA</t>
  </si>
  <si>
    <t>108369ID</t>
  </si>
  <si>
    <t>108369OR</t>
  </si>
  <si>
    <t>108369UT</t>
  </si>
  <si>
    <t>108369WA</t>
  </si>
  <si>
    <t>108369WYP</t>
  </si>
  <si>
    <t>108369WYU</t>
  </si>
  <si>
    <t>108370CA</t>
  </si>
  <si>
    <t>108370ID</t>
  </si>
  <si>
    <t>108370OR</t>
  </si>
  <si>
    <t>108370UT</t>
  </si>
  <si>
    <t>108370WA</t>
  </si>
  <si>
    <t>108370WYP</t>
  </si>
  <si>
    <t>108370WYU</t>
  </si>
  <si>
    <t>108371CA</t>
  </si>
  <si>
    <t>108371ID</t>
  </si>
  <si>
    <t>108371OR</t>
  </si>
  <si>
    <t>108371UT</t>
  </si>
  <si>
    <t>108371WA</t>
  </si>
  <si>
    <t>108371WYP</t>
  </si>
  <si>
    <t>108371WYU</t>
  </si>
  <si>
    <t>108373CA</t>
  </si>
  <si>
    <t>108373ID</t>
  </si>
  <si>
    <t>108373OR</t>
  </si>
  <si>
    <t>108373UT</t>
  </si>
  <si>
    <t>108373WA</t>
  </si>
  <si>
    <t>108373WYP</t>
  </si>
  <si>
    <t>108373WYU</t>
  </si>
  <si>
    <t>108DPCA</t>
  </si>
  <si>
    <t>108DPID</t>
  </si>
  <si>
    <t>108DPOR</t>
  </si>
  <si>
    <t>108DPUT</t>
  </si>
  <si>
    <t>108DPWA</t>
  </si>
  <si>
    <t>108DPWYP</t>
  </si>
  <si>
    <t>108DPWYU</t>
  </si>
  <si>
    <t>108GPCA</t>
  </si>
  <si>
    <t>108GPCN</t>
  </si>
  <si>
    <t>108GPDGP</t>
  </si>
  <si>
    <t>108GPDGU</t>
  </si>
  <si>
    <t>108GPID</t>
  </si>
  <si>
    <t>108GPOR</t>
  </si>
  <si>
    <t>108GPSE</t>
  </si>
  <si>
    <t>108GPSG</t>
  </si>
  <si>
    <t>108GPSO</t>
  </si>
  <si>
    <t>108GPSSGCH</t>
  </si>
  <si>
    <t>108GPSSGCT</t>
  </si>
  <si>
    <t>108GPUT</t>
  </si>
  <si>
    <t>108GPWA</t>
  </si>
  <si>
    <t>108GPWYP</t>
  </si>
  <si>
    <t>108GPWYU</t>
  </si>
  <si>
    <t>108HPDGP</t>
  </si>
  <si>
    <t>108HPDGU</t>
  </si>
  <si>
    <t>108HPSG-P</t>
  </si>
  <si>
    <t>108HPSG-U</t>
  </si>
  <si>
    <t>108MPSE</t>
  </si>
  <si>
    <t>108OPDGU</t>
  </si>
  <si>
    <t>108OPSG</t>
  </si>
  <si>
    <t>108OPSG-W</t>
  </si>
  <si>
    <t>108OPSSGCT</t>
  </si>
  <si>
    <t>108SPDGP</t>
  </si>
  <si>
    <t>108SPDGU</t>
  </si>
  <si>
    <t>108SPSG</t>
  </si>
  <si>
    <t>108SPSSGCH</t>
  </si>
  <si>
    <t>108TPDGP</t>
  </si>
  <si>
    <t>108TPDGU</t>
  </si>
  <si>
    <t>108TPSG</t>
  </si>
  <si>
    <t>111390OR</t>
  </si>
  <si>
    <t>111390SG</t>
  </si>
  <si>
    <t>111390SO</t>
  </si>
  <si>
    <t>111390UT</t>
  </si>
  <si>
    <t>111390WYP</t>
  </si>
  <si>
    <t>111GPCA</t>
  </si>
  <si>
    <t>111GPCN</t>
  </si>
  <si>
    <t>111GPID</t>
  </si>
  <si>
    <t>111GPOR</t>
  </si>
  <si>
    <t>111GPSG</t>
  </si>
  <si>
    <t>111GPSO</t>
  </si>
  <si>
    <t>111GPUT</t>
  </si>
  <si>
    <t>111GPWA</t>
  </si>
  <si>
    <t>111GPWYP</t>
  </si>
  <si>
    <t>111GPWYU</t>
  </si>
  <si>
    <t>111HPSG-P</t>
  </si>
  <si>
    <t>111IPCN</t>
  </si>
  <si>
    <t>111IPDGU</t>
  </si>
  <si>
    <t>111IPID</t>
  </si>
  <si>
    <t>111IPOR</t>
  </si>
  <si>
    <t>111IPSE</t>
  </si>
  <si>
    <t>111IPSG</t>
  </si>
  <si>
    <t>111IPSG-P</t>
  </si>
  <si>
    <t>111IPSG-U</t>
  </si>
  <si>
    <t>111IPSO</t>
  </si>
  <si>
    <t>111IPSSGCH</t>
  </si>
  <si>
    <t>111IPUT</t>
  </si>
  <si>
    <t>111IPWYP</t>
  </si>
  <si>
    <t>114DGP</t>
  </si>
  <si>
    <t>114SG</t>
  </si>
  <si>
    <t>115DGP</t>
  </si>
  <si>
    <t>115SG</t>
  </si>
  <si>
    <t>124CA</t>
  </si>
  <si>
    <t>124ID</t>
  </si>
  <si>
    <t>124OR</t>
  </si>
  <si>
    <t>124OTHER</t>
  </si>
  <si>
    <t>124SO</t>
  </si>
  <si>
    <t>124UT</t>
  </si>
  <si>
    <t>124WA</t>
  </si>
  <si>
    <t>124WYP</t>
  </si>
  <si>
    <t>124WYU</t>
  </si>
  <si>
    <t>151SE</t>
  </si>
  <si>
    <t>151SSECH</t>
  </si>
  <si>
    <t>154CA</t>
  </si>
  <si>
    <t>154ID</t>
  </si>
  <si>
    <t>154OR</t>
  </si>
  <si>
    <t>154SE</t>
  </si>
  <si>
    <t>154SG</t>
  </si>
  <si>
    <t>154SNPD</t>
  </si>
  <si>
    <t>154SNPPH</t>
  </si>
  <si>
    <t>154SNPPO</t>
  </si>
  <si>
    <t>154SNPPS</t>
  </si>
  <si>
    <t>154SO</t>
  </si>
  <si>
    <t>154UT</t>
  </si>
  <si>
    <t>154WA</t>
  </si>
  <si>
    <t>154WYP</t>
  </si>
  <si>
    <t>154WYU</t>
  </si>
  <si>
    <t>165GPS</t>
  </si>
  <si>
    <t>165ID</t>
  </si>
  <si>
    <t>165OR</t>
  </si>
  <si>
    <t>165OTHER</t>
  </si>
  <si>
    <t>165SE</t>
  </si>
  <si>
    <t>165SG</t>
  </si>
  <si>
    <t>165SO</t>
  </si>
  <si>
    <t>165UT</t>
  </si>
  <si>
    <t>165WYP</t>
  </si>
  <si>
    <t>182MCA</t>
  </si>
  <si>
    <t>182MID</t>
  </si>
  <si>
    <t>182MOR</t>
  </si>
  <si>
    <t>182MOTHER</t>
  </si>
  <si>
    <t>182MSGCT</t>
  </si>
  <si>
    <t>182MSO</t>
  </si>
  <si>
    <t>182MUT</t>
  </si>
  <si>
    <t>182MWA</t>
  </si>
  <si>
    <t>182MWYP</t>
  </si>
  <si>
    <t>182MWYU</t>
  </si>
  <si>
    <t>182WCA</t>
  </si>
  <si>
    <t>182WID</t>
  </si>
  <si>
    <t>182WOTHER</t>
  </si>
  <si>
    <t>182WWYP</t>
  </si>
  <si>
    <t>186MOTHER</t>
  </si>
  <si>
    <t>186MSE</t>
  </si>
  <si>
    <t>186MSG</t>
  </si>
  <si>
    <t>186MSO</t>
  </si>
  <si>
    <t>190BADDEBT</t>
  </si>
  <si>
    <t>190CA</t>
  </si>
  <si>
    <t>190ID</t>
  </si>
  <si>
    <t>190OR</t>
  </si>
  <si>
    <t>190OTHER</t>
  </si>
  <si>
    <t>190SE</t>
  </si>
  <si>
    <t>190SG</t>
  </si>
  <si>
    <t>190SO</t>
  </si>
  <si>
    <t>190TROJD</t>
  </si>
  <si>
    <t>190UT</t>
  </si>
  <si>
    <t>190WA</t>
  </si>
  <si>
    <t>190WYP</t>
  </si>
  <si>
    <t>2282SO</t>
  </si>
  <si>
    <t>2283SO</t>
  </si>
  <si>
    <t>22841SG</t>
  </si>
  <si>
    <t>235UT</t>
  </si>
  <si>
    <t>252CA</t>
  </si>
  <si>
    <t>252ID</t>
  </si>
  <si>
    <t>252OR</t>
  </si>
  <si>
    <t>252SG</t>
  </si>
  <si>
    <t>252UT</t>
  </si>
  <si>
    <t>252WA</t>
  </si>
  <si>
    <t>252WYP</t>
  </si>
  <si>
    <t>252WYU</t>
  </si>
  <si>
    <t>25316SE</t>
  </si>
  <si>
    <t>25317SE</t>
  </si>
  <si>
    <t>25318SNPPS</t>
  </si>
  <si>
    <t>25398SE</t>
  </si>
  <si>
    <t>25399CA</t>
  </si>
  <si>
    <t>25399ID</t>
  </si>
  <si>
    <t>25399OR</t>
  </si>
  <si>
    <t>25399OTHER</t>
  </si>
  <si>
    <t>25399SG</t>
  </si>
  <si>
    <t>25399SO</t>
  </si>
  <si>
    <t>25399UT</t>
  </si>
  <si>
    <t>25399WA</t>
  </si>
  <si>
    <t>25399WYP</t>
  </si>
  <si>
    <t>254ID</t>
  </si>
  <si>
    <t>254OR</t>
  </si>
  <si>
    <t>254OTHER</t>
  </si>
  <si>
    <t>254SG</t>
  </si>
  <si>
    <t>254UT</t>
  </si>
  <si>
    <t>254WA</t>
  </si>
  <si>
    <t>254WYP</t>
  </si>
  <si>
    <t>255DGU</t>
  </si>
  <si>
    <t>255ID</t>
  </si>
  <si>
    <t>255ITC84</t>
  </si>
  <si>
    <t>255ITC85</t>
  </si>
  <si>
    <t>255ITC86</t>
  </si>
  <si>
    <t>255ITC88</t>
  </si>
  <si>
    <t>255ITC89</t>
  </si>
  <si>
    <t>255ITC90</t>
  </si>
  <si>
    <t>281SG</t>
  </si>
  <si>
    <t>282CA</t>
  </si>
  <si>
    <t>282DITBAL</t>
  </si>
  <si>
    <t>282ID</t>
  </si>
  <si>
    <t>282OR</t>
  </si>
  <si>
    <t>282OTHER</t>
  </si>
  <si>
    <t>282SE</t>
  </si>
  <si>
    <t>282SG</t>
  </si>
  <si>
    <t>282SO</t>
  </si>
  <si>
    <t>282UT</t>
  </si>
  <si>
    <t>282WA</t>
  </si>
  <si>
    <t>282WYP</t>
  </si>
  <si>
    <t>283CA</t>
  </si>
  <si>
    <t>283GPS</t>
  </si>
  <si>
    <t>283ID</t>
  </si>
  <si>
    <t>283OR</t>
  </si>
  <si>
    <t>283OTHER</t>
  </si>
  <si>
    <t>283SE</t>
  </si>
  <si>
    <t>283SG</t>
  </si>
  <si>
    <t>283SGCT</t>
  </si>
  <si>
    <t>283SNP</t>
  </si>
  <si>
    <t>283SO</t>
  </si>
  <si>
    <t>283UT</t>
  </si>
  <si>
    <t>283WA</t>
  </si>
  <si>
    <t>283WYP</t>
  </si>
  <si>
    <t>283WYU</t>
  </si>
  <si>
    <t>302DGU</t>
  </si>
  <si>
    <t>302ID</t>
  </si>
  <si>
    <t>302SG</t>
  </si>
  <si>
    <t>302SG-P</t>
  </si>
  <si>
    <t>302SG-U</t>
  </si>
  <si>
    <t>303CA</t>
  </si>
  <si>
    <t>303CN</t>
  </si>
  <si>
    <t>303ID</t>
  </si>
  <si>
    <t>303OR</t>
  </si>
  <si>
    <t>303SE</t>
  </si>
  <si>
    <t>303SG</t>
  </si>
  <si>
    <t>303SO</t>
  </si>
  <si>
    <t>303UT</t>
  </si>
  <si>
    <t>303WA</t>
  </si>
  <si>
    <t>303WYP</t>
  </si>
  <si>
    <t>310DGP</t>
  </si>
  <si>
    <t>310DGU</t>
  </si>
  <si>
    <t>310SG</t>
  </si>
  <si>
    <t>310SSGCH</t>
  </si>
  <si>
    <t>311DGP</t>
  </si>
  <si>
    <t>311DGU</t>
  </si>
  <si>
    <t>311SG</t>
  </si>
  <si>
    <t>311SSGCH</t>
  </si>
  <si>
    <t>312DGP</t>
  </si>
  <si>
    <t>312DGU</t>
  </si>
  <si>
    <t>312SG</t>
  </si>
  <si>
    <t>312SSGCH</t>
  </si>
  <si>
    <t>314DGP</t>
  </si>
  <si>
    <t>314DGU</t>
  </si>
  <si>
    <t>314SG</t>
  </si>
  <si>
    <t>314SSGCH</t>
  </si>
  <si>
    <t>315DGP</t>
  </si>
  <si>
    <t>315DGU</t>
  </si>
  <si>
    <t>315SG</t>
  </si>
  <si>
    <t>315SSGCH</t>
  </si>
  <si>
    <t>316DGP</t>
  </si>
  <si>
    <t>316DGU</t>
  </si>
  <si>
    <t>316SG</t>
  </si>
  <si>
    <t>316SSGCH</t>
  </si>
  <si>
    <t>330DGP</t>
  </si>
  <si>
    <t>330DGU</t>
  </si>
  <si>
    <t>330SG-P</t>
  </si>
  <si>
    <t>330SG-U</t>
  </si>
  <si>
    <t>331DGP</t>
  </si>
  <si>
    <t>331DGU</t>
  </si>
  <si>
    <t>331SG-P</t>
  </si>
  <si>
    <t>331SG-U</t>
  </si>
  <si>
    <t>332DGP</t>
  </si>
  <si>
    <t>332DGU</t>
  </si>
  <si>
    <t>332SG-P</t>
  </si>
  <si>
    <t>332SG-U</t>
  </si>
  <si>
    <t>333DGP</t>
  </si>
  <si>
    <t>333DGU</t>
  </si>
  <si>
    <t>333SG-P</t>
  </si>
  <si>
    <t>333SG-U</t>
  </si>
  <si>
    <t>334DGP</t>
  </si>
  <si>
    <t>334DGU</t>
  </si>
  <si>
    <t>334SG-P</t>
  </si>
  <si>
    <t>334SG-U</t>
  </si>
  <si>
    <t>335DGP</t>
  </si>
  <si>
    <t>335DGU</t>
  </si>
  <si>
    <t>335SG-P</t>
  </si>
  <si>
    <t>335SG-U</t>
  </si>
  <si>
    <t>336DGP</t>
  </si>
  <si>
    <t>336DGU</t>
  </si>
  <si>
    <t>336SG-P</t>
  </si>
  <si>
    <t>336SG-U</t>
  </si>
  <si>
    <t>340OR</t>
  </si>
  <si>
    <t>340SG</t>
  </si>
  <si>
    <t>340SG-W</t>
  </si>
  <si>
    <t>341DGU</t>
  </si>
  <si>
    <t>341SG</t>
  </si>
  <si>
    <t>341SG-W</t>
  </si>
  <si>
    <t>341SSGCT</t>
  </si>
  <si>
    <t>342SG</t>
  </si>
  <si>
    <t>342SSGCT</t>
  </si>
  <si>
    <t>343DGU</t>
  </si>
  <si>
    <t>343SG</t>
  </si>
  <si>
    <t>343SG-W</t>
  </si>
  <si>
    <t>343SSGCT</t>
  </si>
  <si>
    <t>344SG</t>
  </si>
  <si>
    <t>344SG-W</t>
  </si>
  <si>
    <t>344SSGCT</t>
  </si>
  <si>
    <t>345DGU</t>
  </si>
  <si>
    <t>345SG</t>
  </si>
  <si>
    <t>345SG-W</t>
  </si>
  <si>
    <t>345SSGCT</t>
  </si>
  <si>
    <t>346DGU</t>
  </si>
  <si>
    <t>346SG</t>
  </si>
  <si>
    <t>346SG-W</t>
  </si>
  <si>
    <t>350DGP</t>
  </si>
  <si>
    <t>350DGU</t>
  </si>
  <si>
    <t>350SG</t>
  </si>
  <si>
    <t>352DGP</t>
  </si>
  <si>
    <t>352DGU</t>
  </si>
  <si>
    <t>352SG</t>
  </si>
  <si>
    <t>353DGP</t>
  </si>
  <si>
    <t>353DGU</t>
  </si>
  <si>
    <t>353SG</t>
  </si>
  <si>
    <t>354DGP</t>
  </si>
  <si>
    <t>354DGU</t>
  </si>
  <si>
    <t>354SG</t>
  </si>
  <si>
    <t>355DGP</t>
  </si>
  <si>
    <t>355DGU</t>
  </si>
  <si>
    <t>355SG</t>
  </si>
  <si>
    <t>356DGP</t>
  </si>
  <si>
    <t>356DGU</t>
  </si>
  <si>
    <t>356SG</t>
  </si>
  <si>
    <t>357DGP</t>
  </si>
  <si>
    <t>357DGU</t>
  </si>
  <si>
    <t>357SG</t>
  </si>
  <si>
    <t>358DGU</t>
  </si>
  <si>
    <t>358SG</t>
  </si>
  <si>
    <t>359DGP</t>
  </si>
  <si>
    <t>359DGU</t>
  </si>
  <si>
    <t>359SG</t>
  </si>
  <si>
    <t>360CA</t>
  </si>
  <si>
    <t>360ID</t>
  </si>
  <si>
    <t>360OR</t>
  </si>
  <si>
    <t>360UT</t>
  </si>
  <si>
    <t>360WA</t>
  </si>
  <si>
    <t>360WYP</t>
  </si>
  <si>
    <t>360WYU</t>
  </si>
  <si>
    <t>361CA</t>
  </si>
  <si>
    <t>361ID</t>
  </si>
  <si>
    <t>361OR</t>
  </si>
  <si>
    <t>361UT</t>
  </si>
  <si>
    <t>361WA</t>
  </si>
  <si>
    <t>361WYP</t>
  </si>
  <si>
    <t>361WYU</t>
  </si>
  <si>
    <t>362CA</t>
  </si>
  <si>
    <t>362ID</t>
  </si>
  <si>
    <t>362OR</t>
  </si>
  <si>
    <t>362UT</t>
  </si>
  <si>
    <t>362WA</t>
  </si>
  <si>
    <t>362WYP</t>
  </si>
  <si>
    <t>362WYU</t>
  </si>
  <si>
    <t>364CA</t>
  </si>
  <si>
    <t>364ID</t>
  </si>
  <si>
    <t>364OR</t>
  </si>
  <si>
    <t>364UT</t>
  </si>
  <si>
    <t>364WA</t>
  </si>
  <si>
    <t>364WYP</t>
  </si>
  <si>
    <t>364WYU</t>
  </si>
  <si>
    <t>365CA</t>
  </si>
  <si>
    <t>365ID</t>
  </si>
  <si>
    <t>365OR</t>
  </si>
  <si>
    <t>365UT</t>
  </si>
  <si>
    <t>365WA</t>
  </si>
  <si>
    <t>365WYP</t>
  </si>
  <si>
    <t>365WYU</t>
  </si>
  <si>
    <t>366CA</t>
  </si>
  <si>
    <t>366ID</t>
  </si>
  <si>
    <t>366OR</t>
  </si>
  <si>
    <t>366UT</t>
  </si>
  <si>
    <t>366WA</t>
  </si>
  <si>
    <t>366WYP</t>
  </si>
  <si>
    <t>366WYU</t>
  </si>
  <si>
    <t>367CA</t>
  </si>
  <si>
    <t>367ID</t>
  </si>
  <si>
    <t>367OR</t>
  </si>
  <si>
    <t>367UT</t>
  </si>
  <si>
    <t>367WA</t>
  </si>
  <si>
    <t>367WYP</t>
  </si>
  <si>
    <t>367WYU</t>
  </si>
  <si>
    <t>368CA</t>
  </si>
  <si>
    <t>368ID</t>
  </si>
  <si>
    <t>368OR</t>
  </si>
  <si>
    <t>368UT</t>
  </si>
  <si>
    <t>368WA</t>
  </si>
  <si>
    <t>368WYP</t>
  </si>
  <si>
    <t>368WYU</t>
  </si>
  <si>
    <t>369CA</t>
  </si>
  <si>
    <t>369ID</t>
  </si>
  <si>
    <t>369OR</t>
  </si>
  <si>
    <t>369UT</t>
  </si>
  <si>
    <t>369WA</t>
  </si>
  <si>
    <t>369WYP</t>
  </si>
  <si>
    <t>369WYU</t>
  </si>
  <si>
    <t>370CA</t>
  </si>
  <si>
    <t>370ID</t>
  </si>
  <si>
    <t>370OR</t>
  </si>
  <si>
    <t>370UT</t>
  </si>
  <si>
    <t>370WA</t>
  </si>
  <si>
    <t>370WYP</t>
  </si>
  <si>
    <t>370WYU</t>
  </si>
  <si>
    <t>371CA</t>
  </si>
  <si>
    <t>371ID</t>
  </si>
  <si>
    <t>371OR</t>
  </si>
  <si>
    <t>371UT</t>
  </si>
  <si>
    <t>371WA</t>
  </si>
  <si>
    <t>371WYP</t>
  </si>
  <si>
    <t>371WYU</t>
  </si>
  <si>
    <t>373CA</t>
  </si>
  <si>
    <t>373ID</t>
  </si>
  <si>
    <t>373OR</t>
  </si>
  <si>
    <t>373UT</t>
  </si>
  <si>
    <t>373WA</t>
  </si>
  <si>
    <t>373WYP</t>
  </si>
  <si>
    <t>373WYU</t>
  </si>
  <si>
    <t>389CA</t>
  </si>
  <si>
    <t>389CN</t>
  </si>
  <si>
    <t>389DGU</t>
  </si>
  <si>
    <t>389ID</t>
  </si>
  <si>
    <t>389OR</t>
  </si>
  <si>
    <t>389SG</t>
  </si>
  <si>
    <t>389SO</t>
  </si>
  <si>
    <t>389UT</t>
  </si>
  <si>
    <t>389WA</t>
  </si>
  <si>
    <t>389WYP</t>
  </si>
  <si>
    <t>389WYU</t>
  </si>
  <si>
    <t>390CA</t>
  </si>
  <si>
    <t>390CN</t>
  </si>
  <si>
    <t>390DGP</t>
  </si>
  <si>
    <t>390DGU</t>
  </si>
  <si>
    <t>390ID</t>
  </si>
  <si>
    <t>390OR</t>
  </si>
  <si>
    <t>390SE</t>
  </si>
  <si>
    <t>390SG</t>
  </si>
  <si>
    <t>390SO</t>
  </si>
  <si>
    <t>390UT</t>
  </si>
  <si>
    <t>390WA</t>
  </si>
  <si>
    <t>390WYP</t>
  </si>
  <si>
    <t>390WYU</t>
  </si>
  <si>
    <t>391CA</t>
  </si>
  <si>
    <t>391CN</t>
  </si>
  <si>
    <t>391DGP</t>
  </si>
  <si>
    <t>391DGU</t>
  </si>
  <si>
    <t>391ID</t>
  </si>
  <si>
    <t>391OR</t>
  </si>
  <si>
    <t>391SE</t>
  </si>
  <si>
    <t>391SG</t>
  </si>
  <si>
    <t>391SO</t>
  </si>
  <si>
    <t>391SSGCH</t>
  </si>
  <si>
    <t>391UT</t>
  </si>
  <si>
    <t>391WA</t>
  </si>
  <si>
    <t>391WYP</t>
  </si>
  <si>
    <t>391WYU</t>
  </si>
  <si>
    <t>392CA</t>
  </si>
  <si>
    <t>392DGP</t>
  </si>
  <si>
    <t>392DGU</t>
  </si>
  <si>
    <t>392ID</t>
  </si>
  <si>
    <t>392OR</t>
  </si>
  <si>
    <t>392SE</t>
  </si>
  <si>
    <t>392SG</t>
  </si>
  <si>
    <t>392SO</t>
  </si>
  <si>
    <t>392SSGCH</t>
  </si>
  <si>
    <t>392SSGCT</t>
  </si>
  <si>
    <t>392UT</t>
  </si>
  <si>
    <t>392WA</t>
  </si>
  <si>
    <t>392WYP</t>
  </si>
  <si>
    <t>392WYU</t>
  </si>
  <si>
    <t>393CA</t>
  </si>
  <si>
    <t>393DGP</t>
  </si>
  <si>
    <t>393DGU</t>
  </si>
  <si>
    <t>393ID</t>
  </si>
  <si>
    <t>393OR</t>
  </si>
  <si>
    <t>393SG</t>
  </si>
  <si>
    <t>393SO</t>
  </si>
  <si>
    <t>393SSGCT</t>
  </si>
  <si>
    <t>393UT</t>
  </si>
  <si>
    <t>393WA</t>
  </si>
  <si>
    <t>393WYP</t>
  </si>
  <si>
    <t>393WYU</t>
  </si>
  <si>
    <t>394CA</t>
  </si>
  <si>
    <t>394DGP</t>
  </si>
  <si>
    <t>394DGU</t>
  </si>
  <si>
    <t>394ID</t>
  </si>
  <si>
    <t>394OR</t>
  </si>
  <si>
    <t>394SE</t>
  </si>
  <si>
    <t>394SG</t>
  </si>
  <si>
    <t>394SO</t>
  </si>
  <si>
    <t>394SSGCH</t>
  </si>
  <si>
    <t>394SSGCT</t>
  </si>
  <si>
    <t>394UT</t>
  </si>
  <si>
    <t>394WA</t>
  </si>
  <si>
    <t>394WYP</t>
  </si>
  <si>
    <t>394WYU</t>
  </si>
  <si>
    <t>395CA</t>
  </si>
  <si>
    <t>395DGP</t>
  </si>
  <si>
    <t>395DGU</t>
  </si>
  <si>
    <t>395ID</t>
  </si>
  <si>
    <t>395OR</t>
  </si>
  <si>
    <t>395SG</t>
  </si>
  <si>
    <t>395SO</t>
  </si>
  <si>
    <t>395SSGCH</t>
  </si>
  <si>
    <t>395SSGCT</t>
  </si>
  <si>
    <t>395UT</t>
  </si>
  <si>
    <t>395WA</t>
  </si>
  <si>
    <t>395WYP</t>
  </si>
  <si>
    <t>395WYU</t>
  </si>
  <si>
    <t>396CA</t>
  </si>
  <si>
    <t>396DGP</t>
  </si>
  <si>
    <t>396DGU</t>
  </si>
  <si>
    <t>396ID</t>
  </si>
  <si>
    <t>396OR</t>
  </si>
  <si>
    <t>396SE</t>
  </si>
  <si>
    <t>396SG</t>
  </si>
  <si>
    <t>396SO</t>
  </si>
  <si>
    <t>396SSGCH</t>
  </si>
  <si>
    <t>396UT</t>
  </si>
  <si>
    <t>396WA</t>
  </si>
  <si>
    <t>396WYP</t>
  </si>
  <si>
    <t>396WYU</t>
  </si>
  <si>
    <t>397CA</t>
  </si>
  <si>
    <t>397CN</t>
  </si>
  <si>
    <t>397DGP</t>
  </si>
  <si>
    <t>397DGU</t>
  </si>
  <si>
    <t>397ID</t>
  </si>
  <si>
    <t>397OR</t>
  </si>
  <si>
    <t>397SE</t>
  </si>
  <si>
    <t>397SG</t>
  </si>
  <si>
    <t>397SO</t>
  </si>
  <si>
    <t>397SSGCH</t>
  </si>
  <si>
    <t>397SSGCT</t>
  </si>
  <si>
    <t>397UT</t>
  </si>
  <si>
    <t>397WA</t>
  </si>
  <si>
    <t>397WYP</t>
  </si>
  <si>
    <t>397WYU</t>
  </si>
  <si>
    <t>398CA</t>
  </si>
  <si>
    <t>398CN</t>
  </si>
  <si>
    <t>398ID</t>
  </si>
  <si>
    <t>398OR</t>
  </si>
  <si>
    <t>398SE</t>
  </si>
  <si>
    <t>398SG</t>
  </si>
  <si>
    <t>398SO</t>
  </si>
  <si>
    <t>398UT</t>
  </si>
  <si>
    <t>398WA</t>
  </si>
  <si>
    <t>398WYP</t>
  </si>
  <si>
    <t>398WYU</t>
  </si>
  <si>
    <t>399SE</t>
  </si>
  <si>
    <t>DPCA</t>
  </si>
  <si>
    <t>DPID</t>
  </si>
  <si>
    <t>DPOR</t>
  </si>
  <si>
    <t>DPUT</t>
  </si>
  <si>
    <t>DPWA</t>
  </si>
  <si>
    <t>DPWYU</t>
  </si>
  <si>
    <t>GPSO</t>
  </si>
  <si>
    <t>IPSO</t>
  </si>
  <si>
    <t>OPSG</t>
  </si>
  <si>
    <t>SPSG</t>
  </si>
  <si>
    <t>TPSG</t>
  </si>
  <si>
    <t>143SO</t>
  </si>
  <si>
    <t>230SE</t>
  </si>
  <si>
    <t>232DGU</t>
  </si>
  <si>
    <t>232OTHER</t>
  </si>
  <si>
    <t>232SE</t>
  </si>
  <si>
    <t>232SG</t>
  </si>
  <si>
    <t>232SO</t>
  </si>
  <si>
    <t>2533SE</t>
  </si>
  <si>
    <t>2533SSECH</t>
  </si>
  <si>
    <t>254105OTHER</t>
  </si>
  <si>
    <t>254105SE</t>
  </si>
  <si>
    <t>40910SE</t>
  </si>
  <si>
    <t>40910SG</t>
  </si>
  <si>
    <t>40910SO</t>
  </si>
  <si>
    <t>40911SG</t>
  </si>
  <si>
    <t>41010CA</t>
  </si>
  <si>
    <t>41010GPS</t>
  </si>
  <si>
    <t>41010ID</t>
  </si>
  <si>
    <t>41010OR</t>
  </si>
  <si>
    <t>41010OTHER</t>
  </si>
  <si>
    <t>41010SE</t>
  </si>
  <si>
    <t>41010SG</t>
  </si>
  <si>
    <t>41010SNP</t>
  </si>
  <si>
    <t>41010SNPD</t>
  </si>
  <si>
    <t>41010SO</t>
  </si>
  <si>
    <t>41010SSGCH</t>
  </si>
  <si>
    <t>41010TAXDEPR</t>
  </si>
  <si>
    <t>41010UT</t>
  </si>
  <si>
    <t>41010WA</t>
  </si>
  <si>
    <t>41010WYP</t>
  </si>
  <si>
    <t>41110BADDEBT</t>
  </si>
  <si>
    <t>41110CA</t>
  </si>
  <si>
    <t>41110CIAC</t>
  </si>
  <si>
    <t>41110FERC</t>
  </si>
  <si>
    <t>41110GPS</t>
  </si>
  <si>
    <t>41110ID</t>
  </si>
  <si>
    <t>41110OR</t>
  </si>
  <si>
    <t>41110OTHER</t>
  </si>
  <si>
    <t>41110SCHMDEXP</t>
  </si>
  <si>
    <t>41110SE</t>
  </si>
  <si>
    <t>41110SG</t>
  </si>
  <si>
    <t>41110SGCT</t>
  </si>
  <si>
    <t>41110SNP</t>
  </si>
  <si>
    <t>41110SNPD</t>
  </si>
  <si>
    <t>41110SO</t>
  </si>
  <si>
    <t>41110SSGCH</t>
  </si>
  <si>
    <t>41110TROJD</t>
  </si>
  <si>
    <t>41110UT</t>
  </si>
  <si>
    <t>41110WA</t>
  </si>
  <si>
    <t>41110WYP</t>
  </si>
  <si>
    <t>41110WYU</t>
  </si>
  <si>
    <t>SCHMAPBADDEBT</t>
  </si>
  <si>
    <t>SCHMAPOTHER</t>
  </si>
  <si>
    <t>SCHMAPSCHMDEXP</t>
  </si>
  <si>
    <t>SCHMAPSE</t>
  </si>
  <si>
    <t>SCHMAPSO</t>
  </si>
  <si>
    <t>SCHMATBADDEBT</t>
  </si>
  <si>
    <t>SCHMATCA</t>
  </si>
  <si>
    <t>SCHMATCIAC</t>
  </si>
  <si>
    <t>SCHMATGPS</t>
  </si>
  <si>
    <t>SCHMATID</t>
  </si>
  <si>
    <t>SCHMATOR</t>
  </si>
  <si>
    <t>SCHMATOTHER</t>
  </si>
  <si>
    <t>SCHMATSCHMDEXP</t>
  </si>
  <si>
    <t>SCHMATSE</t>
  </si>
  <si>
    <t>SCHMATSG</t>
  </si>
  <si>
    <t>SCHMATSGCT</t>
  </si>
  <si>
    <t>SCHMATSNP</t>
  </si>
  <si>
    <t>SCHMATSNPD</t>
  </si>
  <si>
    <t>SCHMATSO</t>
  </si>
  <si>
    <t>SCHMATTROJD</t>
  </si>
  <si>
    <t>SCHMATUT</t>
  </si>
  <si>
    <t>SCHMATWA</t>
  </si>
  <si>
    <t>SCHMATWYP</t>
  </si>
  <si>
    <t>SCHMDPSCHMDEXP</t>
  </si>
  <si>
    <t>SCHMDPSE</t>
  </si>
  <si>
    <t>SCHMDPSNP</t>
  </si>
  <si>
    <t>SCHMDPSO</t>
  </si>
  <si>
    <t>SCHMDTCA</t>
  </si>
  <si>
    <t>SCHMDTGPS</t>
  </si>
  <si>
    <t>SCHMDTID</t>
  </si>
  <si>
    <t>SCHMDTOR</t>
  </si>
  <si>
    <t>SCHMDTOTHER</t>
  </si>
  <si>
    <t>SCHMDTSE</t>
  </si>
  <si>
    <t>SCHMDTSG</t>
  </si>
  <si>
    <t>SCHMDTSNP</t>
  </si>
  <si>
    <t>SCHMDTSNPD</t>
  </si>
  <si>
    <t>SCHMDTSO</t>
  </si>
  <si>
    <t>SCHMDTSSGCH</t>
  </si>
  <si>
    <t>SCHMDTTAXDEPR</t>
  </si>
  <si>
    <t>SCHMDTUT</t>
  </si>
  <si>
    <t>SCHMDTWA</t>
  </si>
  <si>
    <t>SCHMDTWYP</t>
  </si>
  <si>
    <t>403360CA</t>
  </si>
  <si>
    <t>403360ID</t>
  </si>
  <si>
    <t>403360OR</t>
  </si>
  <si>
    <t>403360UT</t>
  </si>
  <si>
    <t>403360WA</t>
  </si>
  <si>
    <t>403360WYP</t>
  </si>
  <si>
    <t>403360WYU</t>
  </si>
  <si>
    <t>403361CA</t>
  </si>
  <si>
    <t>403361ID</t>
  </si>
  <si>
    <t>403361OR</t>
  </si>
  <si>
    <t>403361UT</t>
  </si>
  <si>
    <t>403361WA</t>
  </si>
  <si>
    <t>403361WYP</t>
  </si>
  <si>
    <t>403361WYU</t>
  </si>
  <si>
    <t>403362CA</t>
  </si>
  <si>
    <t>403362ID</t>
  </si>
  <si>
    <t>403362OR</t>
  </si>
  <si>
    <t>403362UT</t>
  </si>
  <si>
    <t>403362WA</t>
  </si>
  <si>
    <t>403362WYP</t>
  </si>
  <si>
    <t>403362WYU</t>
  </si>
  <si>
    <t>403364CA</t>
  </si>
  <si>
    <t>403364ID</t>
  </si>
  <si>
    <t>403364OR</t>
  </si>
  <si>
    <t>403364UT</t>
  </si>
  <si>
    <t>403364WA</t>
  </si>
  <si>
    <t>403364WYP</t>
  </si>
  <si>
    <t>403364WYU</t>
  </si>
  <si>
    <t>403365CA</t>
  </si>
  <si>
    <t>403365ID</t>
  </si>
  <si>
    <t>403365OR</t>
  </si>
  <si>
    <t>403365UT</t>
  </si>
  <si>
    <t>403365WA</t>
  </si>
  <si>
    <t>403365WYP</t>
  </si>
  <si>
    <t>403365WYU</t>
  </si>
  <si>
    <t>403366CA</t>
  </si>
  <si>
    <t>403366ID</t>
  </si>
  <si>
    <t>403366OR</t>
  </si>
  <si>
    <t>403366UT</t>
  </si>
  <si>
    <t>403366WA</t>
  </si>
  <si>
    <t>403366WYP</t>
  </si>
  <si>
    <t>403366WYU</t>
  </si>
  <si>
    <t>403367CA</t>
  </si>
  <si>
    <t>403367ID</t>
  </si>
  <si>
    <t>403367OR</t>
  </si>
  <si>
    <t>403367UT</t>
  </si>
  <si>
    <t>403367WA</t>
  </si>
  <si>
    <t>403367WYP</t>
  </si>
  <si>
    <t>403367WYU</t>
  </si>
  <si>
    <t>403368CA</t>
  </si>
  <si>
    <t>403368ID</t>
  </si>
  <si>
    <t>403368OR</t>
  </si>
  <si>
    <t>403368UT</t>
  </si>
  <si>
    <t>403368WA</t>
  </si>
  <si>
    <t>403368WYP</t>
  </si>
  <si>
    <t>403368WYU</t>
  </si>
  <si>
    <t>403369CA</t>
  </si>
  <si>
    <t>403369ID</t>
  </si>
  <si>
    <t>403369OR</t>
  </si>
  <si>
    <t>403369UT</t>
  </si>
  <si>
    <t>403369WA</t>
  </si>
  <si>
    <t>403369WYP</t>
  </si>
  <si>
    <t>403369WYU</t>
  </si>
  <si>
    <t>403370CA</t>
  </si>
  <si>
    <t>403370ID</t>
  </si>
  <si>
    <t>403370OR</t>
  </si>
  <si>
    <t>403370UT</t>
  </si>
  <si>
    <t>403370WA</t>
  </si>
  <si>
    <t>403370WYP</t>
  </si>
  <si>
    <t>403370WYU</t>
  </si>
  <si>
    <t>403371CA</t>
  </si>
  <si>
    <t>403371ID</t>
  </si>
  <si>
    <t>403371OR</t>
  </si>
  <si>
    <t>403371UT</t>
  </si>
  <si>
    <t>403371WA</t>
  </si>
  <si>
    <t>403371WYP</t>
  </si>
  <si>
    <t>403371WYU</t>
  </si>
  <si>
    <t>403373CA</t>
  </si>
  <si>
    <t>403373ID</t>
  </si>
  <si>
    <t>403373OR</t>
  </si>
  <si>
    <t>403373UT</t>
  </si>
  <si>
    <t>403373WA</t>
  </si>
  <si>
    <t>403373WYP</t>
  </si>
  <si>
    <t>403373WYU</t>
  </si>
  <si>
    <t>403GPCA</t>
  </si>
  <si>
    <t>403GPCN</t>
  </si>
  <si>
    <t>403GPDGP</t>
  </si>
  <si>
    <t>403GPDGU</t>
  </si>
  <si>
    <t>403GPID</t>
  </si>
  <si>
    <t>403GPOR</t>
  </si>
  <si>
    <t>403GPSE</t>
  </si>
  <si>
    <t>403GPSG</t>
  </si>
  <si>
    <t>403GPSO</t>
  </si>
  <si>
    <t>403GPSSGCH</t>
  </si>
  <si>
    <t>403GPSSGCT</t>
  </si>
  <si>
    <t>403GPUT</t>
  </si>
  <si>
    <t>403GPWA</t>
  </si>
  <si>
    <t>403GPWYP</t>
  </si>
  <si>
    <t>403GPWYU</t>
  </si>
  <si>
    <t>403HPDGP</t>
  </si>
  <si>
    <t>403HPDGU</t>
  </si>
  <si>
    <t>403HPSG-P</t>
  </si>
  <si>
    <t>403HPSG-U</t>
  </si>
  <si>
    <t>403OPDGU</t>
  </si>
  <si>
    <t>403OPSG</t>
  </si>
  <si>
    <t>403OPSG-W</t>
  </si>
  <si>
    <t>403OPSSGCT</t>
  </si>
  <si>
    <t>403SPDGP</t>
  </si>
  <si>
    <t>403SPDGU</t>
  </si>
  <si>
    <t>403SPSG</t>
  </si>
  <si>
    <t>403SPSSGCH</t>
  </si>
  <si>
    <t>403TPDGP</t>
  </si>
  <si>
    <t>403TPDGU</t>
  </si>
  <si>
    <t>403TPSG</t>
  </si>
  <si>
    <t>404GPCA</t>
  </si>
  <si>
    <t>404GPCN</t>
  </si>
  <si>
    <t>404GPID</t>
  </si>
  <si>
    <t>404GPOR</t>
  </si>
  <si>
    <t>404GPSO</t>
  </si>
  <si>
    <t>404GPUT</t>
  </si>
  <si>
    <t>404GPWA</t>
  </si>
  <si>
    <t>404GPWYP</t>
  </si>
  <si>
    <t>404GPWYU</t>
  </si>
  <si>
    <t>404HPSG-P</t>
  </si>
  <si>
    <t>404IPCN</t>
  </si>
  <si>
    <t>404IPDGP</t>
  </si>
  <si>
    <t>404IPDGU</t>
  </si>
  <si>
    <t>404IPID</t>
  </si>
  <si>
    <t>404IPOR</t>
  </si>
  <si>
    <t>404IPOTHER</t>
  </si>
  <si>
    <t>404IPSE</t>
  </si>
  <si>
    <t>404IPSG</t>
  </si>
  <si>
    <t>404IPSG-P</t>
  </si>
  <si>
    <t>404IPSG-U</t>
  </si>
  <si>
    <t>404IPSO</t>
  </si>
  <si>
    <t>404IPSSGCH</t>
  </si>
  <si>
    <t>404IPUT</t>
  </si>
  <si>
    <t>404IPWYP</t>
  </si>
  <si>
    <t>406SG</t>
  </si>
  <si>
    <t>407OR</t>
  </si>
  <si>
    <t>407UT</t>
  </si>
  <si>
    <t>407WA</t>
  </si>
  <si>
    <t>407WYP</t>
  </si>
  <si>
    <t>408CA</t>
  </si>
  <si>
    <t>408GPS</t>
  </si>
  <si>
    <t>408OR</t>
  </si>
  <si>
    <t>408SE</t>
  </si>
  <si>
    <t>408SG</t>
  </si>
  <si>
    <t>408SO</t>
  </si>
  <si>
    <t>408UT</t>
  </si>
  <si>
    <t>408WA</t>
  </si>
  <si>
    <t>408WYP</t>
  </si>
  <si>
    <t>40910IBT</t>
  </si>
  <si>
    <t>40911IBT</t>
  </si>
  <si>
    <t>41140DGU</t>
  </si>
  <si>
    <t>4118SE</t>
  </si>
  <si>
    <t>419SNP</t>
  </si>
  <si>
    <t>421CN</t>
  </si>
  <si>
    <t>421DGU</t>
  </si>
  <si>
    <t>421NUTIL</t>
  </si>
  <si>
    <t>421OR</t>
  </si>
  <si>
    <t>421SG</t>
  </si>
  <si>
    <t>421SO</t>
  </si>
  <si>
    <t>421UT</t>
  </si>
  <si>
    <t>421WYP</t>
  </si>
  <si>
    <t>427SNP</t>
  </si>
  <si>
    <t>428SNP</t>
  </si>
  <si>
    <t>429SNP</t>
  </si>
  <si>
    <t>4311UT</t>
  </si>
  <si>
    <t>431SNP</t>
  </si>
  <si>
    <t>432SNP</t>
  </si>
  <si>
    <t>440CA</t>
  </si>
  <si>
    <t>440ID</t>
  </si>
  <si>
    <t>440OR</t>
  </si>
  <si>
    <t>440OTHER</t>
  </si>
  <si>
    <t>440UT</t>
  </si>
  <si>
    <t>440WA</t>
  </si>
  <si>
    <t>440WYP</t>
  </si>
  <si>
    <t>440WYU</t>
  </si>
  <si>
    <t>442CA</t>
  </si>
  <si>
    <t>442ID</t>
  </si>
  <si>
    <t>442OR</t>
  </si>
  <si>
    <t>442OTHER</t>
  </si>
  <si>
    <t>442UT</t>
  </si>
  <si>
    <t>442WA</t>
  </si>
  <si>
    <t>442WYP</t>
  </si>
  <si>
    <t>442WYU</t>
  </si>
  <si>
    <t>444CA</t>
  </si>
  <si>
    <t>444ID</t>
  </si>
  <si>
    <t>444OR</t>
  </si>
  <si>
    <t>444OTHER</t>
  </si>
  <si>
    <t>444UT</t>
  </si>
  <si>
    <t>444WA</t>
  </si>
  <si>
    <t>444WYP</t>
  </si>
  <si>
    <t>444WYU</t>
  </si>
  <si>
    <t>445OTHER</t>
  </si>
  <si>
    <t>445UT</t>
  </si>
  <si>
    <t>447FERC</t>
  </si>
  <si>
    <t>447NPCSE</t>
  </si>
  <si>
    <t>447NPCSG</t>
  </si>
  <si>
    <t>447OR</t>
  </si>
  <si>
    <t>447WYP</t>
  </si>
  <si>
    <t>450CA</t>
  </si>
  <si>
    <t>450ID</t>
  </si>
  <si>
    <t>450OR</t>
  </si>
  <si>
    <t>450UT</t>
  </si>
  <si>
    <t>450WA</t>
  </si>
  <si>
    <t>450WYP</t>
  </si>
  <si>
    <t>450WYU</t>
  </si>
  <si>
    <t>451CA</t>
  </si>
  <si>
    <t>451ID</t>
  </si>
  <si>
    <t>451OR</t>
  </si>
  <si>
    <t>451SO</t>
  </si>
  <si>
    <t>451UT</t>
  </si>
  <si>
    <t>451WA</t>
  </si>
  <si>
    <t>451WYP</t>
  </si>
  <si>
    <t>451WYU</t>
  </si>
  <si>
    <t>453SG</t>
  </si>
  <si>
    <t>454CA</t>
  </si>
  <si>
    <t>454ID</t>
  </si>
  <si>
    <t>454OR</t>
  </si>
  <si>
    <t>454SG</t>
  </si>
  <si>
    <t>454SO</t>
  </si>
  <si>
    <t>454UT</t>
  </si>
  <si>
    <t>454WA</t>
  </si>
  <si>
    <t>454WYP</t>
  </si>
  <si>
    <t>454WYU</t>
  </si>
  <si>
    <t>456CA</t>
  </si>
  <si>
    <t>456ID</t>
  </si>
  <si>
    <t>456OR</t>
  </si>
  <si>
    <t>456OTHER</t>
  </si>
  <si>
    <t>456SE</t>
  </si>
  <si>
    <t>456SG</t>
  </si>
  <si>
    <t>456SO</t>
  </si>
  <si>
    <t>456UT</t>
  </si>
  <si>
    <t>456WA</t>
  </si>
  <si>
    <t>456WYP</t>
  </si>
  <si>
    <t>456WYU</t>
  </si>
  <si>
    <t>500SNPPS</t>
  </si>
  <si>
    <t>500SSGCH</t>
  </si>
  <si>
    <t>501NPCID</t>
  </si>
  <si>
    <t>501NPCSE</t>
  </si>
  <si>
    <t>501NPCSSECH</t>
  </si>
  <si>
    <t>501NPCWYP</t>
  </si>
  <si>
    <t>501SE</t>
  </si>
  <si>
    <t>501SSECH</t>
  </si>
  <si>
    <t>502SNPPS</t>
  </si>
  <si>
    <t>502SSGCH</t>
  </si>
  <si>
    <t>503NPCSE</t>
  </si>
  <si>
    <t>505SNPPS</t>
  </si>
  <si>
    <t>505SSGCH</t>
  </si>
  <si>
    <t>506SNPPS</t>
  </si>
  <si>
    <t>506SSGCH</t>
  </si>
  <si>
    <t>507SNPPS</t>
  </si>
  <si>
    <t>510SNPPS</t>
  </si>
  <si>
    <t>510SSGCH</t>
  </si>
  <si>
    <t>511SNPPS</t>
  </si>
  <si>
    <t>511SSGCH</t>
  </si>
  <si>
    <t>512SNPPS</t>
  </si>
  <si>
    <t>512SSGCH</t>
  </si>
  <si>
    <t>513SNPPS</t>
  </si>
  <si>
    <t>513SSGCH</t>
  </si>
  <si>
    <t>514SNPPS</t>
  </si>
  <si>
    <t>514SSGCH</t>
  </si>
  <si>
    <t>535SNPPH-P</t>
  </si>
  <si>
    <t>535SNPPH-U</t>
  </si>
  <si>
    <t>536SNPPH-P</t>
  </si>
  <si>
    <t>537SNPPH-P</t>
  </si>
  <si>
    <t>537SNPPH-U</t>
  </si>
  <si>
    <t>539SNPPH-P</t>
  </si>
  <si>
    <t>539SNPPH-U</t>
  </si>
  <si>
    <t>540SNPPH-P</t>
  </si>
  <si>
    <t>540SNPPH-U</t>
  </si>
  <si>
    <t>541SNPPH-P</t>
  </si>
  <si>
    <t>542SNPPH-P</t>
  </si>
  <si>
    <t>542SNPPH-U</t>
  </si>
  <si>
    <t>543SNPPH-P</t>
  </si>
  <si>
    <t>543SNPPH-U</t>
  </si>
  <si>
    <t>544SNPPH-P</t>
  </si>
  <si>
    <t>544SNPPH-U</t>
  </si>
  <si>
    <t>545SNPPH-P</t>
  </si>
  <si>
    <t>545SNPPH-U</t>
  </si>
  <si>
    <t>546SNPPO</t>
  </si>
  <si>
    <t>547NPCSE</t>
  </si>
  <si>
    <t>547NPCSSECT</t>
  </si>
  <si>
    <t>548SNPPO</t>
  </si>
  <si>
    <t>548SSGCT</t>
  </si>
  <si>
    <t>549OR</t>
  </si>
  <si>
    <t>549SNPPO</t>
  </si>
  <si>
    <t>549SNPPO-W</t>
  </si>
  <si>
    <t>550OR</t>
  </si>
  <si>
    <t>550SNPPO</t>
  </si>
  <si>
    <t>550SNPPO-W</t>
  </si>
  <si>
    <t>552SNPPO</t>
  </si>
  <si>
    <t>552SSGCT</t>
  </si>
  <si>
    <t>553SNPPO</t>
  </si>
  <si>
    <t>553SNPPO-W</t>
  </si>
  <si>
    <t>553SSGCT</t>
  </si>
  <si>
    <t>554SNPPO</t>
  </si>
  <si>
    <t>554SNPPO-W</t>
  </si>
  <si>
    <t>554SSGCT</t>
  </si>
  <si>
    <t>555NPCSE</t>
  </si>
  <si>
    <t>555NPCSG</t>
  </si>
  <si>
    <t>556SG</t>
  </si>
  <si>
    <t>557ID</t>
  </si>
  <si>
    <t>557OR</t>
  </si>
  <si>
    <t>557SE</t>
  </si>
  <si>
    <t>557SG</t>
  </si>
  <si>
    <t>557SGCT</t>
  </si>
  <si>
    <t>557WA</t>
  </si>
  <si>
    <t>560SNPT</t>
  </si>
  <si>
    <t>561SNPT</t>
  </si>
  <si>
    <t>562SNPT</t>
  </si>
  <si>
    <t>563SNPT</t>
  </si>
  <si>
    <t>565NPCSE</t>
  </si>
  <si>
    <t>565NPCSG</t>
  </si>
  <si>
    <t>566SNPT</t>
  </si>
  <si>
    <t>567SNPT</t>
  </si>
  <si>
    <t>568SNPT</t>
  </si>
  <si>
    <t>569SNPT</t>
  </si>
  <si>
    <t>570SNPT</t>
  </si>
  <si>
    <t>571SNPT</t>
  </si>
  <si>
    <t>572SNPT</t>
  </si>
  <si>
    <t>573SNPT</t>
  </si>
  <si>
    <t>580CA</t>
  </si>
  <si>
    <t>580ID</t>
  </si>
  <si>
    <t>580OR</t>
  </si>
  <si>
    <t>580SNPD</t>
  </si>
  <si>
    <t>580UT</t>
  </si>
  <si>
    <t>580WA</t>
  </si>
  <si>
    <t>580WYP</t>
  </si>
  <si>
    <t>581SNPD</t>
  </si>
  <si>
    <t>582CA</t>
  </si>
  <si>
    <t>582ID</t>
  </si>
  <si>
    <t>582OR</t>
  </si>
  <si>
    <t>582SNPD</t>
  </si>
  <si>
    <t>582UT</t>
  </si>
  <si>
    <t>582WA</t>
  </si>
  <si>
    <t>582WYP</t>
  </si>
  <si>
    <t>583CA</t>
  </si>
  <si>
    <t>583ID</t>
  </si>
  <si>
    <t>583OR</t>
  </si>
  <si>
    <t>583SNPD</t>
  </si>
  <si>
    <t>583UT</t>
  </si>
  <si>
    <t>583WA</t>
  </si>
  <si>
    <t>583WYP</t>
  </si>
  <si>
    <t>583WYU</t>
  </si>
  <si>
    <t>584SNPD</t>
  </si>
  <si>
    <t>584UT</t>
  </si>
  <si>
    <t>585SNPD</t>
  </si>
  <si>
    <t>586CA</t>
  </si>
  <si>
    <t>586ID</t>
  </si>
  <si>
    <t>586OR</t>
  </si>
  <si>
    <t>586SNPD</t>
  </si>
  <si>
    <t>586UT</t>
  </si>
  <si>
    <t>586WA</t>
  </si>
  <si>
    <t>586WYP</t>
  </si>
  <si>
    <t>586WYU</t>
  </si>
  <si>
    <t>587CA</t>
  </si>
  <si>
    <t>587ID</t>
  </si>
  <si>
    <t>587OR</t>
  </si>
  <si>
    <t>587UT</t>
  </si>
  <si>
    <t>587WA</t>
  </si>
  <si>
    <t>587WYP</t>
  </si>
  <si>
    <t>587WYU</t>
  </si>
  <si>
    <t>588CA</t>
  </si>
  <si>
    <t>588ID</t>
  </si>
  <si>
    <t>588OR</t>
  </si>
  <si>
    <t>588SNPD</t>
  </si>
  <si>
    <t>588UT</t>
  </si>
  <si>
    <t>588WA</t>
  </si>
  <si>
    <t>588WYP</t>
  </si>
  <si>
    <t>588WYU</t>
  </si>
  <si>
    <t>589CA</t>
  </si>
  <si>
    <t>589ID</t>
  </si>
  <si>
    <t>589OR</t>
  </si>
  <si>
    <t>589SNPD</t>
  </si>
  <si>
    <t>589UT</t>
  </si>
  <si>
    <t>589WA</t>
  </si>
  <si>
    <t>589WYP</t>
  </si>
  <si>
    <t>589WYU</t>
  </si>
  <si>
    <t>590CA</t>
  </si>
  <si>
    <t>590ID</t>
  </si>
  <si>
    <t>590OR</t>
  </si>
  <si>
    <t>590SNPD</t>
  </si>
  <si>
    <t>590UT</t>
  </si>
  <si>
    <t>590WA</t>
  </si>
  <si>
    <t>590WYP</t>
  </si>
  <si>
    <t>591CA</t>
  </si>
  <si>
    <t>591ID</t>
  </si>
  <si>
    <t>591OR</t>
  </si>
  <si>
    <t>591SNPD</t>
  </si>
  <si>
    <t>591UT</t>
  </si>
  <si>
    <t>591WA</t>
  </si>
  <si>
    <t>591WYP</t>
  </si>
  <si>
    <t>591WYU</t>
  </si>
  <si>
    <t>592CA</t>
  </si>
  <si>
    <t>592ID</t>
  </si>
  <si>
    <t>592OR</t>
  </si>
  <si>
    <t>592SNPD</t>
  </si>
  <si>
    <t>592UT</t>
  </si>
  <si>
    <t>592WA</t>
  </si>
  <si>
    <t>592WYP</t>
  </si>
  <si>
    <t>593CA</t>
  </si>
  <si>
    <t>593ID</t>
  </si>
  <si>
    <t>593OR</t>
  </si>
  <si>
    <t>593SNPD</t>
  </si>
  <si>
    <t>593UT</t>
  </si>
  <si>
    <t>593WA</t>
  </si>
  <si>
    <t>593WYP</t>
  </si>
  <si>
    <t>593WYU</t>
  </si>
  <si>
    <t>594CA</t>
  </si>
  <si>
    <t>594ID</t>
  </si>
  <si>
    <t>594OR</t>
  </si>
  <si>
    <t>594SNPD</t>
  </si>
  <si>
    <t>594UT</t>
  </si>
  <si>
    <t>594WA</t>
  </si>
  <si>
    <t>594WYP</t>
  </si>
  <si>
    <t>594WYU</t>
  </si>
  <si>
    <t>595SNPD</t>
  </si>
  <si>
    <t>595WYP</t>
  </si>
  <si>
    <t>596CA</t>
  </si>
  <si>
    <t>596ID</t>
  </si>
  <si>
    <t>596OR</t>
  </si>
  <si>
    <t>596UT</t>
  </si>
  <si>
    <t>596WA</t>
  </si>
  <si>
    <t>596WYP</t>
  </si>
  <si>
    <t>596WYU</t>
  </si>
  <si>
    <t>597CA</t>
  </si>
  <si>
    <t>597ID</t>
  </si>
  <si>
    <t>597OR</t>
  </si>
  <si>
    <t>597SNPD</t>
  </si>
  <si>
    <t>597UT</t>
  </si>
  <si>
    <t>597WA</t>
  </si>
  <si>
    <t>597WYP</t>
  </si>
  <si>
    <t>597WYU</t>
  </si>
  <si>
    <t>598CA</t>
  </si>
  <si>
    <t>598ID</t>
  </si>
  <si>
    <t>598OR</t>
  </si>
  <si>
    <t>598SNPD</t>
  </si>
  <si>
    <t>598UT</t>
  </si>
  <si>
    <t>598WA</t>
  </si>
  <si>
    <t>598WYP</t>
  </si>
  <si>
    <t>598WYU</t>
  </si>
  <si>
    <t>901CN</t>
  </si>
  <si>
    <t>901ID</t>
  </si>
  <si>
    <t>901WYP</t>
  </si>
  <si>
    <t>902CA</t>
  </si>
  <si>
    <t>902CN</t>
  </si>
  <si>
    <t>902ID</t>
  </si>
  <si>
    <t>902OR</t>
  </si>
  <si>
    <t>902UT</t>
  </si>
  <si>
    <t>902WA</t>
  </si>
  <si>
    <t>902WYP</t>
  </si>
  <si>
    <t>902WYU</t>
  </si>
  <si>
    <t>903CA</t>
  </si>
  <si>
    <t>903CN</t>
  </si>
  <si>
    <t>903ID</t>
  </si>
  <si>
    <t>903OR</t>
  </si>
  <si>
    <t>903UT</t>
  </si>
  <si>
    <t>903WA</t>
  </si>
  <si>
    <t>903WYP</t>
  </si>
  <si>
    <t>903WYU</t>
  </si>
  <si>
    <t>904CA</t>
  </si>
  <si>
    <t>904CN</t>
  </si>
  <si>
    <t>904ID</t>
  </si>
  <si>
    <t>904OR</t>
  </si>
  <si>
    <t>904UT</t>
  </si>
  <si>
    <t>904WA</t>
  </si>
  <si>
    <t>904WYP</t>
  </si>
  <si>
    <t>905CN</t>
  </si>
  <si>
    <t>905OR</t>
  </si>
  <si>
    <t>907CN</t>
  </si>
  <si>
    <t>908CA</t>
  </si>
  <si>
    <t>908CN</t>
  </si>
  <si>
    <t>908ID</t>
  </si>
  <si>
    <t>908OR</t>
  </si>
  <si>
    <t>908OTHER</t>
  </si>
  <si>
    <t>908UT</t>
  </si>
  <si>
    <t>908WA</t>
  </si>
  <si>
    <t>908WYP</t>
  </si>
  <si>
    <t>909CA</t>
  </si>
  <si>
    <t>909CN</t>
  </si>
  <si>
    <t>909ID</t>
  </si>
  <si>
    <t>909OR</t>
  </si>
  <si>
    <t>909UT</t>
  </si>
  <si>
    <t>909WA</t>
  </si>
  <si>
    <t>909WYP</t>
  </si>
  <si>
    <t>910CN</t>
  </si>
  <si>
    <t>920CA</t>
  </si>
  <si>
    <t>920OR</t>
  </si>
  <si>
    <t>920SO</t>
  </si>
  <si>
    <t>920UT</t>
  </si>
  <si>
    <t>920WA</t>
  </si>
  <si>
    <t>921CA</t>
  </si>
  <si>
    <t>921CN</t>
  </si>
  <si>
    <t>921ID</t>
  </si>
  <si>
    <t>921OR</t>
  </si>
  <si>
    <t>921SO</t>
  </si>
  <si>
    <t>921UT</t>
  </si>
  <si>
    <t>921WA</t>
  </si>
  <si>
    <t>921WYP</t>
  </si>
  <si>
    <t>921WYU</t>
  </si>
  <si>
    <t>922SO</t>
  </si>
  <si>
    <t>923CA</t>
  </si>
  <si>
    <t>923ID</t>
  </si>
  <si>
    <t>923OR</t>
  </si>
  <si>
    <t>923SO</t>
  </si>
  <si>
    <t>923UT</t>
  </si>
  <si>
    <t>923WA</t>
  </si>
  <si>
    <t>923WYP</t>
  </si>
  <si>
    <t>923WYU</t>
  </si>
  <si>
    <t>924ID</t>
  </si>
  <si>
    <t>924OR</t>
  </si>
  <si>
    <t>924SO</t>
  </si>
  <si>
    <t>924UT</t>
  </si>
  <si>
    <t>924WYP</t>
  </si>
  <si>
    <t>925OR</t>
  </si>
  <si>
    <t>925SO</t>
  </si>
  <si>
    <t>928CA</t>
  </si>
  <si>
    <t>928ID</t>
  </si>
  <si>
    <t>928OR</t>
  </si>
  <si>
    <t>928SG</t>
  </si>
  <si>
    <t>928SO</t>
  </si>
  <si>
    <t>928UT</t>
  </si>
  <si>
    <t>928WA</t>
  </si>
  <si>
    <t>928WYP</t>
  </si>
  <si>
    <t>929SO</t>
  </si>
  <si>
    <t>930CA</t>
  </si>
  <si>
    <t>930ID</t>
  </si>
  <si>
    <t>930OR</t>
  </si>
  <si>
    <t>930SO</t>
  </si>
  <si>
    <t>930UT</t>
  </si>
  <si>
    <t>930WA</t>
  </si>
  <si>
    <t>930WYP</t>
  </si>
  <si>
    <t>930WYU</t>
  </si>
  <si>
    <t>931CA</t>
  </si>
  <si>
    <t>931ID</t>
  </si>
  <si>
    <t>931OR</t>
  </si>
  <si>
    <t>931SO</t>
  </si>
  <si>
    <t>931UT</t>
  </si>
  <si>
    <t>931WA</t>
  </si>
  <si>
    <t>931WYP</t>
  </si>
  <si>
    <t>935CA</t>
  </si>
  <si>
    <t>935CN</t>
  </si>
  <si>
    <t>935ID</t>
  </si>
  <si>
    <t>935OR</t>
  </si>
  <si>
    <t>935SO</t>
  </si>
  <si>
    <t>935UT</t>
  </si>
  <si>
    <t>935WA</t>
  </si>
  <si>
    <t>935WYP</t>
  </si>
  <si>
    <t>935WYU</t>
  </si>
  <si>
    <t>282CIAC</t>
  </si>
  <si>
    <t>282SNP</t>
  </si>
  <si>
    <t>282SNPD</t>
  </si>
  <si>
    <t>ADJUSTED RESULTS</t>
  </si>
  <si>
    <t>Hash Total</t>
  </si>
  <si>
    <t>Check</t>
  </si>
  <si>
    <t>Total</t>
  </si>
  <si>
    <t>JAM Details by FERC Account / Factor</t>
  </si>
  <si>
    <t>Balancing Check By FERC Account / Factor</t>
  </si>
  <si>
    <t>Links to JAM model</t>
  </si>
  <si>
    <t>Tab 3</t>
  </si>
  <si>
    <t>Tab 4</t>
  </si>
  <si>
    <t>Tab 5</t>
  </si>
  <si>
    <t>Tab 6</t>
  </si>
  <si>
    <t>Tab 7</t>
  </si>
  <si>
    <t>Tab 8</t>
  </si>
  <si>
    <t>Seasonal Factor</t>
  </si>
  <si>
    <t>8.4.1</t>
  </si>
  <si>
    <t>Remove DSM Amortization Expense</t>
  </si>
  <si>
    <t>230TROJD</t>
  </si>
  <si>
    <t>254105TROJD</t>
  </si>
  <si>
    <t>Source - Page 2.33, Excel Line 2216</t>
  </si>
  <si>
    <t>Source - Page 2.18, Excel Line 1250, Unadjusted Columns</t>
  </si>
  <si>
    <t>Source - Page 2.18, Excel Line 1250, Normalized Columns</t>
  </si>
  <si>
    <t>Other &amp; Non-Regulated</t>
  </si>
  <si>
    <t>NON-REGULATED</t>
  </si>
  <si>
    <t>Non-Regulated</t>
  </si>
  <si>
    <t>Medicare Deferred Accounting</t>
  </si>
  <si>
    <t>Changed adj name from 'Non-Deductible Post-Retirement Contributions' to 'Medicare Deferred Accounting' Per tax department</t>
  </si>
  <si>
    <t>Utah ROO December 2013</t>
  </si>
  <si>
    <t>Ready for RAM (x)</t>
  </si>
  <si>
    <t>Temperature Normalization - CA</t>
  </si>
  <si>
    <t>Temperature Normalization - ID</t>
  </si>
  <si>
    <t>PB</t>
  </si>
  <si>
    <t>Temperature Normalization - OR</t>
  </si>
  <si>
    <t>Temperature Normalization - WA</t>
  </si>
  <si>
    <t>Temperature Normalization - WY</t>
  </si>
  <si>
    <t>NH</t>
  </si>
  <si>
    <t>Revenue Normalizing - CA</t>
  </si>
  <si>
    <t>Revenue Normalizing - ID</t>
  </si>
  <si>
    <t>Revenue Normalizing - OR</t>
  </si>
  <si>
    <t>Revenue Normalizing - WA</t>
  </si>
  <si>
    <t>Revenue Normalizing - WY</t>
  </si>
  <si>
    <t>Effective Price Change - CA</t>
  </si>
  <si>
    <t>Effective Price Change - ID</t>
  </si>
  <si>
    <t>Effective Price Change - OR</t>
  </si>
  <si>
    <t>Effective Price Change - WA</t>
  </si>
  <si>
    <t>Effective Price Change - WY</t>
  </si>
  <si>
    <t>Mlor</t>
  </si>
  <si>
    <t>Check to final loads</t>
  </si>
  <si>
    <t>3.7</t>
  </si>
  <si>
    <t>Wage &amp; Employee Benefit (Pro Forma)</t>
  </si>
  <si>
    <t>4.4</t>
  </si>
  <si>
    <t>4.5</t>
  </si>
  <si>
    <t>Pension Curtailment - No adj required this time</t>
  </si>
  <si>
    <t>4.6</t>
  </si>
  <si>
    <t>4.7</t>
  </si>
  <si>
    <t>Oregon Tariff Rider Adjustment</t>
  </si>
  <si>
    <t>4.9</t>
  </si>
  <si>
    <t>4.8</t>
  </si>
  <si>
    <t>x</t>
  </si>
  <si>
    <t>4.11</t>
  </si>
  <si>
    <t>3/6/201</t>
  </si>
  <si>
    <t>4.12</t>
  </si>
  <si>
    <t>4.13</t>
  </si>
  <si>
    <t>4.14</t>
  </si>
  <si>
    <t>4.15</t>
  </si>
  <si>
    <t>4.16</t>
  </si>
  <si>
    <t>3/26/2014 WA
4/2/2014 Other</t>
  </si>
  <si>
    <t>5.2</t>
  </si>
  <si>
    <t>5.3</t>
  </si>
  <si>
    <t>5.4</t>
  </si>
  <si>
    <t>5.5</t>
  </si>
  <si>
    <t>6.1</t>
  </si>
  <si>
    <t>6.2</t>
  </si>
  <si>
    <t>6.3</t>
  </si>
  <si>
    <t>Depreciation Study Update</t>
  </si>
  <si>
    <t>Adj Depr-Amort Res from AMA to YE Rate Base</t>
  </si>
  <si>
    <t>6.4</t>
  </si>
  <si>
    <t>7.4</t>
  </si>
  <si>
    <t>7.5</t>
  </si>
  <si>
    <t>7.6</t>
  </si>
  <si>
    <t>7.7</t>
  </si>
  <si>
    <t>7.8</t>
  </si>
  <si>
    <t xml:space="preserve">Environmental Settlement </t>
  </si>
  <si>
    <t>8.4</t>
  </si>
  <si>
    <t>8.7</t>
  </si>
  <si>
    <t>8.11</t>
  </si>
  <si>
    <t>8.12</t>
  </si>
  <si>
    <t>MLor</t>
  </si>
  <si>
    <t>8.13</t>
  </si>
  <si>
    <t>8.14</t>
  </si>
  <si>
    <t xml:space="preserve">Pension Asset Adjustment </t>
  </si>
  <si>
    <t>Adjust Plant Balances from AMA to Year-End</t>
  </si>
  <si>
    <t>ISWC Adjustment</t>
  </si>
  <si>
    <t xml:space="preserve">Adj's 1 NPC line items. Update NPC page 5.1.1 to recon to NPC amount on page 2.1 </t>
  </si>
  <si>
    <t>n/a</t>
  </si>
  <si>
    <t>YES</t>
  </si>
  <si>
    <t>WYP, WYU, WY Issue</t>
  </si>
  <si>
    <t>254105WA</t>
  </si>
  <si>
    <t>232OR</t>
  </si>
  <si>
    <t>449UT</t>
  </si>
  <si>
    <t>536SNPPH-U</t>
  </si>
  <si>
    <t>41170SG-P</t>
  </si>
  <si>
    <t>555OTHER</t>
  </si>
  <si>
    <t>Changed adj name from 'Non-Deductible Post-Retirement Contributions' Per tax department</t>
  </si>
  <si>
    <t>3.5.1</t>
  </si>
  <si>
    <t>Generation Overhaul Expense - Gadsby Peakers</t>
  </si>
  <si>
    <t>No Adjustment</t>
  </si>
  <si>
    <t>No adjustment per Susan</t>
  </si>
  <si>
    <t>Pension and Other Postretirement Welfare Plan Net Prepaid Balances</t>
  </si>
  <si>
    <t>Validate that the SG % has not changed</t>
  </si>
  <si>
    <t>Changed the tax line items from a "B" to a "A" per Susan / Steve review</t>
  </si>
  <si>
    <t>Type B Normalized NPC</t>
  </si>
  <si>
    <t>Non-Regulated Flights</t>
  </si>
  <si>
    <t>Special Contracts</t>
  </si>
  <si>
    <t>Public Street &amp; Highway</t>
  </si>
  <si>
    <t>Other Sales to Public Authorities</t>
  </si>
  <si>
    <t>Gain on Property Sales</t>
  </si>
  <si>
    <t>2014 Wyoming ECAM/RRA</t>
  </si>
  <si>
    <t>Other Electric Revenues</t>
  </si>
  <si>
    <t>Klamath Relicensing Process Costs</t>
  </si>
  <si>
    <t>Adjustment to Amortization Reserve:</t>
  </si>
  <si>
    <t>Adjustment to Amortization Expense:</t>
  </si>
  <si>
    <t>Klamath Existing Plant</t>
  </si>
  <si>
    <t>Adjustment To Tax:</t>
  </si>
  <si>
    <t>403SP</t>
  </si>
  <si>
    <t>Adjustment to Expense</t>
  </si>
  <si>
    <t>Remove system allocated deferral</t>
  </si>
  <si>
    <t>Add Correctly allocated deferral</t>
  </si>
  <si>
    <t>407ID</t>
  </si>
  <si>
    <t>Carbon Plant Adjustment</t>
  </si>
  <si>
    <t>Correct allocation of Oregon Injuries &amp; Damages</t>
  </si>
  <si>
    <t>Injuries &amp; Damages Reserve</t>
  </si>
  <si>
    <t>4.5.2</t>
  </si>
  <si>
    <t>AFUDC - Equity</t>
  </si>
  <si>
    <t>Cholla SHL</t>
  </si>
  <si>
    <t>Accel Amort of Pollution Cntrl Facilities</t>
  </si>
  <si>
    <t>California</t>
  </si>
  <si>
    <t>Other</t>
  </si>
  <si>
    <t>Oregon</t>
  </si>
  <si>
    <t>Utah</t>
  </si>
  <si>
    <t>Wyoming</t>
  </si>
  <si>
    <t>Repair Deduction 13 Month Avg</t>
  </si>
  <si>
    <t>PP&amp;E Adjustment - 13 Mo Avg - SNP</t>
  </si>
  <si>
    <t>PP&amp;E Adjustment - 13 Mo Avg - CIAC</t>
  </si>
  <si>
    <t>PP&amp;E Adjustment - 13 Mo Avg - SG</t>
  </si>
  <si>
    <t>PP&amp;E Adjustment - 13 Mo Avg - SNPD</t>
  </si>
  <si>
    <t>PP&amp;E Adjustment - 13 Mo Avg - SO</t>
  </si>
  <si>
    <t>Depreciation Study Deferral</t>
  </si>
  <si>
    <t>Add Situs allocated deferral</t>
  </si>
  <si>
    <t>6.1.1</t>
  </si>
  <si>
    <t>Public St &amp; Hwy</t>
  </si>
  <si>
    <t>Other Sales Pub Auth</t>
  </si>
  <si>
    <t>(1) Schedule 98 REC Revenue</t>
  </si>
  <si>
    <t>Total Adjustment</t>
  </si>
  <si>
    <t>Allocation to FERC Accounts per column "C" ratio on page 3.1.1:</t>
  </si>
  <si>
    <t>Account Name</t>
  </si>
  <si>
    <t>Account</t>
  </si>
  <si>
    <t>Amount ($000)</t>
  </si>
  <si>
    <t>105SNPPO</t>
  </si>
  <si>
    <t>108HPOTHER</t>
  </si>
  <si>
    <t>254WYU</t>
  </si>
  <si>
    <t>255SG</t>
  </si>
  <si>
    <t>302UT</t>
  </si>
  <si>
    <t>407CA</t>
  </si>
  <si>
    <t>421DGP</t>
  </si>
  <si>
    <t>584WYP</t>
  </si>
  <si>
    <t>910OR</t>
  </si>
  <si>
    <t>910WYP</t>
  </si>
  <si>
    <t>SCHMATWYU</t>
  </si>
  <si>
    <t>SCHMDPCA</t>
  </si>
  <si>
    <t>SCHMDPDGP</t>
  </si>
  <si>
    <t>SCHMDPSG</t>
  </si>
  <si>
    <t>SCHMDTBADDEBT</t>
  </si>
  <si>
    <t>SCHMDTCIAC</t>
  </si>
  <si>
    <t>SCHMDTDGP</t>
  </si>
  <si>
    <t>SCHMDTTROJD</t>
  </si>
  <si>
    <t>Modified Accord - SG Issue</t>
  </si>
  <si>
    <t>Miscellaneous General Expense &amp; Revenue</t>
  </si>
  <si>
    <t>Validate - Page 2.33, Excel Line N2219 minus J2219</t>
  </si>
  <si>
    <t>NONREG</t>
  </si>
  <si>
    <t>DSM Expense Removal</t>
  </si>
  <si>
    <t>Accum Def Inc Tax Balance</t>
  </si>
  <si>
    <t>7.3.1</t>
  </si>
  <si>
    <t>Validate - Page 2.18, Excel Line N1250 minus J1251</t>
  </si>
  <si>
    <t>Utah Results of Operations - December 2014</t>
  </si>
  <si>
    <t>Adjustment to Income:</t>
  </si>
  <si>
    <t>Done</t>
  </si>
  <si>
    <t>System Generation (Pac. Power Costs on SG)</t>
  </si>
  <si>
    <t>System Generation (R.M.P. Costs on SG)</t>
  </si>
  <si>
    <t>Divisional Generation - Pac. Power</t>
  </si>
  <si>
    <t>Divisional Generation - R.M.P.</t>
  </si>
  <si>
    <t>System Energy (Pac. Power Costs on SE)</t>
  </si>
  <si>
    <t>System Energy (R.M.P. Costs on SE)</t>
  </si>
  <si>
    <t>Divisional Energy - Pac. Power</t>
  </si>
  <si>
    <t>Divisional Energy - R.M.P.</t>
  </si>
  <si>
    <t>System Overhead (Pac. Power Costs on SO)</t>
  </si>
  <si>
    <t>System Overhead (R.M.P. Costs on SO)</t>
  </si>
  <si>
    <t>Divisional Overhead - Pac. Power</t>
  </si>
  <si>
    <t>System Gross Plant - Pac. Power</t>
  </si>
  <si>
    <t>System Gross Plant - R.M.P.</t>
  </si>
  <si>
    <t>Division Net Plant Distribution</t>
  </si>
  <si>
    <t>Division Net Plant General-Mine - Pac. Power</t>
  </si>
  <si>
    <t>Division Net Plant General-Mine - R.M.P.</t>
  </si>
  <si>
    <t>Division Net Plant Intangible - Pac. Power</t>
  </si>
  <si>
    <t>Division Net Plant Intangible - R.M.P.</t>
  </si>
  <si>
    <t>Division Net Plant Steam - Pac. Power</t>
  </si>
  <si>
    <t>Division Net Plant Steam - R.M.P.</t>
  </si>
  <si>
    <t>Division Net Plant Hydro - Pac. Power</t>
  </si>
  <si>
    <t>Division Net Plant Hydro - R.M.P.</t>
  </si>
  <si>
    <t>System Net Hydro Plant-Pac. Power</t>
  </si>
  <si>
    <t>System Net Hydro Plant-R.M.P.</t>
  </si>
  <si>
    <t>Customer - System</t>
  </si>
  <si>
    <t>Customer - Pac. Power</t>
  </si>
  <si>
    <t>Customer - R.M.P.</t>
  </si>
  <si>
    <t>OPRVWY</t>
  </si>
  <si>
    <t>Blank</t>
  </si>
  <si>
    <t>Accumulated Investment Tax Credit 1984</t>
  </si>
  <si>
    <t>Accumulated Investment Tax Credit 1985</t>
  </si>
  <si>
    <t>Accumulated Investment Tax Credit 1986</t>
  </si>
  <si>
    <t>Accumulated Investment Tax Credit 1988</t>
  </si>
  <si>
    <t>Accumulated Investment Tax Credit 1989</t>
  </si>
  <si>
    <t>Accumulated Investment Tax Credit 1990</t>
  </si>
  <si>
    <t>System Net Steam Plant</t>
  </si>
  <si>
    <t>System Net Transmission Plant</t>
  </si>
  <si>
    <t>Trojan Plant Allocator</t>
  </si>
  <si>
    <t>Trojan Decommissioning Allocator</t>
  </si>
  <si>
    <t>Divisional Overhead - R.M.P.</t>
  </si>
  <si>
    <t>Remove 12 ME Dec 2014 Allowance Sales</t>
  </si>
  <si>
    <t>Add 12 ME Dec 2015 Amortization</t>
  </si>
  <si>
    <t>Accumulated Deferred Income Taxes</t>
  </si>
  <si>
    <t>Add December 2014 REC Revenues Reallocated According to RPS Eligibility:</t>
  </si>
  <si>
    <t>Remove December 2014 REC Deferrals</t>
  </si>
  <si>
    <t>Reallocate Increm. Rev. - Non-RPS States</t>
  </si>
  <si>
    <t>Add Actual Leaning Juniper Revenue</t>
  </si>
  <si>
    <t>Retain 10% Incentive on REC Revenue</t>
  </si>
  <si>
    <t>Actual Wheeling Revenues 12 ME December 2014</t>
  </si>
  <si>
    <t>Adjusted Wheeling Revenues 12 ME December 2014</t>
  </si>
  <si>
    <t>Above</t>
  </si>
  <si>
    <t>Adjustment to Revenues:</t>
  </si>
  <si>
    <t>Commercial &amp; Industrial</t>
  </si>
  <si>
    <t>January 2014 - December 2014</t>
  </si>
  <si>
    <t>(2) Net Power Cost Accrual</t>
  </si>
  <si>
    <t>Other Sales Pub Aut</t>
  </si>
  <si>
    <t>Percent</t>
  </si>
  <si>
    <t>DSM External Communications Meetings</t>
  </si>
  <si>
    <t>Miscellaneous Expense</t>
  </si>
  <si>
    <t>Membership Expense</t>
  </si>
  <si>
    <t>1) Reversal of Prior Period Write-Off</t>
  </si>
  <si>
    <t>Injuries &amp; Damages Reserve - Receivable from Insurance</t>
  </si>
  <si>
    <t>Adjust Injuries &amp; Damages Expense to 3 year avg.</t>
  </si>
  <si>
    <t>Uncollectible Expense</t>
  </si>
  <si>
    <t>4.7.1</t>
  </si>
  <si>
    <t>PP&amp;E Adjustment - 13 Mo Avg - SE</t>
  </si>
  <si>
    <t>Customer Advances</t>
  </si>
  <si>
    <t>Adjustment to Rate Base</t>
  </si>
  <si>
    <t>Utah Customer Service Deposits</t>
  </si>
  <si>
    <t>Klamath Relicensing Process Costs Reg Asset</t>
  </si>
  <si>
    <t>Add Back Amortortization of Regulatory Asset</t>
  </si>
  <si>
    <t>Existing Klamath:</t>
  </si>
  <si>
    <t>8.7.2</t>
  </si>
  <si>
    <t>Carbon Plant</t>
  </si>
  <si>
    <t>Remove system alloc deferral</t>
  </si>
  <si>
    <t>Correct Allocation</t>
  </si>
  <si>
    <t>Add situs alloc deferral</t>
  </si>
  <si>
    <t xml:space="preserve">
Included in test period general business revenue are a number of items that need to be adjusted for reporting and ratemaking regulatory results.  These items include removal of revenue accounting adjustments, deferred Net Power Cost, Demand-side Management revenue, buy-through and normalization of special contract revenue and out-of-period revenue. 
</t>
  </si>
  <si>
    <t xml:space="preserve">
This adjustment reflects the impact of the REC and NPC deferrals on Utah ROE assuming best estimate for the recovery of each mechanism for January 2014 through December 2014, excluding carrying charges. The items below are adjusted:
(1) Renewable Energy Credit Deferral versus amount included in rates.  
(2) Net Power Cost Deferral versus amount included in rates. 
</t>
  </si>
  <si>
    <t xml:space="preserve">
This adjustment removes from results of operations certain miscellaneous expenses that should have been charged to non-regulated accounts.  It also reallocates gains and losses on property sales to reflect the appropriate allocation.
</t>
  </si>
  <si>
    <t xml:space="preserve">
An entry was made to an expense account during the 12 months ending December 2014 relating to an out-of-period adjustment. This transaction is removed to normalize test period results. A description of this item is provided on page 4.3.1.
</t>
  </si>
  <si>
    <t xml:space="preserve">
This adjustment removes expenses associated with the Company's Demand-side Management (DSM) programs for the 12 months ended December 2014. The associated revenues are removed through revenue adjustment No. 3.2. DSM program costs are recovered in each state through separate tariff riders.</t>
  </si>
  <si>
    <t xml:space="preserve">
This adjusts the Company's actual December 2014 uncollectible accounts expense to the December 2014 adjusted revenues by applying the unadjusted uncollectible rate (unadjusted uncollectible accounts expense/unadjusted general business revenues) to the normalized level of general business revenues.</t>
  </si>
  <si>
    <t xml:space="preserve">
The net power cost adjustment normalizes power costs by adjusting sales for resale, purchased power, wheeling and fuel in a manner consistent with the contractual terms of sales and purchase agreements for the 12 months ended December 2014.</t>
  </si>
  <si>
    <t xml:space="preserve">
The Stipulation in the Company's general rate case Docket No. 11-035-200 established a regulatory asset to track and defer any aggregate net increase in Utah allocated depreciation expense in excess of $2.0 million annually between the depreciation expense that would have been booked beginning in 2014 under the depreciation rates in effect as of the date of the stipulation and the depreciation expense actually booked beginning in 2014 under the depreciation rates approved by the Commission in Docket No.13-035-02 until the new rates were reflected in rates. The reduction in expense due to the deferral was booked on a System Generation (SG) factor but should have been booked situs to each state. This adjustment corrects the allocation.  </t>
  </si>
  <si>
    <t xml:space="preserve">
This adjustment synchronizes interest expense with the jurisdictional allocated rate base.  This is calculated by multiplying net rate base by the Company’s weighted cost of debt.  A separate column is not shown for adjustment 7.1 on page 7.0.1 as the interest true-up component is calculated and shown on the adjustment summary pages for each of the adjustments individually.</t>
  </si>
  <si>
    <t xml:space="preserve">
This adjustment reflects the accumulated deferred income tax balances for property on a jurisdictional basis as maintained in the PowerTax System.  
</t>
  </si>
  <si>
    <t xml:space="preserve">
As established in Utah Docket No. 10-035-38, this adjustment  recognizes the amortization of the  Medicare Deferred Accounting regulatory asset for the twelve-months ending December 2014. 
</t>
  </si>
  <si>
    <t xml:space="preserve">
This adjustment brings in the appropriate level of AFUDC - Equity into results to align the tax schedule m with regulatory income.
</t>
  </si>
  <si>
    <t xml:space="preserve">
This adjustment is necessary to compute the cash working capital for the normalized results of operations in this filing. Cash working capital is calculated by taking total operation and maintenance expense allocated to the jurisdiction and adding its share of allocated taxes, including state and federal income taxes and taxes other than income. This total is divided by the number of days in the year to determine the Company's average daily cost of service. The daily cost of service is multiplied by net lag days to produce the adjusted cash working capital balance. Net lag days for Utah are calculated using the Company’s 2012 lead lag study.  A separate column is not shown for adjustment 8.1 on page 8.0.1 as the cash working capital component is calculated and shown on the adjustment summary pages for each of the adjustments individually. </t>
  </si>
  <si>
    <t xml:space="preserve">
The Company owns a 21.40% interest in the Trapper Mine, which provides coal to the Craig generating plant.  The normalized coal cost of Trapper includes all operating and maintenance costs, but does not include a return on investment.  This adjustment adds the Company's portion of the Trapper Mine plant investment to rate base. This adjustment reflects the net plant balance.
</t>
  </si>
  <si>
    <t xml:space="preserve">
The Company owns a two-thirds interest in the Bridger Coal Company (BCC), which supplies coal to the Jim Bridger generating plant.  The normalized coal cost of Bridger includes all operating and maintenance costs but does not include a return on investment.  This adjustment adds the Company's portion of the Bridger Mine plant investment to rate base. This adjustment reflects the net plant balance rather than the plant balance to recognize the depreciation of the investment over time. </t>
  </si>
  <si>
    <t xml:space="preserve">
Customer advances for construction are booked into FERC account 252 and do not reflect the proper allocation factor.  This adjustment corrects the allocation of customer advances for construction.
</t>
  </si>
  <si>
    <t xml:space="preserve">
The Utah Commission requires the Company to include customer service deposits as a reduction to rate base.  This adjustment also includes the interest expense on customer service deposits.  This treatment was stipulated in Utah Docket No. 97-035-01 and has been upheld in subsequent dockets.
</t>
  </si>
  <si>
    <t xml:space="preserve">
This adjustment removes the accelerated depreciation associated with the existing Klamath facilities that was booked starting January 1, 2011. Consistent with the stipulation in 11-035-200, beginning in June 2012, depreciation expense for the Klamath facilities is set to fully depreciate the assets by December 31, 2022. 
This adjustment also removes the allocated Klamath relicensing process costs and the associated amortization expense and reserve. The stipulation  approved by the Utah Commission in Docket No. 11-035-200 authorized recovery of the Utah portion of the Klamath-related relicensing and process costs starting October 12, 2012.  This adjustment reflects amortization of these costs into results, for the base period, 12 months ended December 2014. 
</t>
  </si>
  <si>
    <t xml:space="preserve">
This adjustment corrects the allocation of the Utah, Idaho, and Wyoming  accelerated Carbon  Plant depreciation expense, which includes the estimated removal costs.  After this adjustment is made, Utah results will only include Carbon depreciation expense in effect before the new 2014 depreciation study.
</t>
  </si>
  <si>
    <t xml:space="preserve">
Renewable energy credits (RECs) represent the environmental attributes of power produced from renewable energy facilities. RECs can be detached and sold separately from the electricity commodity. RECs may also be applied to meet renewable portfolio standards (RPS) in various states. Currently, California (CA), Oregon (OR), and Washington (WA) have renewable portfolio standards. As such, the Company does not sell RECs that are eligible for CA, OR, or WA RPS compliance. Instead, the Company uses these RECs to comply with current year or future year RPS requirements. This adjustment restates REC revenue for the 12 months ended December 2014 and reallocates the OR, CA, and WA amounts to the Company's other jurisdictions, consistent with the agreement with the Multi-State Process (MSP) standing committee. 
This adjustment reflects actual REC revenue for the 12 months ended December 2014 and also includes the 10 percent incentive under paragraph 39 of Docket No. 11-035-200 Stipulation. Additionally, this adjustment adds to results revenue associated with Leaning Juniper. REC deferrals are also removed for all states. The Utah deferral is added back as part of adjustment 3.6. 
</t>
  </si>
  <si>
    <t xml:space="preserve">
This adjustment reflects a normalized level of wheeling revenues for the 12 months ended December 2014 by adjusting the actual revenue to remove out-of-period and one-time adjustments. Imbalance penalty revenue and expense is removed to avoid any impact on regulated results. 
</t>
  </si>
  <si>
    <t xml:space="preserve">
Payments made to Idaho irrigators as part of the Idaho Irrigation Load Control Program and a portion of the program's administrative costs are system allocated in the unadjusted data.  This adjustment situs assigns the payments to Idaho.  Demand Side Management (DSM) costs are currently situs assigned to the states in which the costs are incurred to match the benefit of reduced load reflected in allocation factors. </t>
  </si>
  <si>
    <t xml:space="preserve">
This adjustment normalizes injuries and damage expense to reflect a three year average of gross expense net of insurance using the cash method, consistent with the Utah Commission ruling in Docket No. 07-035-93.   For property insurance, during the 12 ME December 2014, the company continued to accrue $179,353 per month for property damages, consistent with the amount included in the stipulation of 11-035-200.   Also, Oregon's share of revenue deferral and accruals to injuries and damage reserve was incorrectly allocated in unadjusted results.  This adjustment corrects that allocation.
In addition, this adjustment eliminates the injuries &amp; damages reserve, since Utah uses a cash basis, and the reserve is set up to record the difference between the cash and accrual basis, consistent with the Company's rebuttal filing in Docket No. 13-035-184.
</t>
  </si>
  <si>
    <t>Remove Klamath Relicensing Costs</t>
  </si>
  <si>
    <t>7.2.1</t>
  </si>
  <si>
    <t>Interest December 2014 - Actual</t>
  </si>
  <si>
    <t>Interest December 2014 - Normalized</t>
  </si>
  <si>
    <t>Cash Working Capital December 2014 - Actual</t>
  </si>
  <si>
    <t>Cash Working Capital December 2014 - Normalized</t>
  </si>
  <si>
    <t xml:space="preserve">
This adjustment normalizes general business revenue in results by comparing actual sales to temperature normalized sales. Revenues recorded during the 12 months ended December 2014 are restated to reflect normal temperature patterns over a 20-year rolling time period. This revenue adjustment corresponds with temperature adjustments made to system peak, energy and net power costs.
</t>
  </si>
  <si>
    <t>13 Mth. Avg.</t>
  </si>
  <si>
    <t xml:space="preserve">
This adjustment normalizes generation overhaul expenses in the 12 months ended December 2014 using a four-year average methodology. In this adjustment, overhaul expenses from December 2011 - December 2013 are restated in constant dollars to a December 2014 level using industry specific indices and then those constant dollars are averaged. The actual overhaul costs for the 12 months ended December 2014 are subtracted from the four-year average which results in this adjustment. The new Lake Side 2 generating unit placed in-service May 30, 2014, is comprised of the pro forma overhaul expense for the first four full years the unit is operational. The Carbon plant overhaul expense is treated separately in the Carbon Plant adjustment and therefore these costs are excluded in this adjustment.
</t>
  </si>
  <si>
    <t>7.4.1</t>
  </si>
  <si>
    <t>Klamath Relicensing Process Costs:</t>
  </si>
  <si>
    <t>Schedule M Adjustment</t>
  </si>
  <si>
    <t>Deferred Income Tax Expense</t>
  </si>
  <si>
    <t>Accumulated Deferred Income Tax Balance</t>
  </si>
  <si>
    <t>Deer Creek Mine Closure</t>
  </si>
  <si>
    <t>Remove Deer Creek Mine Closure Reg Assets from Base Period</t>
  </si>
  <si>
    <t>Deer Creek Reg Asset</t>
  </si>
  <si>
    <t>Accum Deferred Income Tax Bal</t>
  </si>
  <si>
    <t>182M</t>
  </si>
  <si>
    <t xml:space="preserve">
This adjustment removes certain wind and transmission Plant Held for Future Use (PHFU) assets from FERC account 105.  In the Company's rebuttal testimony in Docket No. 11-035-200 and in direct testimony in Docket No.13-035-184, the Company agreed to make an adjustment to remove these specific assets from rate base.  However, the Company continues to review this adjustment for appropriate inclusion in regulated results. </t>
  </si>
  <si>
    <t xml:space="preserve">
As described in the Company's application in Docket No.14-035-147, ("the Deer Creek Docket") the   Company intends to close the Deer Creek mine (a coal mine located in Emery County, Utah) and sell  its preparation plant, Trail Mountain and central warehouse assets in 2015.  The work to close the mine will occur throughout 2015 with final steps extending into 2016.   An entry was made in December, 2014 to set up a regulatory asset related to this transaction.  Since the transaction will not occur until May 2015, the regulatory asset is being removed from rate base by this adjustment.
</t>
  </si>
  <si>
    <t xml:space="preserve">
The Environmental Protection Agency has established guidelines that govern the volume of sulfur dioxide (SO2) that can be emitted from the power plants and granted the issuance of SO2 emission allowances to cover each ton emitted.  Plants that are not in compliance with EPA guidelines may purchase emission allowances from other companies that have excess allowances.  The Public Service Commission of Utah ruled in Docket No. 97-035-01 that all proceeds from the sale of these allowances should be amortized over four years.  This adjustment replaces the sales from the 12 months ended December 2014 with the four-year amortization amount.</t>
  </si>
  <si>
    <t>ADIT - Powerdale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</si>
</sst>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quot;$&quot;* #,##0_);_(&quot;$&quot;* \(#,##0\);_(&quot;$&quot;* &quot;-&quot;??_);_(@_)"/>
    <numFmt numFmtId="168" formatCode="0.000%"/>
    <numFmt numFmtId="169" formatCode="0.0%"/>
    <numFmt numFmtId="170" formatCode="0.0000000000%"/>
    <numFmt numFmtId="171" formatCode="General_)"/>
    <numFmt numFmtId="172" formatCode="&quot;$&quot;#,##0\ ;\(&quot;$&quot;#,##0\)"/>
    <numFmt numFmtId="173" formatCode="_-* #,##0\ &quot;F&quot;_-;\-* #,##0\ &quot;F&quot;_-;_-* &quot;-&quot;\ &quot;F&quot;_-;_-@_-"/>
    <numFmt numFmtId="174" formatCode="#,##0.000;[Red]\-#,##0.000"/>
    <numFmt numFmtId="175" formatCode="#,##0.0_);\(#,##0.0\);\-\ ;"/>
    <numFmt numFmtId="176" formatCode="&quot;$&quot;###0;[Red]\(&quot;$&quot;###0\)"/>
    <numFmt numFmtId="177" formatCode="########\-###\-###"/>
    <numFmt numFmtId="178" formatCode="#,##0.0000"/>
    <numFmt numFmtId="179" formatCode="mmmm\ d\,\ yyyy"/>
    <numFmt numFmtId="180" formatCode="mmm\ dd\,\ yyyy"/>
    <numFmt numFmtId="181" formatCode="_(* #,##0.00_);_(* \(#,##0.00\);_(* &quot;-&quot;_);_(@_)"/>
    <numFmt numFmtId="182" formatCode="m/d/yy;@"/>
  </numFmts>
  <fonts count="102">
    <font>
      <sz val="10"/>
      <name val="Arial"/>
    </font>
    <font>
      <sz val="10"/>
      <color theme="1"/>
      <name val="Arial"/>
      <family val="2"/>
    </font>
    <font>
      <sz val="10"/>
      <name val="Arial"/>
      <family val="2"/>
    </font>
    <font>
      <sz val="8"/>
      <name val="Arial"/>
      <family val="2"/>
    </font>
    <font>
      <b/>
      <sz val="10"/>
      <name val="Arial"/>
      <family val="2"/>
    </font>
    <font>
      <b/>
      <u/>
      <sz val="10"/>
      <name val="Arial"/>
      <family val="2"/>
    </font>
    <font>
      <sz val="10"/>
      <name val="Arial"/>
      <family val="2"/>
    </font>
    <font>
      <sz val="12"/>
      <name val="Times New Roman"/>
      <family val="1"/>
    </font>
    <font>
      <u/>
      <sz val="10"/>
      <name val="Arial"/>
      <family val="2"/>
    </font>
    <font>
      <sz val="10"/>
      <color indexed="8"/>
      <name val="Arial"/>
      <family val="2"/>
    </font>
    <font>
      <b/>
      <sz val="10"/>
      <color indexed="8"/>
      <name val="Arial"/>
      <family val="2"/>
    </font>
    <font>
      <sz val="10"/>
      <color indexed="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7"/>
      <name val="Arial"/>
      <family val="2"/>
    </font>
    <font>
      <sz val="12"/>
      <color indexed="12"/>
      <name val="Times New Roman"/>
      <family val="1"/>
    </font>
    <font>
      <sz val="10"/>
      <name val="LinePrinter"/>
    </font>
    <font>
      <sz val="10"/>
      <color indexed="24"/>
      <name val="Courier New"/>
      <family val="3"/>
    </font>
    <font>
      <b/>
      <sz val="16"/>
      <name val="Times New Roman"/>
      <family val="1"/>
    </font>
    <font>
      <b/>
      <sz val="12"/>
      <name val="Arial"/>
      <family val="2"/>
    </font>
    <font>
      <b/>
      <sz val="12"/>
      <color indexed="24"/>
      <name val="Times New Roman"/>
      <family val="1"/>
    </font>
    <font>
      <sz val="10"/>
      <color indexed="24"/>
      <name val="Times New Roman"/>
      <family val="1"/>
    </font>
    <font>
      <b/>
      <i/>
      <sz val="8"/>
      <color indexed="18"/>
      <name val="Helv"/>
    </font>
    <font>
      <b/>
      <sz val="12"/>
      <color indexed="8"/>
      <name val="Arial"/>
      <family val="2"/>
    </font>
    <font>
      <sz val="10"/>
      <name val="Courier"/>
      <family val="3"/>
    </font>
    <font>
      <sz val="10"/>
      <color indexed="8"/>
      <name val="Helv"/>
    </font>
    <font>
      <sz val="10"/>
      <name val="Helv"/>
    </font>
    <font>
      <sz val="8"/>
      <name val="Helv"/>
    </font>
    <font>
      <b/>
      <sz val="8"/>
      <name val="Arial"/>
      <family val="2"/>
    </font>
    <font>
      <sz val="10"/>
      <color indexed="11"/>
      <name val="Geneva"/>
    </font>
    <font>
      <b/>
      <sz val="10"/>
      <color indexed="39"/>
      <name val="Arial"/>
      <family val="2"/>
    </font>
    <font>
      <sz val="8"/>
      <color indexed="18"/>
      <name val="Arial"/>
      <family val="2"/>
    </font>
    <font>
      <b/>
      <sz val="8"/>
      <color indexed="8"/>
      <name val="Arial"/>
      <family val="2"/>
    </font>
    <font>
      <sz val="10"/>
      <color indexed="39"/>
      <name val="Arial"/>
      <family val="2"/>
    </font>
    <font>
      <b/>
      <sz val="14"/>
      <name val="Arial"/>
      <family val="2"/>
    </font>
    <font>
      <sz val="12"/>
      <name val="Arial MT"/>
    </font>
    <font>
      <sz val="8"/>
      <color indexed="12"/>
      <name val="Arial"/>
      <family val="2"/>
    </font>
    <font>
      <sz val="10"/>
      <name val="Arial"/>
      <family val="2"/>
    </font>
    <font>
      <sz val="8"/>
      <color indexed="62"/>
      <name val="Arial"/>
      <family val="2"/>
    </font>
    <font>
      <sz val="12"/>
      <color indexed="24"/>
      <name val="Arial"/>
      <family val="2"/>
    </font>
    <font>
      <sz val="11"/>
      <color indexed="8"/>
      <name val="TimesNewRomanPS"/>
    </font>
    <font>
      <sz val="10"/>
      <color theme="4" tint="-0.249977111117893"/>
      <name val="Arial"/>
      <family val="2"/>
    </font>
    <font>
      <sz val="10"/>
      <color rgb="FFFF0000"/>
      <name val="Arial"/>
      <family val="2"/>
    </font>
    <font>
      <b/>
      <sz val="10"/>
      <color rgb="FFFF0000"/>
      <name val="Arial"/>
      <family val="2"/>
    </font>
    <font>
      <sz val="10"/>
      <color theme="4" tint="-0.499984740745262"/>
      <name val="Arial"/>
      <family val="2"/>
    </font>
    <font>
      <b/>
      <sz val="10"/>
      <color theme="4" tint="-0.499984740745262"/>
      <name val="Arial"/>
      <family val="2"/>
    </font>
    <font>
      <b/>
      <sz val="10"/>
      <color rgb="FF0000FF"/>
      <name val="Arial"/>
      <family val="2"/>
    </font>
    <font>
      <sz val="10"/>
      <color rgb="FF0000FF"/>
      <name val="Arial"/>
      <family val="2"/>
    </font>
    <font>
      <b/>
      <sz val="11"/>
      <color theme="1"/>
      <name val="Calibri"/>
      <family val="2"/>
      <scheme val="minor"/>
    </font>
    <font>
      <sz val="11"/>
      <color theme="1"/>
      <name val="Calibri"/>
      <family val="2"/>
      <scheme val="minor"/>
    </font>
    <font>
      <u/>
      <sz val="11"/>
      <color rgb="FF0000FF"/>
      <name val="Calibri"/>
      <family val="2"/>
      <scheme val="minor"/>
    </font>
    <font>
      <sz val="11"/>
      <color rgb="FF0000FF"/>
      <name val="Calibri"/>
      <family val="2"/>
      <scheme val="minor"/>
    </font>
    <font>
      <b/>
      <sz val="14"/>
      <color theme="1"/>
      <name val="Calibri"/>
      <family val="2"/>
      <scheme val="minor"/>
    </font>
    <font>
      <u/>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sz val="14"/>
      <name val="Arial"/>
      <family val="2"/>
    </font>
    <font>
      <sz val="12"/>
      <name val="Arial"/>
      <family val="2"/>
    </font>
    <font>
      <b/>
      <u/>
      <sz val="14"/>
      <name val="Arial"/>
      <family val="2"/>
    </font>
    <font>
      <strike/>
      <sz val="14"/>
      <name val="Arial"/>
      <family val="2"/>
    </font>
    <font>
      <b/>
      <strike/>
      <sz val="14"/>
      <name val="Arial"/>
      <family val="2"/>
    </font>
    <font>
      <sz val="11"/>
      <color rgb="FF000000"/>
      <name val="Calibri"/>
      <family val="2"/>
    </font>
    <font>
      <sz val="11"/>
      <name val="Calibri"/>
      <family val="2"/>
    </font>
    <font>
      <sz val="10"/>
      <color rgb="FF0000CC"/>
      <name val="Arial"/>
      <family val="2"/>
    </font>
    <font>
      <b/>
      <u/>
      <sz val="10"/>
      <color rgb="FFFF0000"/>
      <name val="Arial"/>
      <family val="2"/>
    </font>
    <font>
      <b/>
      <strike/>
      <sz val="10"/>
      <color rgb="FF0000FF"/>
      <name val="Arial"/>
      <family val="2"/>
    </font>
    <font>
      <strike/>
      <sz val="10"/>
      <color rgb="FF0000FF"/>
      <name val="Arial"/>
      <family val="2"/>
    </font>
    <font>
      <strike/>
      <sz val="11"/>
      <color theme="1"/>
      <name val="Calibri"/>
      <family val="2"/>
      <scheme val="minor"/>
    </font>
    <font>
      <b/>
      <strike/>
      <sz val="11"/>
      <color theme="1"/>
      <name val="Calibri"/>
      <family val="2"/>
      <scheme val="minor"/>
    </font>
    <font>
      <b/>
      <strike/>
      <sz val="11"/>
      <color rgb="FFFF0000"/>
      <name val="Calibri"/>
      <family val="2"/>
      <scheme val="minor"/>
    </font>
    <font>
      <sz val="11"/>
      <color rgb="FFFF0000"/>
      <name val="Calibri"/>
      <family val="2"/>
      <scheme val="minor"/>
    </font>
    <font>
      <sz val="8"/>
      <color theme="1"/>
      <name val="Calibri"/>
      <family val="2"/>
      <scheme val="minor"/>
    </font>
    <font>
      <strike/>
      <sz val="11"/>
      <name val="Calibri"/>
      <family val="2"/>
      <scheme val="minor"/>
    </font>
    <font>
      <sz val="10"/>
      <color rgb="FFC00000"/>
      <name val="Arial"/>
      <family val="2"/>
    </font>
    <font>
      <strike/>
      <sz val="10"/>
      <color rgb="FFC00000"/>
      <name val="Arial"/>
      <family val="2"/>
    </font>
    <font>
      <b/>
      <sz val="10"/>
      <color theme="1"/>
      <name val="Arial"/>
      <family val="2"/>
    </font>
    <font>
      <sz val="10"/>
      <color rgb="FF00B050"/>
      <name val="Arial"/>
      <family val="2"/>
    </font>
    <font>
      <b/>
      <u/>
      <sz val="10"/>
      <color theme="1"/>
      <name val="Arial"/>
      <family val="2"/>
    </font>
    <font>
      <i/>
      <sz val="10"/>
      <name val="Arial"/>
      <family val="2"/>
    </font>
    <font>
      <sz val="10"/>
      <color rgb="FF000000"/>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5"/>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99FF99"/>
        <bgColor indexed="64"/>
      </patternFill>
    </fill>
    <fill>
      <patternFill patternType="solid">
        <fgColor rgb="FFFFFF99"/>
        <bgColor indexed="64"/>
      </patternFill>
    </fill>
    <fill>
      <patternFill patternType="solid">
        <fgColor theme="4" tint="0.59999389629810485"/>
        <bgColor indexed="64"/>
      </patternFill>
    </fill>
    <fill>
      <patternFill patternType="solid">
        <fgColor rgb="FF00B050"/>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double">
        <color indexed="64"/>
      </bottom>
      <diagonal/>
    </border>
    <border>
      <left/>
      <right/>
      <top style="thin">
        <color indexed="64"/>
      </top>
      <bottom/>
      <diagonal/>
    </border>
  </borders>
  <cellStyleXfs count="473">
    <xf numFmtId="0" fontId="0"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41" fillId="0" borderId="0"/>
    <xf numFmtId="43" fontId="2" fillId="0" borderId="0" applyFont="0" applyFill="0" applyBorder="0" applyAlignment="0" applyProtection="0"/>
    <xf numFmtId="173" fontId="6" fillId="0" borderId="0"/>
    <xf numFmtId="173" fontId="54" fillId="0" borderId="0"/>
    <xf numFmtId="173" fontId="54" fillId="0" borderId="0"/>
    <xf numFmtId="173" fontId="54" fillId="0" borderId="0"/>
    <xf numFmtId="173" fontId="54" fillId="0" borderId="0"/>
    <xf numFmtId="173" fontId="6" fillId="0" borderId="0"/>
    <xf numFmtId="173" fontId="54" fillId="0" borderId="0"/>
    <xf numFmtId="173" fontId="54" fillId="0" borderId="0"/>
    <xf numFmtId="173" fontId="54" fillId="0" borderId="0"/>
    <xf numFmtId="173" fontId="54" fillId="0" borderId="0"/>
    <xf numFmtId="173" fontId="6" fillId="0" borderId="0"/>
    <xf numFmtId="173" fontId="54" fillId="0" borderId="0"/>
    <xf numFmtId="173" fontId="54" fillId="0" borderId="0"/>
    <xf numFmtId="173" fontId="54" fillId="0" borderId="0"/>
    <xf numFmtId="173" fontId="54" fillId="0" borderId="0"/>
    <xf numFmtId="173" fontId="6" fillId="0" borderId="0"/>
    <xf numFmtId="173" fontId="54" fillId="0" borderId="0"/>
    <xf numFmtId="173" fontId="54" fillId="0" borderId="0"/>
    <xf numFmtId="173" fontId="54" fillId="0" borderId="0"/>
    <xf numFmtId="173" fontId="54" fillId="0" borderId="0"/>
    <xf numFmtId="173" fontId="6" fillId="0" borderId="0"/>
    <xf numFmtId="173" fontId="54" fillId="0" borderId="0"/>
    <xf numFmtId="173" fontId="54" fillId="0" borderId="0"/>
    <xf numFmtId="173" fontId="54" fillId="0" borderId="0"/>
    <xf numFmtId="173" fontId="54" fillId="0" borderId="0"/>
    <xf numFmtId="173" fontId="6" fillId="0" borderId="0"/>
    <xf numFmtId="173" fontId="54" fillId="0" borderId="0"/>
    <xf numFmtId="173" fontId="54" fillId="0" borderId="0"/>
    <xf numFmtId="173" fontId="54" fillId="0" borderId="0"/>
    <xf numFmtId="173" fontId="54" fillId="0" borderId="0"/>
    <xf numFmtId="173" fontId="6" fillId="0" borderId="0"/>
    <xf numFmtId="173" fontId="54" fillId="0" borderId="0"/>
    <xf numFmtId="173" fontId="54" fillId="0" borderId="0"/>
    <xf numFmtId="173" fontId="54" fillId="0" borderId="0"/>
    <xf numFmtId="173" fontId="54" fillId="0" borderId="0"/>
    <xf numFmtId="173" fontId="6" fillId="0" borderId="0"/>
    <xf numFmtId="173" fontId="54" fillId="0" borderId="0"/>
    <xf numFmtId="173" fontId="54" fillId="0" borderId="0"/>
    <xf numFmtId="173" fontId="54" fillId="0" borderId="0"/>
    <xf numFmtId="173" fontId="54" fillId="0" borderId="0"/>
    <xf numFmtId="1" fontId="42" fillId="0" borderId="0"/>
    <xf numFmtId="41" fontId="2" fillId="0" borderId="0" applyFont="0" applyFill="0" applyBorder="0" applyAlignment="0" applyProtection="0"/>
    <xf numFmtId="41"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0" fontId="43" fillId="0" borderId="0"/>
    <xf numFmtId="0" fontId="43" fillId="0" borderId="0"/>
    <xf numFmtId="3" fontId="56" fillId="0" borderId="0" applyFont="0" applyFill="0" applyBorder="0" applyAlignment="0" applyProtection="0"/>
    <xf numFmtId="37" fontId="54" fillId="0" borderId="0" applyFill="0" applyBorder="0" applyAlignment="0" applyProtection="0"/>
    <xf numFmtId="37" fontId="54" fillId="0" borderId="0" applyFill="0" applyBorder="0" applyAlignment="0" applyProtection="0"/>
    <xf numFmtId="37" fontId="54"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0" fontId="43" fillId="0" borderId="0"/>
    <xf numFmtId="44" fontId="2" fillId="0" borderId="0" applyFont="0" applyFill="0" applyBorder="0" applyAlignment="0" applyProtection="0"/>
    <xf numFmtId="176" fontId="44" fillId="0" borderId="0" applyFont="0" applyFill="0" applyBorder="0" applyProtection="0">
      <alignment horizontal="right"/>
    </xf>
    <xf numFmtId="5" fontId="43" fillId="0" borderId="0"/>
    <xf numFmtId="172" fontId="34" fillId="0" borderId="0" applyFont="0" applyFill="0" applyBorder="0" applyAlignment="0" applyProtection="0"/>
    <xf numFmtId="172" fontId="56" fillId="0" borderId="0" applyFont="0" applyFill="0" applyBorder="0" applyAlignment="0" applyProtection="0"/>
    <xf numFmtId="5" fontId="54" fillId="0" borderId="0" applyFill="0" applyBorder="0" applyAlignment="0" applyProtection="0"/>
    <xf numFmtId="5" fontId="54" fillId="0" borderId="0" applyFill="0" applyBorder="0" applyAlignment="0" applyProtection="0"/>
    <xf numFmtId="5" fontId="54"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0" fontId="34" fillId="0" borderId="0" applyFont="0" applyFill="0" applyBorder="0" applyAlignment="0" applyProtection="0"/>
    <xf numFmtId="0" fontId="43" fillId="0" borderId="0"/>
    <xf numFmtId="0" fontId="56" fillId="0" borderId="0" applyFont="0" applyFill="0" applyBorder="0" applyAlignment="0" applyProtection="0"/>
    <xf numFmtId="179" fontId="54" fillId="0" borderId="0" applyFill="0" applyBorder="0" applyAlignment="0" applyProtection="0"/>
    <xf numFmtId="179" fontId="54" fillId="0" borderId="0" applyFill="0" applyBorder="0" applyAlignment="0" applyProtection="0"/>
    <xf numFmtId="179" fontId="54" fillId="0" borderId="0" applyFill="0" applyBorder="0" applyAlignment="0" applyProtection="0"/>
    <xf numFmtId="179" fontId="6" fillId="0" borderId="0" applyFill="0" applyBorder="0" applyAlignment="0" applyProtection="0"/>
    <xf numFmtId="179" fontId="6" fillId="0" borderId="0" applyFill="0" applyBorder="0" applyAlignment="0" applyProtection="0"/>
    <xf numFmtId="179" fontId="6" fillId="0" borderId="0" applyFill="0" applyBorder="0" applyAlignment="0" applyProtection="0"/>
    <xf numFmtId="179" fontId="6" fillId="0" borderId="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2" fontId="34" fillId="0" borderId="0" applyFont="0" applyFill="0" applyBorder="0" applyAlignment="0" applyProtection="0"/>
    <xf numFmtId="2" fontId="56" fillId="0" borderId="0" applyFont="0" applyFill="0" applyBorder="0" applyAlignment="0" applyProtection="0"/>
    <xf numFmtId="2" fontId="54" fillId="0" borderId="0" applyFill="0" applyBorder="0" applyAlignment="0" applyProtection="0"/>
    <xf numFmtId="2" fontId="54" fillId="0" borderId="0" applyFill="0" applyBorder="0" applyAlignment="0" applyProtection="0"/>
    <xf numFmtId="2" fontId="54"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0" fontId="31" fillId="0" borderId="0" applyFont="0" applyFill="0" applyBorder="0" applyAlignment="0" applyProtection="0">
      <alignment horizontal="left"/>
    </xf>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38" fontId="3" fillId="22" borderId="0" applyNumberFormat="0" applyBorder="0" applyAlignment="0" applyProtection="0"/>
    <xf numFmtId="0" fontId="35" fillId="0" borderId="0"/>
    <xf numFmtId="0" fontId="36" fillId="0" borderId="3" applyNumberFormat="0" applyAlignment="0" applyProtection="0">
      <alignment horizontal="left" vertical="center"/>
    </xf>
    <xf numFmtId="0" fontId="36" fillId="0" borderId="4">
      <alignment horizontal="left" vertical="center"/>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0" fillId="0" borderId="5"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 fillId="0" borderId="6" applyNumberFormat="0" applyFill="0" applyAlignment="0" applyProtection="0"/>
    <xf numFmtId="0" fontId="38" fillId="0" borderId="0" applyNumberFormat="0" applyFill="0" applyBorder="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0" fontId="3" fillId="23" borderId="8" applyNumberFormat="0" applyBorder="0" applyAlignment="0" applyProtection="0"/>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39" fillId="0" borderId="0" applyNumberFormat="0" applyFill="0" applyBorder="0" applyAlignment="0">
      <protection locked="0"/>
    </xf>
    <xf numFmtId="0" fontId="23" fillId="7" borderId="1" applyNumberFormat="0" applyAlignment="0" applyProtection="0"/>
    <xf numFmtId="0" fontId="39" fillId="0" borderId="0" applyNumberFormat="0" applyFill="0" applyBorder="0" applyAlignment="0">
      <protection locked="0"/>
    </xf>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177" fontId="6" fillId="0" borderId="0"/>
    <xf numFmtId="177" fontId="54" fillId="0" borderId="0"/>
    <xf numFmtId="165" fontId="45" fillId="0" borderId="0" applyNumberFormat="0" applyFill="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164" fontId="32" fillId="0" borderId="0" applyFont="0" applyAlignment="0" applyProtection="0"/>
    <xf numFmtId="37" fontId="57" fillId="0" borderId="0" applyNumberFormat="0" applyFill="0" applyBorder="0"/>
    <xf numFmtId="37" fontId="57" fillId="0" borderId="0" applyNumberFormat="0" applyFill="0" applyBorder="0"/>
    <xf numFmtId="37" fontId="57" fillId="0" borderId="0" applyNumberFormat="0" applyFill="0" applyBorder="0"/>
    <xf numFmtId="37" fontId="57" fillId="0" borderId="0" applyNumberFormat="0" applyFill="0" applyBorder="0"/>
    <xf numFmtId="37" fontId="57" fillId="0" borderId="0" applyNumberFormat="0" applyFill="0" applyBorder="0"/>
    <xf numFmtId="37" fontId="57" fillId="0" borderId="0" applyNumberFormat="0" applyFill="0" applyBorder="0"/>
    <xf numFmtId="37" fontId="57" fillId="0" borderId="0" applyNumberFormat="0" applyFill="0" applyBorder="0"/>
    <xf numFmtId="0" fontId="3" fillId="0" borderId="10" applyNumberFormat="0" applyBorder="0" applyAlignment="0"/>
    <xf numFmtId="174" fontId="6" fillId="0" borderId="0"/>
    <xf numFmtId="174" fontId="54" fillId="0" borderId="0"/>
    <xf numFmtId="174" fontId="54" fillId="0" borderId="0"/>
    <xf numFmtId="174" fontId="54" fillId="0" borderId="0"/>
    <xf numFmtId="174" fontId="54" fillId="0" borderId="0"/>
    <xf numFmtId="0" fontId="6" fillId="0" borderId="0"/>
    <xf numFmtId="0" fontId="30"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37" fontId="43"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6" fillId="25" borderId="11" applyNumberFormat="0" applyFont="0" applyAlignment="0" applyProtection="0"/>
    <xf numFmtId="0" fontId="6" fillId="25" borderId="11" applyNumberFormat="0" applyFont="0" applyAlignment="0" applyProtection="0"/>
    <xf numFmtId="0" fontId="54" fillId="25" borderId="11" applyNumberFormat="0" applyFont="0" applyAlignment="0" applyProtection="0"/>
    <xf numFmtId="0" fontId="6" fillId="25" borderId="11" applyNumberFormat="0" applyFont="0" applyAlignment="0" applyProtection="0"/>
    <xf numFmtId="175" fontId="30" fillId="0" borderId="0" applyFont="0" applyFill="0" applyBorder="0" applyProtection="0"/>
    <xf numFmtId="175" fontId="7" fillId="0" borderId="0" applyFont="0" applyFill="0" applyBorder="0" applyProtection="0"/>
    <xf numFmtId="175" fontId="7" fillId="0" borderId="0" applyFont="0" applyFill="0" applyBorder="0" applyProtection="0"/>
    <xf numFmtId="0" fontId="26" fillId="20" borderId="12" applyNumberFormat="0" applyAlignment="0" applyProtection="0"/>
    <xf numFmtId="0" fontId="26" fillId="20" borderId="12" applyNumberFormat="0" applyAlignment="0" applyProtection="0"/>
    <xf numFmtId="0" fontId="26" fillId="20" borderId="12" applyNumberFormat="0" applyAlignment="0" applyProtection="0"/>
    <xf numFmtId="0" fontId="26" fillId="20" borderId="12" applyNumberFormat="0" applyAlignment="0" applyProtection="0"/>
    <xf numFmtId="12" fontId="36" fillId="26" borderId="13">
      <alignment horizontal="left"/>
    </xf>
    <xf numFmtId="0" fontId="43" fillId="0" borderId="0"/>
    <xf numFmtId="0" fontId="43" fillId="0" borderId="0"/>
    <xf numFmtId="9" fontId="2" fillId="0" borderId="0" applyFont="0" applyFill="0" applyBorder="0" applyAlignment="0" applyProtection="0"/>
    <xf numFmtId="10" fontId="6" fillId="0" borderId="0" applyFont="0" applyFill="0" applyBorder="0" applyAlignment="0" applyProtection="0"/>
    <xf numFmtId="10" fontId="54" fillId="0" borderId="0" applyFont="0" applyFill="0" applyBorder="0" applyAlignment="0" applyProtection="0"/>
    <xf numFmtId="10" fontId="54" fillId="0" borderId="0" applyFont="0" applyFill="0" applyBorder="0" applyAlignment="0" applyProtection="0"/>
    <xf numFmtId="10" fontId="54" fillId="0" borderId="0" applyFont="0" applyFill="0" applyBorder="0" applyAlignment="0" applyProtection="0"/>
    <xf numFmtId="10" fontId="5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46" fillId="0" borderId="0"/>
    <xf numFmtId="4" fontId="10" fillId="24" borderId="14" applyNumberFormat="0" applyProtection="0">
      <alignment vertical="center"/>
    </xf>
    <xf numFmtId="4" fontId="47" fillId="27" borderId="14" applyNumberFormat="0" applyProtection="0">
      <alignment vertical="center"/>
    </xf>
    <xf numFmtId="4" fontId="10" fillId="27" borderId="14" applyNumberFormat="0" applyProtection="0">
      <alignment horizontal="left" vertical="center" indent="1"/>
    </xf>
    <xf numFmtId="4" fontId="10" fillId="27" borderId="14" applyNumberFormat="0" applyProtection="0">
      <alignment vertical="center"/>
    </xf>
    <xf numFmtId="4" fontId="10" fillId="27" borderId="14" applyNumberFormat="0" applyProtection="0">
      <alignment vertical="center"/>
    </xf>
    <xf numFmtId="4" fontId="9" fillId="27" borderId="12" applyNumberFormat="0" applyProtection="0">
      <alignment horizontal="left" vertical="center" indent="1"/>
    </xf>
    <xf numFmtId="0" fontId="10" fillId="27" borderId="14" applyNumberFormat="0" applyProtection="0">
      <alignment horizontal="left" vertical="top" indent="1"/>
    </xf>
    <xf numFmtId="4" fontId="10" fillId="28" borderId="0" applyNumberFormat="0" applyProtection="0">
      <alignment horizontal="left" vertical="center" indent="1"/>
    </xf>
    <xf numFmtId="4" fontId="10" fillId="28" borderId="14" applyNumberFormat="0" applyProtection="0"/>
    <xf numFmtId="4" fontId="10" fillId="28" borderId="14" applyNumberFormat="0" applyProtection="0"/>
    <xf numFmtId="4" fontId="10" fillId="28" borderId="14" applyNumberFormat="0" applyProtection="0"/>
    <xf numFmtId="4" fontId="10" fillId="28" borderId="15" applyNumberFormat="0" applyProtection="0">
      <alignment vertical="center"/>
    </xf>
    <xf numFmtId="4" fontId="10" fillId="28" borderId="15" applyNumberFormat="0" applyProtection="0">
      <alignment vertical="center"/>
    </xf>
    <xf numFmtId="4" fontId="10" fillId="28" borderId="14" applyNumberFormat="0" applyProtection="0"/>
    <xf numFmtId="4" fontId="10" fillId="28" borderId="14" applyNumberFormat="0" applyProtection="0"/>
    <xf numFmtId="4" fontId="10" fillId="28" borderId="14" applyNumberFormat="0" applyProtection="0"/>
    <xf numFmtId="4" fontId="10" fillId="28" borderId="14" applyNumberFormat="0" applyProtection="0"/>
    <xf numFmtId="4" fontId="10" fillId="28" borderId="14" applyNumberFormat="0" applyProtection="0"/>
    <xf numFmtId="4" fontId="10" fillId="28" borderId="14" applyNumberFormat="0" applyProtection="0"/>
    <xf numFmtId="4" fontId="9" fillId="3" borderId="14" applyNumberFormat="0" applyProtection="0">
      <alignment horizontal="right" vertical="center"/>
    </xf>
    <xf numFmtId="4" fontId="9" fillId="9" borderId="14" applyNumberFormat="0" applyProtection="0">
      <alignment horizontal="right" vertical="center"/>
    </xf>
    <xf numFmtId="4" fontId="9" fillId="17" borderId="14" applyNumberFormat="0" applyProtection="0">
      <alignment horizontal="right" vertical="center"/>
    </xf>
    <xf numFmtId="4" fontId="9" fillId="11" borderId="14" applyNumberFormat="0" applyProtection="0">
      <alignment horizontal="right" vertical="center"/>
    </xf>
    <xf numFmtId="4" fontId="9" fillId="15" borderId="14" applyNumberFormat="0" applyProtection="0">
      <alignment horizontal="right" vertical="center"/>
    </xf>
    <xf numFmtId="4" fontId="9" fillId="19" borderId="14" applyNumberFormat="0" applyProtection="0">
      <alignment horizontal="right" vertical="center"/>
    </xf>
    <xf numFmtId="4" fontId="9" fillId="18" borderId="14" applyNumberFormat="0" applyProtection="0">
      <alignment horizontal="right" vertical="center"/>
    </xf>
    <xf numFmtId="4" fontId="9" fillId="29" borderId="14" applyNumberFormat="0" applyProtection="0">
      <alignment horizontal="right" vertical="center"/>
    </xf>
    <xf numFmtId="4" fontId="9" fillId="10" borderId="14" applyNumberFormat="0" applyProtection="0">
      <alignment horizontal="right" vertical="center"/>
    </xf>
    <xf numFmtId="4" fontId="10" fillId="30" borderId="16" applyNumberFormat="0" applyProtection="0">
      <alignment horizontal="left" vertical="center" indent="1"/>
    </xf>
    <xf numFmtId="4" fontId="9" fillId="31" borderId="0" applyNumberFormat="0" applyProtection="0">
      <alignment horizontal="left" indent="1"/>
    </xf>
    <xf numFmtId="4" fontId="9" fillId="31" borderId="0" applyNumberFormat="0" applyProtection="0">
      <alignment horizontal="left" vertical="center" indent="1"/>
    </xf>
    <xf numFmtId="4" fontId="9" fillId="31" borderId="0" applyNumberFormat="0" applyProtection="0">
      <alignment horizontal="left" indent="1"/>
    </xf>
    <xf numFmtId="4" fontId="9" fillId="31" borderId="0" applyNumberFormat="0" applyProtection="0">
      <alignment horizontal="left" vertical="center" indent="1"/>
    </xf>
    <xf numFmtId="4" fontId="9" fillId="31" borderId="0" applyNumberFormat="0" applyProtection="0">
      <alignment horizontal="left" indent="1"/>
    </xf>
    <xf numFmtId="4" fontId="40" fillId="32" borderId="0" applyNumberFormat="0" applyProtection="0">
      <alignment horizontal="left" vertical="center" indent="1"/>
    </xf>
    <xf numFmtId="4" fontId="9" fillId="33" borderId="14" applyNumberFormat="0" applyProtection="0">
      <alignment horizontal="right" vertical="center"/>
    </xf>
    <xf numFmtId="4" fontId="48" fillId="34" borderId="0" applyNumberFormat="0" applyProtection="0">
      <alignment horizontal="left" indent="1"/>
    </xf>
    <xf numFmtId="4" fontId="55" fillId="0" borderId="0" applyNumberFormat="0" applyProtection="0">
      <alignment horizontal="left" vertical="center" indent="1"/>
    </xf>
    <xf numFmtId="4" fontId="48" fillId="34" borderId="0" applyNumberFormat="0" applyProtection="0">
      <alignment horizontal="left" indent="1"/>
    </xf>
    <xf numFmtId="4" fontId="55" fillId="0" borderId="0" applyNumberFormat="0" applyProtection="0">
      <alignment horizontal="left" vertical="center" indent="1"/>
    </xf>
    <xf numFmtId="4" fontId="48" fillId="34" borderId="0" applyNumberFormat="0" applyProtection="0">
      <alignment horizontal="left" indent="1"/>
    </xf>
    <xf numFmtId="4" fontId="49" fillId="35" borderId="0" applyNumberFormat="0" applyProtection="0"/>
    <xf numFmtId="4" fontId="49" fillId="0" borderId="0" applyNumberFormat="0" applyProtection="0">
      <alignment horizontal="left" vertical="center" indent="1"/>
    </xf>
    <xf numFmtId="4" fontId="49" fillId="35" borderId="0" applyNumberFormat="0" applyProtection="0"/>
    <xf numFmtId="4" fontId="49" fillId="0" borderId="0" applyNumberFormat="0" applyProtection="0">
      <alignment horizontal="left" vertical="center" indent="1"/>
    </xf>
    <xf numFmtId="4" fontId="49" fillId="35" borderId="0" applyNumberFormat="0" applyProtection="0"/>
    <xf numFmtId="0" fontId="6" fillId="32" borderId="14" applyNumberFormat="0" applyProtection="0">
      <alignment horizontal="left" vertical="center" indent="1"/>
    </xf>
    <xf numFmtId="0" fontId="54" fillId="32" borderId="14" applyNumberFormat="0" applyProtection="0">
      <alignment horizontal="left" vertical="center" indent="1"/>
    </xf>
    <xf numFmtId="0" fontId="6" fillId="32" borderId="14" applyNumberFormat="0" applyProtection="0">
      <alignment horizontal="left" vertical="top" indent="1"/>
    </xf>
    <xf numFmtId="0" fontId="54" fillId="32" borderId="14" applyNumberFormat="0" applyProtection="0">
      <alignment horizontal="left" vertical="top" indent="1"/>
    </xf>
    <xf numFmtId="0" fontId="6" fillId="28" borderId="14" applyNumberFormat="0" applyProtection="0">
      <alignment horizontal="left" vertical="center" indent="1"/>
    </xf>
    <xf numFmtId="0" fontId="54" fillId="28" borderId="14" applyNumberFormat="0" applyProtection="0">
      <alignment horizontal="left" vertical="center" indent="1"/>
    </xf>
    <xf numFmtId="0" fontId="6" fillId="28" borderId="14" applyNumberFormat="0" applyProtection="0">
      <alignment horizontal="left" vertical="top" indent="1"/>
    </xf>
    <xf numFmtId="0" fontId="54" fillId="28" borderId="14" applyNumberFormat="0" applyProtection="0">
      <alignment horizontal="left" vertical="top" indent="1"/>
    </xf>
    <xf numFmtId="0" fontId="6" fillId="36" borderId="14" applyNumberFormat="0" applyProtection="0">
      <alignment horizontal="left" vertical="center" indent="1"/>
    </xf>
    <xf numFmtId="0" fontId="54" fillId="36" borderId="14" applyNumberFormat="0" applyProtection="0">
      <alignment horizontal="left" vertical="center" indent="1"/>
    </xf>
    <xf numFmtId="0" fontId="6" fillId="36" borderId="14" applyNumberFormat="0" applyProtection="0">
      <alignment horizontal="left" vertical="top" indent="1"/>
    </xf>
    <xf numFmtId="0" fontId="54" fillId="36" borderId="14" applyNumberFormat="0" applyProtection="0">
      <alignment horizontal="left" vertical="top" indent="1"/>
    </xf>
    <xf numFmtId="0" fontId="6" fillId="37" borderId="14" applyNumberFormat="0" applyProtection="0">
      <alignment horizontal="left" vertical="center" indent="1"/>
    </xf>
    <xf numFmtId="0" fontId="54" fillId="37" borderId="14" applyNumberFormat="0" applyProtection="0">
      <alignment horizontal="left" vertical="center" indent="1"/>
    </xf>
    <xf numFmtId="0" fontId="6" fillId="37" borderId="14" applyNumberFormat="0" applyProtection="0">
      <alignment horizontal="left" vertical="top" indent="1"/>
    </xf>
    <xf numFmtId="0" fontId="54" fillId="37" borderId="14" applyNumberFormat="0" applyProtection="0">
      <alignment horizontal="left" vertical="top" indent="1"/>
    </xf>
    <xf numFmtId="4" fontId="9" fillId="23" borderId="14" applyNumberFormat="0" applyProtection="0">
      <alignment vertical="center"/>
    </xf>
    <xf numFmtId="4" fontId="50" fillId="23" borderId="14" applyNumberFormat="0" applyProtection="0">
      <alignment vertical="center"/>
    </xf>
    <xf numFmtId="4" fontId="9" fillId="23" borderId="14" applyNumberFormat="0" applyProtection="0">
      <alignment horizontal="left" vertical="center" indent="1"/>
    </xf>
    <xf numFmtId="0" fontId="9" fillId="23" borderId="14" applyNumberFormat="0" applyProtection="0">
      <alignment horizontal="left" vertical="top" indent="1"/>
    </xf>
    <xf numFmtId="4" fontId="9" fillId="0" borderId="14" applyNumberFormat="0" applyProtection="0">
      <alignment horizontal="right" vertical="center"/>
    </xf>
    <xf numFmtId="4" fontId="9" fillId="38" borderId="17" applyNumberFormat="0" applyProtection="0">
      <alignment horizontal="right" vertical="center"/>
    </xf>
    <xf numFmtId="4" fontId="9" fillId="0" borderId="14" applyNumberFormat="0" applyProtection="0">
      <alignment horizontal="right" vertical="center"/>
    </xf>
    <xf numFmtId="4" fontId="9" fillId="38" borderId="17" applyNumberFormat="0" applyProtection="0">
      <alignment horizontal="right" vertical="center"/>
    </xf>
    <xf numFmtId="4" fontId="9" fillId="0" borderId="14" applyNumberFormat="0" applyProtection="0">
      <alignment horizontal="right" vertical="center"/>
    </xf>
    <xf numFmtId="4" fontId="50" fillId="31" borderId="14" applyNumberFormat="0" applyProtection="0">
      <alignment horizontal="right" vertical="center"/>
    </xf>
    <xf numFmtId="4" fontId="9" fillId="38" borderId="14" applyNumberFormat="0" applyProtection="0">
      <alignment horizontal="left" vertical="center" indent="1"/>
    </xf>
    <xf numFmtId="4" fontId="9" fillId="0" borderId="14" applyNumberFormat="0" applyProtection="0">
      <alignment horizontal="left" vertical="center" indent="1"/>
    </xf>
    <xf numFmtId="4" fontId="9" fillId="0" borderId="14" applyNumberFormat="0" applyProtection="0">
      <alignment horizontal="left" vertical="center" indent="1"/>
    </xf>
    <xf numFmtId="4" fontId="9" fillId="0" borderId="14" applyNumberFormat="0" applyProtection="0">
      <alignment horizontal="left" vertical="center" indent="1"/>
    </xf>
    <xf numFmtId="4" fontId="9" fillId="0" borderId="14" applyNumberFormat="0" applyProtection="0">
      <alignment horizontal="left" vertical="center" indent="1"/>
    </xf>
    <xf numFmtId="4" fontId="9" fillId="0" borderId="14" applyNumberFormat="0" applyProtection="0">
      <alignment horizontal="left" vertical="center" indent="1"/>
    </xf>
    <xf numFmtId="4" fontId="9" fillId="0" borderId="14" applyNumberFormat="0" applyProtection="0">
      <alignment horizontal="left" vertical="center" indent="1"/>
    </xf>
    <xf numFmtId="4" fontId="9" fillId="0" borderId="14" applyNumberFormat="0" applyProtection="0">
      <alignment horizontal="left" vertical="center" indent="1"/>
    </xf>
    <xf numFmtId="4" fontId="9" fillId="0" borderId="14" applyNumberFormat="0" applyProtection="0">
      <alignment horizontal="left" vertical="center" indent="1"/>
    </xf>
    <xf numFmtId="4" fontId="9" fillId="0" borderId="14" applyNumberFormat="0" applyProtection="0">
      <alignment horizontal="left" vertical="center" indent="1"/>
    </xf>
    <xf numFmtId="4" fontId="9" fillId="0" borderId="14" applyNumberFormat="0" applyProtection="0">
      <alignment horizontal="left" vertical="center" indent="1"/>
    </xf>
    <xf numFmtId="0" fontId="9" fillId="28" borderId="14" applyNumberFormat="0" applyProtection="0">
      <alignment horizontal="left" vertical="top"/>
    </xf>
    <xf numFmtId="0" fontId="9" fillId="28" borderId="14" applyNumberFormat="0" applyProtection="0">
      <alignment horizontal="center" vertical="top"/>
    </xf>
    <xf numFmtId="0" fontId="9" fillId="28" borderId="14" applyNumberFormat="0" applyProtection="0">
      <alignment horizontal="left" vertical="top"/>
    </xf>
    <xf numFmtId="0" fontId="9" fillId="28" borderId="14" applyNumberFormat="0" applyProtection="0">
      <alignment horizontal="center" vertical="top"/>
    </xf>
    <xf numFmtId="0" fontId="9" fillId="28" borderId="14" applyNumberFormat="0" applyProtection="0">
      <alignment horizontal="left" vertical="top"/>
    </xf>
    <xf numFmtId="4" fontId="12" fillId="0" borderId="0" applyNumberFormat="0" applyProtection="0">
      <alignment horizontal="left" vertical="center"/>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51" fillId="39" borderId="0" applyNumberFormat="0" applyProtection="0">
      <alignment horizontal="left"/>
    </xf>
    <xf numFmtId="4" fontId="11" fillId="31" borderId="14" applyNumberFormat="0" applyProtection="0">
      <alignment horizontal="right" vertical="center"/>
    </xf>
    <xf numFmtId="37" fontId="52" fillId="40" borderId="0" applyNumberFormat="0" applyFont="0" applyBorder="0" applyAlignment="0" applyProtection="0"/>
    <xf numFmtId="178" fontId="6" fillId="0" borderId="18">
      <alignment horizontal="justify" vertical="top" wrapText="1"/>
    </xf>
    <xf numFmtId="178" fontId="54" fillId="0" borderId="18">
      <alignment horizontal="justify" vertical="top" wrapText="1"/>
    </xf>
    <xf numFmtId="178" fontId="54" fillId="0" borderId="18">
      <alignment horizontal="justify" vertical="top" wrapText="1"/>
    </xf>
    <xf numFmtId="178" fontId="54" fillId="0" borderId="18">
      <alignment horizontal="justify" vertical="top" wrapText="1"/>
    </xf>
    <xf numFmtId="0" fontId="6" fillId="0" borderId="0">
      <alignment horizontal="left" wrapText="1"/>
    </xf>
    <xf numFmtId="0" fontId="54" fillId="0" borderId="0">
      <alignment horizontal="left" wrapText="1"/>
    </xf>
    <xf numFmtId="180" fontId="6" fillId="0" borderId="0" applyFill="0" applyBorder="0" applyAlignment="0" applyProtection="0">
      <alignment wrapText="1"/>
    </xf>
    <xf numFmtId="0" fontId="4" fillId="0" borderId="0" applyNumberFormat="0" applyFill="0" applyBorder="0">
      <alignment horizontal="center" wrapText="1"/>
    </xf>
    <xf numFmtId="0" fontId="4" fillId="0" borderId="0" applyNumberFormat="0" applyFill="0" applyBorder="0">
      <alignment horizont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8">
      <alignment horizontal="center" vertical="center" wrapText="1"/>
    </xf>
    <xf numFmtId="0" fontId="6" fillId="0" borderId="20" applyNumberFormat="0" applyFill="0" applyAlignment="0" applyProtection="0"/>
    <xf numFmtId="0" fontId="6" fillId="0" borderId="20" applyNumberFormat="0" applyFill="0" applyAlignment="0" applyProtection="0"/>
    <xf numFmtId="0" fontId="6" fillId="0" borderId="20" applyNumberFormat="0" applyFill="0" applyAlignment="0" applyProtection="0"/>
    <xf numFmtId="0" fontId="34" fillId="0" borderId="20" applyNumberFormat="0" applyFont="0" applyFill="0" applyAlignment="0" applyProtection="0"/>
    <xf numFmtId="0" fontId="34" fillId="0" borderId="20" applyNumberFormat="0" applyFont="0" applyFill="0" applyAlignment="0" applyProtection="0"/>
    <xf numFmtId="0" fontId="34" fillId="0" borderId="20" applyNumberFormat="0" applyFont="0" applyFill="0" applyAlignment="0" applyProtection="0"/>
    <xf numFmtId="0" fontId="54" fillId="0" borderId="20" applyNumberFormat="0" applyFill="0" applyAlignment="0" applyProtection="0"/>
    <xf numFmtId="0" fontId="54" fillId="0" borderId="20" applyNumberFormat="0" applyFill="0" applyAlignment="0" applyProtection="0"/>
    <xf numFmtId="0" fontId="54" fillId="0" borderId="20" applyNumberFormat="0" applyFill="0" applyAlignment="0" applyProtection="0"/>
    <xf numFmtId="0" fontId="28" fillId="0" borderId="19" applyNumberFormat="0" applyFill="0" applyAlignment="0" applyProtection="0"/>
    <xf numFmtId="0" fontId="34" fillId="0" borderId="20" applyNumberFormat="0" applyFont="0" applyFill="0" applyAlignment="0" applyProtection="0"/>
    <xf numFmtId="0" fontId="43" fillId="0" borderId="21"/>
    <xf numFmtId="171" fontId="33" fillId="0" borderId="0">
      <alignment horizontal="left"/>
    </xf>
    <xf numFmtId="0" fontId="43" fillId="0" borderId="22"/>
    <xf numFmtId="37" fontId="3" fillId="27" borderId="0" applyNumberFormat="0" applyBorder="0" applyAlignment="0" applyProtection="0"/>
    <xf numFmtId="37" fontId="3" fillId="0" borderId="0"/>
    <xf numFmtId="3" fontId="53" fillId="41" borderId="23"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xf numFmtId="0" fontId="7" fillId="0" borderId="0"/>
    <xf numFmtId="0" fontId="66" fillId="0" borderId="0"/>
    <xf numFmtId="0" fontId="7" fillId="0" borderId="0"/>
    <xf numFmtId="43" fontId="66" fillId="0" borderId="0" applyFont="0" applyFill="0" applyBorder="0" applyAlignment="0" applyProtection="0"/>
    <xf numFmtId="43" fontId="2" fillId="0" borderId="0" applyFont="0" applyFill="0" applyBorder="0" applyAlignment="0" applyProtection="0"/>
    <xf numFmtId="0" fontId="7" fillId="0" borderId="0"/>
    <xf numFmtId="0" fontId="7" fillId="0" borderId="0"/>
  </cellStyleXfs>
  <cellXfs count="1002">
    <xf numFmtId="0" fontId="0" fillId="0" borderId="0" xfId="0"/>
    <xf numFmtId="0" fontId="4" fillId="0" borderId="0" xfId="0" applyFont="1"/>
    <xf numFmtId="0" fontId="4" fillId="0" borderId="24" xfId="0" applyFont="1" applyBorder="1"/>
    <xf numFmtId="0" fontId="4" fillId="0" borderId="24" xfId="0" applyFont="1" applyBorder="1" applyAlignment="1">
      <alignment horizontal="right"/>
    </xf>
    <xf numFmtId="0" fontId="6" fillId="0" borderId="0" xfId="0" applyFont="1"/>
    <xf numFmtId="0" fontId="6" fillId="0" borderId="0" xfId="0" applyFont="1" applyAlignment="1">
      <alignment horizontal="left"/>
    </xf>
    <xf numFmtId="0" fontId="6" fillId="0" borderId="0" xfId="300" applyFont="1" applyBorder="1" applyAlignment="1">
      <alignment horizontal="left"/>
    </xf>
    <xf numFmtId="0" fontId="4" fillId="0" borderId="0" xfId="0" quotePrefix="1" applyFont="1" applyFill="1" applyAlignment="1">
      <alignment horizontal="left"/>
    </xf>
    <xf numFmtId="164" fontId="4" fillId="0" borderId="0" xfId="110" applyNumberFormat="1" applyFont="1" applyFill="1" applyBorder="1"/>
    <xf numFmtId="0" fontId="4" fillId="0" borderId="0" xfId="0" applyFont="1" applyFill="1" applyBorder="1" applyProtection="1">
      <protection locked="0"/>
    </xf>
    <xf numFmtId="0" fontId="4" fillId="0" borderId="0" xfId="0" applyFont="1" applyFill="1" applyBorder="1" applyAlignment="1" applyProtection="1">
      <alignment horizontal="left"/>
      <protection locked="0"/>
    </xf>
    <xf numFmtId="164" fontId="4" fillId="0" borderId="0" xfId="11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41" fontId="4" fillId="0" borderId="0" xfId="0" applyNumberFormat="1" applyFont="1" applyFill="1" applyBorder="1" applyProtection="1">
      <protection locked="0"/>
    </xf>
    <xf numFmtId="0" fontId="4" fillId="0" borderId="0" xfId="0" applyFont="1" applyFill="1" applyBorder="1" applyAlignment="1">
      <alignment horizontal="center"/>
    </xf>
    <xf numFmtId="0" fontId="4" fillId="0" borderId="0" xfId="0" quotePrefix="1" applyFont="1" applyFill="1" applyBorder="1" applyAlignment="1">
      <alignment horizontal="left"/>
    </xf>
    <xf numFmtId="0" fontId="8" fillId="0" borderId="0" xfId="0" applyFont="1" applyFill="1" applyBorder="1" applyAlignment="1">
      <alignment horizontal="center"/>
    </xf>
    <xf numFmtId="41" fontId="4" fillId="0" borderId="0" xfId="110" applyNumberFormat="1" applyFont="1" applyFill="1" applyBorder="1" applyAlignment="1" applyProtection="1">
      <alignment horizontal="center"/>
      <protection locked="0"/>
    </xf>
    <xf numFmtId="0" fontId="4" fillId="0" borderId="0" xfId="306" applyFont="1" applyFill="1" applyBorder="1" applyAlignment="1">
      <alignment horizontal="left"/>
    </xf>
    <xf numFmtId="17" fontId="4" fillId="0" borderId="0" xfId="306" quotePrefix="1" applyNumberFormat="1" applyFont="1" applyFill="1" applyBorder="1" applyAlignment="1">
      <alignment horizontal="left"/>
    </xf>
    <xf numFmtId="0" fontId="4" fillId="0" borderId="0" xfId="0" applyFont="1" applyFill="1" applyProtection="1">
      <protection locked="0"/>
    </xf>
    <xf numFmtId="0" fontId="4" fillId="0" borderId="0" xfId="0" quotePrefix="1" applyFont="1" applyFill="1" applyBorder="1" applyAlignment="1" applyProtection="1">
      <alignment horizontal="left"/>
      <protection locked="0"/>
    </xf>
    <xf numFmtId="168" fontId="4" fillId="0" borderId="0" xfId="321" applyNumberFormat="1" applyFont="1" applyFill="1" applyBorder="1" applyAlignment="1" applyProtection="1">
      <alignment horizontal="center"/>
      <protection locked="0"/>
    </xf>
    <xf numFmtId="0" fontId="4" fillId="0" borderId="0" xfId="0" applyFont="1" applyFill="1" applyBorder="1"/>
    <xf numFmtId="164" fontId="4" fillId="0" borderId="0" xfId="305" applyNumberFormat="1" applyFont="1" applyFill="1" applyBorder="1"/>
    <xf numFmtId="166" fontId="4" fillId="0" borderId="0" xfId="321" applyNumberFormat="1" applyFont="1" applyFill="1" applyBorder="1" applyAlignment="1" applyProtection="1">
      <alignment horizontal="center"/>
      <protection locked="0"/>
    </xf>
    <xf numFmtId="164" fontId="4" fillId="0" borderId="0" xfId="0" applyNumberFormat="1" applyFont="1" applyFill="1" applyBorder="1" applyProtection="1">
      <protection locked="0"/>
    </xf>
    <xf numFmtId="0" fontId="8" fillId="0" borderId="0" xfId="0" applyFont="1" applyFill="1" applyBorder="1" applyAlignment="1" applyProtection="1">
      <alignment horizontal="center"/>
      <protection locked="0"/>
    </xf>
    <xf numFmtId="164" fontId="8" fillId="0" borderId="0" xfId="110" applyNumberFormat="1" applyFont="1" applyFill="1" applyBorder="1" applyAlignment="1" applyProtection="1">
      <alignment horizontal="center"/>
      <protection locked="0"/>
    </xf>
    <xf numFmtId="41" fontId="4" fillId="0" borderId="0" xfId="110" applyNumberFormat="1" applyFont="1" applyFill="1" applyBorder="1" applyProtection="1">
      <protection locked="0"/>
    </xf>
    <xf numFmtId="0" fontId="4" fillId="0" borderId="0" xfId="300" applyFont="1" applyFill="1" applyBorder="1" applyProtection="1">
      <protection locked="0"/>
    </xf>
    <xf numFmtId="164" fontId="4" fillId="0" borderId="0" xfId="110" applyNumberFormat="1" applyFont="1" applyFill="1" applyBorder="1" applyProtection="1">
      <protection locked="0"/>
    </xf>
    <xf numFmtId="0" fontId="4" fillId="0" borderId="0" xfId="0" applyFont="1" applyFill="1"/>
    <xf numFmtId="0" fontId="6" fillId="0" borderId="0" xfId="0" applyFont="1" applyFill="1"/>
    <xf numFmtId="0" fontId="4" fillId="0" borderId="0" xfId="305" applyFont="1" applyFill="1" applyBorder="1" applyAlignment="1">
      <alignment horizontal="left"/>
    </xf>
    <xf numFmtId="41" fontId="4" fillId="0" borderId="0" xfId="110" applyNumberFormat="1" applyFont="1" applyFill="1" applyBorder="1" applyAlignment="1">
      <alignment horizontal="center"/>
    </xf>
    <xf numFmtId="0" fontId="4" fillId="0" borderId="0" xfId="301" applyFont="1" applyFill="1" applyBorder="1" applyAlignment="1">
      <alignment horizontal="left"/>
    </xf>
    <xf numFmtId="0" fontId="4" fillId="0" borderId="0" xfId="305" applyFont="1" applyFill="1" applyBorder="1" applyAlignment="1">
      <alignment horizontal="left" indent="1"/>
    </xf>
    <xf numFmtId="0" fontId="4" fillId="0" borderId="0" xfId="0" applyFont="1" applyFill="1" applyBorder="1" applyAlignment="1">
      <alignment horizontal="left"/>
    </xf>
    <xf numFmtId="0" fontId="4" fillId="0" borderId="0" xfId="300" applyFont="1" applyFill="1" applyBorder="1" applyAlignment="1">
      <alignment horizontal="center"/>
    </xf>
    <xf numFmtId="0" fontId="8" fillId="0" borderId="0" xfId="303" applyFont="1" applyFill="1" applyBorder="1" applyAlignment="1">
      <alignment horizontal="center"/>
    </xf>
    <xf numFmtId="164" fontId="8" fillId="0" borderId="0" xfId="110" applyNumberFormat="1" applyFont="1" applyFill="1" applyAlignment="1">
      <alignment horizontal="center"/>
    </xf>
    <xf numFmtId="0" fontId="8" fillId="0" borderId="0" xfId="0" applyFont="1" applyFill="1" applyAlignment="1">
      <alignment horizontal="center"/>
    </xf>
    <xf numFmtId="164" fontId="8" fillId="0" borderId="0" xfId="0" applyNumberFormat="1" applyFont="1" applyFill="1" applyAlignment="1">
      <alignment horizontal="center"/>
    </xf>
    <xf numFmtId="167" fontId="4" fillId="0" borderId="0" xfId="179" applyNumberFormat="1" applyFont="1" applyFill="1" applyBorder="1"/>
    <xf numFmtId="0" fontId="4" fillId="0" borderId="0" xfId="0" applyFont="1" applyFill="1" applyAlignment="1">
      <alignment horizontal="center"/>
    </xf>
    <xf numFmtId="0" fontId="4" fillId="0" borderId="0" xfId="301" applyFont="1" applyFill="1" applyBorder="1"/>
    <xf numFmtId="37" fontId="4" fillId="0" borderId="0" xfId="110" applyNumberFormat="1" applyFont="1" applyFill="1" applyBorder="1" applyProtection="1">
      <protection locked="0"/>
    </xf>
    <xf numFmtId="0" fontId="4" fillId="0" borderId="0" xfId="300" applyFont="1" applyFill="1" applyBorder="1" applyAlignment="1">
      <alignment horizontal="left"/>
    </xf>
    <xf numFmtId="164" fontId="8" fillId="0" borderId="0" xfId="0" applyNumberFormat="1" applyFont="1" applyFill="1" applyBorder="1" applyAlignment="1" applyProtection="1">
      <alignment horizontal="center"/>
      <protection locked="0"/>
    </xf>
    <xf numFmtId="41" fontId="8" fillId="0" borderId="0" xfId="0" applyNumberFormat="1" applyFont="1" applyFill="1" applyAlignment="1">
      <alignment horizontal="center"/>
    </xf>
    <xf numFmtId="0" fontId="8" fillId="0" borderId="0" xfId="0" quotePrefix="1" applyFont="1" applyFill="1" applyAlignment="1">
      <alignment horizontal="center"/>
    </xf>
    <xf numFmtId="41" fontId="4" fillId="0" borderId="0" xfId="0" applyNumberFormat="1" applyFont="1" applyFill="1" applyBorder="1"/>
    <xf numFmtId="0" fontId="4" fillId="0" borderId="0" xfId="305" applyFont="1" applyFill="1" applyBorder="1"/>
    <xf numFmtId="0" fontId="4" fillId="0" borderId="0" xfId="305" quotePrefix="1" applyFont="1" applyFill="1" applyBorder="1" applyAlignment="1">
      <alignment horizontal="center"/>
    </xf>
    <xf numFmtId="0" fontId="4" fillId="0" borderId="0" xfId="305" applyFont="1" applyFill="1" applyBorder="1" applyAlignment="1">
      <alignment horizontal="center"/>
    </xf>
    <xf numFmtId="0" fontId="4" fillId="0" borderId="0" xfId="0" applyFont="1" applyFill="1" applyBorder="1" applyAlignment="1">
      <alignment horizontal="left" indent="2"/>
    </xf>
    <xf numFmtId="0" fontId="4" fillId="0" borderId="0" xfId="110" applyNumberFormat="1" applyFont="1" applyFill="1" applyBorder="1" applyAlignment="1">
      <alignment horizontal="center"/>
    </xf>
    <xf numFmtId="0" fontId="5" fillId="0" borderId="0" xfId="0" applyFont="1" applyFill="1"/>
    <xf numFmtId="10" fontId="6" fillId="0" borderId="0" xfId="0" applyNumberFormat="1" applyFont="1"/>
    <xf numFmtId="0" fontId="6" fillId="0" borderId="0" xfId="0" quotePrefix="1" applyFont="1" applyAlignment="1">
      <alignment horizontal="left"/>
    </xf>
    <xf numFmtId="0" fontId="4" fillId="0" borderId="0" xfId="300" applyFont="1" applyFill="1" applyBorder="1"/>
    <xf numFmtId="168" fontId="4" fillId="0" borderId="0" xfId="327" applyNumberFormat="1" applyFont="1" applyFill="1" applyBorder="1" applyAlignment="1" applyProtection="1">
      <alignment horizontal="center"/>
      <protection locked="0"/>
    </xf>
    <xf numFmtId="10" fontId="6" fillId="0" borderId="24" xfId="321" applyNumberFormat="1" applyFont="1" applyBorder="1" applyAlignment="1">
      <alignment horizontal="right"/>
    </xf>
    <xf numFmtId="0" fontId="4" fillId="42" borderId="0" xfId="0" applyFont="1" applyFill="1"/>
    <xf numFmtId="0" fontId="0" fillId="0" borderId="0" xfId="0" applyAlignment="1">
      <alignment horizontal="center"/>
    </xf>
    <xf numFmtId="0" fontId="58" fillId="0" borderId="0" xfId="0" applyFont="1"/>
    <xf numFmtId="0" fontId="2" fillId="0" borderId="0" xfId="0" applyFont="1" applyFill="1"/>
    <xf numFmtId="164" fontId="2" fillId="0" borderId="0" xfId="0" applyNumberFormat="1" applyFont="1" applyFill="1"/>
    <xf numFmtId="0" fontId="2" fillId="0" borderId="0" xfId="0" applyFont="1"/>
    <xf numFmtId="9" fontId="58" fillId="0" borderId="0" xfId="321" applyFont="1"/>
    <xf numFmtId="0" fontId="58" fillId="0" borderId="0" xfId="300" applyFont="1" applyBorder="1" applyAlignment="1">
      <alignment horizontal="left"/>
    </xf>
    <xf numFmtId="166" fontId="58" fillId="0" borderId="0" xfId="0" applyNumberFormat="1" applyFont="1"/>
    <xf numFmtId="166" fontId="58" fillId="0" borderId="0" xfId="321" applyNumberFormat="1" applyFont="1"/>
    <xf numFmtId="10" fontId="58" fillId="0" borderId="0" xfId="0" applyNumberFormat="1" applyFont="1"/>
    <xf numFmtId="0" fontId="58" fillId="0" borderId="0" xfId="0" quotePrefix="1" applyFont="1" applyAlignment="1">
      <alignment horizontal="left"/>
    </xf>
    <xf numFmtId="0" fontId="58" fillId="0" borderId="0" xfId="0" applyFont="1" applyAlignment="1">
      <alignment horizontal="left"/>
    </xf>
    <xf numFmtId="0" fontId="6" fillId="42" borderId="0" xfId="0" applyFont="1" applyFill="1"/>
    <xf numFmtId="0" fontId="58" fillId="0" borderId="0" xfId="0" applyFont="1" applyFill="1"/>
    <xf numFmtId="0" fontId="2" fillId="0" borderId="0" xfId="0" applyFont="1" applyFill="1" applyAlignment="1">
      <alignment horizontal="center"/>
    </xf>
    <xf numFmtId="164" fontId="2" fillId="0" borderId="0" xfId="110" applyNumberFormat="1" applyFont="1" applyFill="1"/>
    <xf numFmtId="0" fontId="2" fillId="0" borderId="0" xfId="0" applyFont="1" applyFill="1" applyBorder="1" applyAlignment="1">
      <alignment horizontal="center"/>
    </xf>
    <xf numFmtId="168" fontId="2" fillId="0" borderId="0" xfId="321" applyNumberFormat="1" applyFont="1" applyFill="1" applyBorder="1" applyAlignment="1" applyProtection="1">
      <alignment horizontal="center"/>
      <protection locked="0"/>
    </xf>
    <xf numFmtId="164" fontId="2" fillId="0" borderId="0" xfId="110" applyNumberFormat="1" applyFont="1" applyFill="1" applyBorder="1" applyAlignment="1" applyProtection="1">
      <alignment horizontal="center"/>
      <protection locked="0"/>
    </xf>
    <xf numFmtId="0" fontId="2" fillId="0" borderId="0" xfId="300" applyFont="1" applyFill="1" applyBorder="1" applyAlignment="1">
      <alignment horizontal="center"/>
    </xf>
    <xf numFmtId="168" fontId="2" fillId="0" borderId="0" xfId="321" applyNumberFormat="1" applyFont="1" applyFill="1" applyAlignment="1">
      <alignment horizontal="center"/>
    </xf>
    <xf numFmtId="164" fontId="2" fillId="0" borderId="0" xfId="110" applyNumberFormat="1" applyFont="1" applyFill="1" applyBorder="1" applyAlignment="1">
      <alignment horizontal="center"/>
    </xf>
    <xf numFmtId="164" fontId="2" fillId="0" borderId="0" xfId="0" applyNumberFormat="1" applyFont="1" applyFill="1" applyAlignment="1">
      <alignment horizontal="right"/>
    </xf>
    <xf numFmtId="0" fontId="2" fillId="0" borderId="0" xfId="0" applyFont="1" applyFill="1" applyAlignment="1" applyProtection="1">
      <alignment horizontal="center"/>
      <protection locked="0"/>
    </xf>
    <xf numFmtId="164" fontId="2" fillId="0" borderId="0" xfId="110" applyNumberFormat="1" applyFont="1" applyFill="1" applyAlignment="1">
      <alignment horizontal="center"/>
    </xf>
    <xf numFmtId="164" fontId="2" fillId="0" borderId="0" xfId="0" applyNumberFormat="1" applyFont="1" applyFill="1" applyAlignment="1">
      <alignment horizontal="center"/>
    </xf>
    <xf numFmtId="0" fontId="2" fillId="0" borderId="0" xfId="0" applyFont="1" applyFill="1" applyProtection="1">
      <protection locked="0"/>
    </xf>
    <xf numFmtId="0" fontId="2" fillId="0" borderId="0" xfId="0" applyFont="1" applyFill="1" applyBorder="1"/>
    <xf numFmtId="0" fontId="2" fillId="0" borderId="0" xfId="0" applyFont="1" applyFill="1" applyBorder="1" applyAlignment="1" applyProtection="1">
      <alignment horizontal="center"/>
      <protection locked="0"/>
    </xf>
    <xf numFmtId="0" fontId="2" fillId="0" borderId="0" xfId="110" applyNumberFormat="1" applyFont="1" applyFill="1" applyBorder="1" applyAlignment="1" applyProtection="1">
      <alignment horizontal="center"/>
      <protection locked="0"/>
    </xf>
    <xf numFmtId="0" fontId="2" fillId="0" borderId="0" xfId="0" applyNumberFormat="1" applyFont="1" applyFill="1" applyBorder="1" applyAlignment="1">
      <alignment horizontal="center"/>
    </xf>
    <xf numFmtId="0" fontId="2" fillId="0" borderId="0" xfId="0" applyFont="1" applyFill="1" applyBorder="1" applyAlignment="1">
      <alignment horizontal="left"/>
    </xf>
    <xf numFmtId="0" fontId="2" fillId="0" borderId="0" xfId="0" applyNumberFormat="1" applyFont="1" applyFill="1" applyAlignment="1">
      <alignment horizontal="center"/>
    </xf>
    <xf numFmtId="41" fontId="2" fillId="0" borderId="0" xfId="110" applyNumberFormat="1" applyFont="1" applyFill="1" applyBorder="1" applyAlignment="1">
      <alignment horizontal="center"/>
    </xf>
    <xf numFmtId="0" fontId="2" fillId="0" borderId="0" xfId="305" applyFont="1" applyFill="1" applyBorder="1" applyAlignment="1">
      <alignment horizontal="left"/>
    </xf>
    <xf numFmtId="0" fontId="2" fillId="0" borderId="0" xfId="305" applyFont="1" applyFill="1" applyBorder="1" applyAlignment="1">
      <alignment horizontal="center"/>
    </xf>
    <xf numFmtId="3" fontId="2" fillId="0" borderId="0" xfId="305" applyNumberFormat="1" applyFont="1" applyFill="1" applyBorder="1" applyAlignment="1">
      <alignment horizontal="center"/>
    </xf>
    <xf numFmtId="0" fontId="2" fillId="0" borderId="0" xfId="305" quotePrefix="1" applyFont="1" applyFill="1" applyBorder="1" applyAlignment="1">
      <alignment horizontal="center"/>
    </xf>
    <xf numFmtId="167" fontId="2" fillId="0" borderId="0" xfId="179" applyNumberFormat="1" applyFont="1" applyFill="1" applyBorder="1"/>
    <xf numFmtId="167" fontId="2" fillId="0" borderId="0" xfId="179" applyNumberFormat="1" applyFont="1" applyFill="1" applyBorder="1" applyAlignment="1">
      <alignment horizontal="center"/>
    </xf>
    <xf numFmtId="0" fontId="2" fillId="0" borderId="0" xfId="305" applyFont="1" applyFill="1" applyBorder="1"/>
    <xf numFmtId="0" fontId="2" fillId="0" borderId="0" xfId="0" applyFont="1" applyFill="1" applyBorder="1" applyProtection="1">
      <protection locked="0"/>
    </xf>
    <xf numFmtId="164" fontId="2" fillId="0" borderId="0" xfId="0" applyNumberFormat="1" applyFont="1" applyFill="1" applyBorder="1" applyProtection="1">
      <protection locked="0"/>
    </xf>
    <xf numFmtId="164" fontId="2" fillId="0" borderId="0" xfId="110" applyNumberFormat="1" applyFont="1" applyFill="1" applyBorder="1" applyAlignment="1">
      <alignment horizontal="left"/>
    </xf>
    <xf numFmtId="164" fontId="2" fillId="0" borderId="0" xfId="110" applyNumberFormat="1" applyFont="1" applyFill="1" applyBorder="1"/>
    <xf numFmtId="0" fontId="2" fillId="0" borderId="0" xfId="305" applyFont="1" applyFill="1" applyBorder="1" applyAlignment="1">
      <alignment horizontal="left" indent="1"/>
    </xf>
    <xf numFmtId="0" fontId="2" fillId="0" borderId="28" xfId="0" applyFont="1" applyFill="1" applyBorder="1" applyProtection="1">
      <protection locked="0"/>
    </xf>
    <xf numFmtId="0" fontId="2" fillId="0" borderId="25" xfId="0" applyFont="1" applyFill="1" applyBorder="1" applyProtection="1">
      <protection locked="0"/>
    </xf>
    <xf numFmtId="0" fontId="2" fillId="0" borderId="25" xfId="0" applyFont="1" applyFill="1" applyBorder="1" applyAlignment="1" applyProtection="1">
      <alignment horizontal="center"/>
      <protection locked="0"/>
    </xf>
    <xf numFmtId="164" fontId="2" fillId="0" borderId="25" xfId="110" applyNumberFormat="1" applyFont="1" applyFill="1" applyBorder="1" applyProtection="1">
      <protection locked="0"/>
    </xf>
    <xf numFmtId="164" fontId="2" fillId="0" borderId="26" xfId="110" applyNumberFormat="1" applyFont="1" applyFill="1" applyBorder="1" applyAlignment="1" applyProtection="1">
      <alignment horizontal="center"/>
      <protection locked="0"/>
    </xf>
    <xf numFmtId="0" fontId="2" fillId="0" borderId="29" xfId="0" applyFont="1" applyFill="1" applyBorder="1" applyProtection="1">
      <protection locked="0"/>
    </xf>
    <xf numFmtId="164" fontId="2" fillId="0" borderId="0" xfId="110" applyNumberFormat="1" applyFont="1" applyFill="1" applyBorder="1" applyProtection="1">
      <protection locked="0"/>
    </xf>
    <xf numFmtId="164" fontId="2" fillId="0" borderId="27" xfId="110" applyNumberFormat="1" applyFont="1" applyFill="1" applyBorder="1" applyAlignment="1" applyProtection="1">
      <alignment horizontal="center"/>
      <protection locked="0"/>
    </xf>
    <xf numFmtId="0" fontId="2" fillId="0" borderId="0" xfId="0" quotePrefix="1" applyFont="1" applyFill="1" applyBorder="1" applyAlignment="1" applyProtection="1">
      <alignment horizontal="left"/>
      <protection locked="0"/>
    </xf>
    <xf numFmtId="164" fontId="2" fillId="0" borderId="13" xfId="110" applyNumberFormat="1" applyFont="1" applyFill="1" applyBorder="1"/>
    <xf numFmtId="0" fontId="2" fillId="0" borderId="0" xfId="306" applyFont="1" applyFill="1" applyBorder="1"/>
    <xf numFmtId="0" fontId="2" fillId="0" borderId="0" xfId="306" applyFont="1" applyFill="1" applyBorder="1" applyAlignment="1">
      <alignment horizontal="center"/>
    </xf>
    <xf numFmtId="164" fontId="2" fillId="0" borderId="0" xfId="110" applyNumberFormat="1" applyFont="1" applyFill="1" applyProtection="1">
      <protection locked="0"/>
    </xf>
    <xf numFmtId="0" fontId="2" fillId="0" borderId="0" xfId="306" applyNumberFormat="1" applyFont="1" applyFill="1" applyBorder="1" applyAlignment="1">
      <alignment horizontal="center"/>
    </xf>
    <xf numFmtId="0" fontId="2" fillId="0" borderId="0" xfId="0" applyFont="1" applyFill="1" applyBorder="1" applyAlignment="1" applyProtection="1">
      <alignment horizontal="left"/>
      <protection locked="0"/>
    </xf>
    <xf numFmtId="166" fontId="2" fillId="0" borderId="0" xfId="321" applyNumberFormat="1" applyFont="1" applyFill="1" applyBorder="1" applyAlignment="1" applyProtection="1">
      <alignment horizontal="center"/>
      <protection locked="0"/>
    </xf>
    <xf numFmtId="0" fontId="2" fillId="0" borderId="0" xfId="0" applyFont="1" applyFill="1" applyBorder="1" applyAlignment="1" applyProtection="1">
      <alignment horizontal="left" indent="1"/>
      <protection locked="0"/>
    </xf>
    <xf numFmtId="164" fontId="2" fillId="0" borderId="0" xfId="305" applyNumberFormat="1" applyFont="1" applyFill="1" applyBorder="1"/>
    <xf numFmtId="164" fontId="2" fillId="0" borderId="0" xfId="0" applyNumberFormat="1" applyFont="1" applyFill="1" applyBorder="1"/>
    <xf numFmtId="164" fontId="2" fillId="0" borderId="0" xfId="0" applyNumberFormat="1" applyFont="1" applyFill="1" applyProtection="1">
      <protection locked="0"/>
    </xf>
    <xf numFmtId="0" fontId="2" fillId="0" borderId="0" xfId="306" applyFont="1" applyFill="1" applyBorder="1" applyAlignment="1">
      <alignment horizontal="left"/>
    </xf>
    <xf numFmtId="0" fontId="2" fillId="0" borderId="0" xfId="306" applyFont="1" applyFill="1" applyBorder="1" applyAlignment="1">
      <alignment horizontal="left" indent="1"/>
    </xf>
    <xf numFmtId="41" fontId="2" fillId="0" borderId="0" xfId="110" applyNumberFormat="1" applyFont="1" applyFill="1" applyBorder="1" applyProtection="1">
      <protection locked="0"/>
    </xf>
    <xf numFmtId="0" fontId="2" fillId="0" borderId="0" xfId="0" quotePrefix="1" applyFont="1" applyFill="1" applyBorder="1" applyAlignment="1">
      <alignment horizontal="left"/>
    </xf>
    <xf numFmtId="41" fontId="2" fillId="0" borderId="0" xfId="0" applyNumberFormat="1" applyFont="1" applyFill="1" applyBorder="1" applyAlignment="1" applyProtection="1">
      <alignment horizontal="center"/>
      <protection locked="0"/>
    </xf>
    <xf numFmtId="41" fontId="2" fillId="0" borderId="0" xfId="0" applyNumberFormat="1" applyFont="1" applyFill="1" applyAlignment="1" applyProtection="1">
      <alignment horizontal="center"/>
      <protection locked="0"/>
    </xf>
    <xf numFmtId="164" fontId="2" fillId="0" borderId="0" xfId="110" applyNumberFormat="1" applyFont="1" applyFill="1" applyAlignment="1" applyProtection="1">
      <alignment horizontal="center"/>
      <protection locked="0"/>
    </xf>
    <xf numFmtId="0" fontId="2" fillId="0" borderId="30" xfId="0" applyFont="1" applyFill="1" applyBorder="1" applyProtection="1">
      <protection locked="0"/>
    </xf>
    <xf numFmtId="0" fontId="2" fillId="0" borderId="13" xfId="0" applyFont="1" applyFill="1" applyBorder="1" applyProtection="1">
      <protection locked="0"/>
    </xf>
    <xf numFmtId="0" fontId="2" fillId="0" borderId="13" xfId="0" applyFont="1" applyFill="1" applyBorder="1" applyAlignment="1" applyProtection="1">
      <alignment horizontal="center"/>
      <protection locked="0"/>
    </xf>
    <xf numFmtId="164" fontId="2" fillId="0" borderId="13" xfId="110" applyNumberFormat="1" applyFont="1" applyFill="1" applyBorder="1" applyProtection="1">
      <protection locked="0"/>
    </xf>
    <xf numFmtId="164" fontId="2" fillId="0" borderId="13" xfId="0" applyNumberFormat="1" applyFont="1" applyFill="1" applyBorder="1" applyProtection="1">
      <protection locked="0"/>
    </xf>
    <xf numFmtId="164" fontId="2" fillId="0" borderId="31" xfId="110" applyNumberFormat="1" applyFont="1" applyFill="1" applyBorder="1" applyAlignment="1" applyProtection="1">
      <alignment horizontal="center"/>
      <protection locked="0"/>
    </xf>
    <xf numFmtId="0" fontId="2" fillId="0" borderId="0" xfId="301" applyFont="1" applyFill="1" applyBorder="1"/>
    <xf numFmtId="0" fontId="2" fillId="0" borderId="0" xfId="301" applyFont="1" applyFill="1" applyBorder="1" applyAlignment="1">
      <alignment horizontal="center"/>
    </xf>
    <xf numFmtId="0" fontId="2" fillId="0" borderId="0" xfId="298" applyFont="1" applyFill="1" applyBorder="1" applyAlignment="1">
      <alignment horizontal="center"/>
    </xf>
    <xf numFmtId="0" fontId="2" fillId="0" borderId="0" xfId="301" applyNumberFormat="1" applyFont="1" applyFill="1" applyBorder="1" applyAlignment="1">
      <alignment horizontal="center"/>
    </xf>
    <xf numFmtId="0" fontId="2" fillId="0" borderId="0" xfId="301" applyFont="1" applyFill="1" applyBorder="1" applyAlignment="1">
      <alignment horizontal="left"/>
    </xf>
    <xf numFmtId="8" fontId="2" fillId="0" borderId="0" xfId="0" applyNumberFormat="1" applyFont="1" applyFill="1"/>
    <xf numFmtId="41" fontId="2" fillId="0" borderId="0" xfId="110" applyNumberFormat="1" applyFont="1" applyFill="1" applyBorder="1" applyAlignment="1" applyProtection="1">
      <alignment horizontal="center"/>
      <protection locked="0"/>
    </xf>
    <xf numFmtId="41" fontId="2" fillId="0" borderId="0" xfId="0" quotePrefix="1" applyNumberFormat="1" applyFont="1" applyFill="1" applyBorder="1" applyAlignment="1" applyProtection="1">
      <alignment horizontal="center"/>
      <protection locked="0"/>
    </xf>
    <xf numFmtId="37" fontId="2" fillId="0" borderId="0" xfId="110" applyNumberFormat="1" applyFont="1" applyFill="1" applyBorder="1" applyProtection="1">
      <protection locked="0"/>
    </xf>
    <xf numFmtId="164" fontId="2" fillId="0" borderId="0" xfId="0" applyNumberFormat="1" applyFont="1" applyFill="1" applyBorder="1" applyAlignment="1" applyProtection="1">
      <alignment horizontal="center"/>
      <protection locked="0"/>
    </xf>
    <xf numFmtId="164" fontId="2" fillId="0" borderId="25" xfId="0" applyNumberFormat="1" applyFont="1" applyFill="1" applyBorder="1" applyAlignment="1" applyProtection="1">
      <alignment horizontal="center"/>
      <protection locked="0"/>
    </xf>
    <xf numFmtId="0" fontId="2" fillId="0" borderId="0" xfId="300" applyFont="1" applyFill="1"/>
    <xf numFmtId="0" fontId="2" fillId="0" borderId="0" xfId="300" applyFont="1" applyFill="1" applyBorder="1"/>
    <xf numFmtId="0" fontId="2" fillId="0" borderId="0" xfId="300" applyNumberFormat="1" applyFont="1" applyFill="1" applyBorder="1" applyAlignment="1" applyProtection="1">
      <alignment horizontal="center"/>
      <protection locked="0"/>
    </xf>
    <xf numFmtId="0" fontId="2" fillId="0" borderId="0" xfId="300" applyNumberFormat="1" applyFont="1" applyFill="1" applyBorder="1" applyAlignment="1">
      <alignment horizontal="center"/>
    </xf>
    <xf numFmtId="0" fontId="2" fillId="0" borderId="0" xfId="300" applyFont="1" applyFill="1" applyBorder="1" applyAlignment="1">
      <alignment horizontal="left"/>
    </xf>
    <xf numFmtId="3" fontId="2" fillId="0" borderId="0" xfId="0" applyNumberFormat="1" applyFont="1" applyFill="1" applyBorder="1" applyAlignment="1" applyProtection="1">
      <alignment horizontal="center"/>
      <protection locked="0"/>
    </xf>
    <xf numFmtId="0" fontId="2" fillId="0" borderId="25" xfId="0" applyFont="1" applyFill="1" applyBorder="1"/>
    <xf numFmtId="0" fontId="2" fillId="0" borderId="0" xfId="300" applyFont="1" applyFill="1" applyBorder="1" applyAlignment="1" applyProtection="1">
      <alignment horizontal="center"/>
      <protection locked="0"/>
    </xf>
    <xf numFmtId="168" fontId="2" fillId="0" borderId="0" xfId="321" applyNumberFormat="1" applyFont="1" applyFill="1" applyAlignment="1" applyProtection="1">
      <alignment horizontal="center"/>
      <protection locked="0"/>
    </xf>
    <xf numFmtId="0" fontId="2" fillId="0" borderId="0" xfId="305" applyFont="1" applyFill="1"/>
    <xf numFmtId="0" fontId="2" fillId="0" borderId="0" xfId="305" applyFont="1" applyFill="1" applyAlignment="1">
      <alignment horizontal="center"/>
    </xf>
    <xf numFmtId="41" fontId="2" fillId="0" borderId="0" xfId="0" applyNumberFormat="1" applyFont="1" applyFill="1"/>
    <xf numFmtId="41" fontId="2" fillId="0" borderId="0" xfId="0" applyNumberFormat="1" applyFont="1" applyFill="1" applyAlignment="1">
      <alignment horizontal="center"/>
    </xf>
    <xf numFmtId="0" fontId="2" fillId="0" borderId="0" xfId="0" applyFont="1" applyFill="1" applyBorder="1" applyAlignment="1" applyProtection="1">
      <alignment horizontal="center"/>
    </xf>
    <xf numFmtId="0" fontId="2" fillId="0" borderId="0" xfId="0" applyFont="1" applyFill="1" applyProtection="1"/>
    <xf numFmtId="0" fontId="2" fillId="0" borderId="0" xfId="0" applyFont="1" applyFill="1" applyAlignment="1" applyProtection="1">
      <alignment horizontal="center"/>
    </xf>
    <xf numFmtId="41" fontId="2" fillId="0" borderId="0" xfId="0" applyNumberFormat="1" applyFont="1" applyFill="1" applyProtection="1"/>
    <xf numFmtId="164" fontId="2" fillId="0" borderId="0" xfId="0" applyNumberFormat="1" applyFont="1" applyFill="1" applyProtection="1"/>
    <xf numFmtId="37" fontId="2" fillId="0" borderId="0" xfId="0" applyNumberFormat="1" applyFont="1" applyFill="1" applyBorder="1" applyAlignment="1" applyProtection="1">
      <alignment horizontal="center"/>
      <protection locked="0"/>
    </xf>
    <xf numFmtId="41" fontId="2" fillId="0" borderId="0" xfId="0" applyNumberFormat="1" applyFont="1" applyFill="1" applyBorder="1" applyProtection="1">
      <protection locked="0"/>
    </xf>
    <xf numFmtId="0" fontId="2" fillId="0" borderId="0" xfId="304" applyFont="1" applyFill="1" applyBorder="1" applyAlignment="1">
      <alignment horizontal="center"/>
    </xf>
    <xf numFmtId="0" fontId="2" fillId="0" borderId="0" xfId="304" applyFont="1" applyFill="1" applyBorder="1"/>
    <xf numFmtId="0" fontId="2" fillId="0" borderId="0" xfId="299" applyFont="1" applyFill="1" applyBorder="1" applyAlignment="1">
      <alignment horizontal="center"/>
    </xf>
    <xf numFmtId="41" fontId="2" fillId="0" borderId="0" xfId="0" applyNumberFormat="1" applyFont="1" applyFill="1" applyBorder="1" applyProtection="1"/>
    <xf numFmtId="41" fontId="2" fillId="0" borderId="0" xfId="0" applyNumberFormat="1" applyFont="1" applyFill="1" applyProtection="1">
      <protection locked="0"/>
    </xf>
    <xf numFmtId="41" fontId="2" fillId="0" borderId="0" xfId="0" applyNumberFormat="1" applyFont="1" applyFill="1" applyBorder="1"/>
    <xf numFmtId="0" fontId="2" fillId="0" borderId="0" xfId="302" applyFont="1" applyFill="1" applyBorder="1" applyAlignment="1">
      <alignment horizontal="center"/>
    </xf>
    <xf numFmtId="10" fontId="2" fillId="0" borderId="0" xfId="321" applyNumberFormat="1" applyFont="1" applyFill="1" applyBorder="1"/>
    <xf numFmtId="0" fontId="2" fillId="0" borderId="0" xfId="301" applyFont="1" applyFill="1" applyAlignment="1">
      <alignment horizontal="center"/>
    </xf>
    <xf numFmtId="166" fontId="2" fillId="0" borderId="0" xfId="321" applyNumberFormat="1" applyFont="1" applyFill="1" applyBorder="1" applyAlignment="1">
      <alignment horizontal="center"/>
    </xf>
    <xf numFmtId="0" fontId="2" fillId="0" borderId="0" xfId="301" applyFont="1" applyFill="1"/>
    <xf numFmtId="0" fontId="2" fillId="0" borderId="0" xfId="0" applyFont="1" applyFill="1" applyBorder="1" applyProtection="1"/>
    <xf numFmtId="164" fontId="2" fillId="0" borderId="0" xfId="0" applyNumberFormat="1" applyFont="1" applyFill="1" applyBorder="1" applyProtection="1"/>
    <xf numFmtId="3" fontId="2" fillId="0" borderId="0" xfId="0" applyNumberFormat="1" applyFont="1" applyFill="1" applyBorder="1"/>
    <xf numFmtId="169" fontId="2" fillId="0" borderId="0" xfId="321" applyNumberFormat="1" applyFont="1" applyFill="1" applyBorder="1"/>
    <xf numFmtId="0" fontId="2" fillId="0" borderId="0" xfId="110" applyNumberFormat="1" applyFont="1" applyFill="1" applyBorder="1" applyProtection="1">
      <protection locked="0"/>
    </xf>
    <xf numFmtId="10" fontId="2" fillId="0" borderId="0" xfId="0" applyNumberFormat="1" applyFont="1" applyFill="1" applyBorder="1"/>
    <xf numFmtId="0"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lignment horizontal="center"/>
    </xf>
    <xf numFmtId="0" fontId="2" fillId="0" borderId="0" xfId="0" applyFont="1" applyFill="1" applyBorder="1" applyAlignment="1"/>
    <xf numFmtId="0" fontId="2" fillId="0" borderId="0" xfId="303" applyFont="1" applyFill="1" applyBorder="1"/>
    <xf numFmtId="164" fontId="2" fillId="0" borderId="0" xfId="110" quotePrefix="1" applyNumberFormat="1" applyFont="1" applyFill="1" applyBorder="1" applyAlignment="1" applyProtection="1">
      <alignment horizontal="center"/>
      <protection locked="0"/>
    </xf>
    <xf numFmtId="0" fontId="2" fillId="0" borderId="0" xfId="0" quotePrefix="1" applyFont="1" applyFill="1" applyBorder="1" applyAlignment="1" applyProtection="1">
      <alignment horizontal="center"/>
      <protection locked="0"/>
    </xf>
    <xf numFmtId="0" fontId="2" fillId="0" borderId="0" xfId="0" applyFont="1" applyFill="1" applyBorder="1" applyAlignment="1">
      <alignment horizontal="left" indent="1"/>
    </xf>
    <xf numFmtId="164" fontId="2" fillId="0" borderId="0" xfId="110" applyNumberFormat="1" applyFont="1" applyFill="1" applyBorder="1" applyAlignment="1"/>
    <xf numFmtId="0" fontId="2" fillId="0" borderId="0" xfId="0" applyFont="1" applyFill="1" applyBorder="1" applyAlignment="1" applyProtection="1">
      <protection locked="0"/>
    </xf>
    <xf numFmtId="0" fontId="2" fillId="0" borderId="0" xfId="110" applyNumberFormat="1" applyFont="1" applyFill="1" applyBorder="1" applyAlignment="1">
      <alignment horizontal="center"/>
    </xf>
    <xf numFmtId="41" fontId="2" fillId="0" borderId="0" xfId="110" applyNumberFormat="1" applyFont="1" applyFill="1" applyBorder="1" applyAlignment="1">
      <alignment horizontal="right"/>
    </xf>
    <xf numFmtId="10" fontId="2" fillId="0" borderId="0" xfId="0" quotePrefix="1" applyNumberFormat="1" applyFont="1" applyFill="1" applyBorder="1" applyAlignment="1" applyProtection="1">
      <protection locked="0"/>
    </xf>
    <xf numFmtId="10" fontId="2" fillId="0" borderId="0" xfId="0" applyNumberFormat="1" applyFont="1" applyFill="1" applyBorder="1" applyAlignment="1" applyProtection="1">
      <protection locked="0"/>
    </xf>
    <xf numFmtId="37" fontId="2" fillId="0" borderId="0" xfId="0" applyNumberFormat="1" applyFont="1" applyFill="1" applyBorder="1" applyProtection="1">
      <protection locked="0"/>
    </xf>
    <xf numFmtId="3" fontId="2"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indent="2"/>
    </xf>
    <xf numFmtId="164" fontId="2" fillId="0" borderId="0" xfId="155" applyNumberFormat="1" applyFont="1" applyFill="1" applyBorder="1" applyAlignment="1" applyProtection="1">
      <alignment horizontal="center"/>
      <protection locked="0"/>
    </xf>
    <xf numFmtId="164" fontId="2" fillId="0" borderId="0" xfId="305" applyNumberFormat="1" applyFont="1" applyFill="1" applyBorder="1" applyAlignment="1">
      <alignment horizontal="left"/>
    </xf>
    <xf numFmtId="164" fontId="2" fillId="0" borderId="0" xfId="155" applyNumberFormat="1" applyFont="1" applyFill="1" applyBorder="1"/>
    <xf numFmtId="0" fontId="2" fillId="0" borderId="0" xfId="155" applyNumberFormat="1" applyFont="1" applyFill="1" applyBorder="1" applyAlignment="1" applyProtection="1">
      <alignment horizontal="center"/>
      <protection locked="0"/>
    </xf>
    <xf numFmtId="1" fontId="2" fillId="0" borderId="0" xfId="0" applyNumberFormat="1" applyFont="1" applyFill="1" applyBorder="1" applyAlignment="1">
      <alignment horizontal="center"/>
    </xf>
    <xf numFmtId="0" fontId="2" fillId="0" borderId="0" xfId="0" applyFont="1" applyFill="1" applyAlignment="1">
      <alignment horizontal="centerContinuous"/>
    </xf>
    <xf numFmtId="2" fontId="2" fillId="0" borderId="0" xfId="0" applyNumberFormat="1" applyFont="1" applyFill="1" applyBorder="1" applyAlignment="1" applyProtection="1">
      <alignment horizontal="right"/>
      <protection locked="0"/>
    </xf>
    <xf numFmtId="164" fontId="2" fillId="0" borderId="0" xfId="110" quotePrefix="1" applyNumberFormat="1" applyFont="1" applyFill="1" applyBorder="1" applyAlignment="1"/>
    <xf numFmtId="164" fontId="2" fillId="0" borderId="0" xfId="110" quotePrefix="1" applyNumberFormat="1" applyFont="1" applyFill="1" applyBorder="1" applyAlignment="1">
      <alignment horizontal="center"/>
    </xf>
    <xf numFmtId="0" fontId="2" fillId="0" borderId="0" xfId="110" quotePrefix="1" applyNumberFormat="1" applyFont="1" applyFill="1" applyBorder="1" applyAlignment="1">
      <alignment horizontal="right"/>
    </xf>
    <xf numFmtId="164" fontId="2" fillId="0" borderId="0" xfId="0" quotePrefix="1" applyNumberFormat="1" applyFont="1" applyFill="1" applyBorder="1" applyAlignment="1"/>
    <xf numFmtId="165" fontId="2" fillId="0" borderId="0" xfId="0" applyNumberFormat="1" applyFont="1" applyFill="1" applyAlignment="1">
      <alignment horizontal="center"/>
    </xf>
    <xf numFmtId="0" fontId="2" fillId="0" borderId="0" xfId="300" applyFont="1" applyFill="1" applyBorder="1" applyProtection="1">
      <protection locked="0"/>
    </xf>
    <xf numFmtId="2" fontId="2" fillId="0" borderId="0" xfId="0" applyNumberFormat="1" applyFont="1" applyFill="1" applyAlignment="1">
      <alignment horizontal="center"/>
    </xf>
    <xf numFmtId="41" fontId="2" fillId="0" borderId="0" xfId="158" applyNumberFormat="1" applyFont="1" applyFill="1" applyBorder="1" applyAlignment="1">
      <alignment horizontal="center"/>
    </xf>
    <xf numFmtId="168" fontId="2" fillId="0" borderId="0" xfId="321" applyNumberFormat="1" applyFont="1" applyFill="1" applyBorder="1" applyAlignment="1" applyProtection="1">
      <alignment horizontal="right"/>
      <protection locked="0"/>
    </xf>
    <xf numFmtId="164" fontId="2" fillId="0" borderId="0" xfId="110" applyNumberFormat="1" applyFont="1" applyFill="1" applyBorder="1" applyAlignment="1" applyProtection="1">
      <alignment horizontal="right"/>
      <protection locked="0"/>
    </xf>
    <xf numFmtId="168" fontId="2" fillId="0" borderId="0" xfId="321" applyNumberFormat="1" applyFont="1" applyFill="1" applyAlignment="1" applyProtection="1">
      <alignment horizontal="right"/>
      <protection locked="0"/>
    </xf>
    <xf numFmtId="0" fontId="2" fillId="0" borderId="0" xfId="0" applyFont="1" applyFill="1" applyAlignment="1">
      <alignment horizontal="left"/>
    </xf>
    <xf numFmtId="166" fontId="2" fillId="0" borderId="0" xfId="321" applyNumberFormat="1" applyFont="1" applyFill="1" applyAlignment="1">
      <alignment horizontal="center"/>
    </xf>
    <xf numFmtId="41" fontId="2" fillId="0" borderId="0" xfId="110" applyNumberFormat="1" applyFont="1" applyFill="1" applyAlignment="1">
      <alignment horizontal="center"/>
    </xf>
    <xf numFmtId="0" fontId="2" fillId="0" borderId="0" xfId="300" applyFont="1" applyFill="1" applyBorder="1" applyAlignment="1">
      <alignment horizontal="left" indent="1"/>
    </xf>
    <xf numFmtId="0" fontId="2" fillId="0" borderId="0" xfId="300" applyFont="1" applyFill="1" applyAlignment="1">
      <alignment horizontal="center"/>
    </xf>
    <xf numFmtId="41" fontId="2" fillId="0" borderId="0" xfId="152" applyFont="1" applyFill="1"/>
    <xf numFmtId="0" fontId="2" fillId="0" borderId="0" xfId="301" applyNumberFormat="1" applyFont="1" applyFill="1" applyAlignment="1">
      <alignment horizontal="center"/>
    </xf>
    <xf numFmtId="41" fontId="2" fillId="0" borderId="0" xfId="155" applyNumberFormat="1" applyFont="1" applyFill="1" applyBorder="1" applyAlignment="1">
      <alignment horizontal="center"/>
    </xf>
    <xf numFmtId="164" fontId="2" fillId="0" borderId="0" xfId="155" applyNumberFormat="1" applyFont="1" applyFill="1" applyBorder="1" applyAlignment="1">
      <alignment horizontal="center"/>
    </xf>
    <xf numFmtId="41" fontId="2" fillId="0" borderId="0" xfId="154" applyNumberFormat="1" applyFont="1" applyFill="1" applyBorder="1" applyAlignment="1">
      <alignment horizontal="center"/>
    </xf>
    <xf numFmtId="0" fontId="2" fillId="0" borderId="0" xfId="302" applyFont="1" applyFill="1" applyBorder="1"/>
    <xf numFmtId="41" fontId="2" fillId="0" borderId="4" xfId="110" applyNumberFormat="1" applyFont="1" applyFill="1" applyBorder="1" applyAlignment="1">
      <alignment horizontal="center"/>
    </xf>
    <xf numFmtId="164" fontId="2" fillId="0" borderId="4" xfId="110" applyNumberFormat="1" applyFont="1" applyFill="1" applyBorder="1" applyAlignment="1" applyProtection="1">
      <alignment horizontal="center"/>
      <protection locked="0"/>
    </xf>
    <xf numFmtId="9" fontId="2" fillId="0" borderId="0" xfId="321" applyFont="1" applyFill="1" applyBorder="1" applyAlignment="1" applyProtection="1">
      <alignment horizontal="center"/>
      <protection locked="0"/>
    </xf>
    <xf numFmtId="164" fontId="2" fillId="0" borderId="0" xfId="179" applyNumberFormat="1" applyFont="1" applyFill="1" applyBorder="1"/>
    <xf numFmtId="0" fontId="4" fillId="0" borderId="0" xfId="289" applyFont="1" applyFill="1" applyBorder="1" applyAlignment="1">
      <alignment horizontal="left"/>
    </xf>
    <xf numFmtId="0" fontId="2" fillId="0" borderId="0" xfId="289" applyFont="1" applyFill="1" applyBorder="1"/>
    <xf numFmtId="0" fontId="2" fillId="0" borderId="0" xfId="289" applyFont="1" applyFill="1" applyBorder="1" applyAlignment="1">
      <alignment horizontal="center"/>
    </xf>
    <xf numFmtId="41" fontId="2" fillId="0" borderId="0" xfId="157" applyNumberFormat="1" applyFont="1" applyFill="1" applyBorder="1" applyAlignment="1">
      <alignment horizontal="center"/>
    </xf>
    <xf numFmtId="0" fontId="2" fillId="0" borderId="0" xfId="306" applyFont="1" applyFill="1" applyAlignment="1">
      <alignment horizontal="left"/>
    </xf>
    <xf numFmtId="0" fontId="2" fillId="0" borderId="0" xfId="306" applyNumberFormat="1" applyFont="1" applyFill="1" applyAlignment="1">
      <alignment horizontal="center"/>
    </xf>
    <xf numFmtId="41" fontId="2" fillId="0" borderId="0" xfId="305" applyNumberFormat="1" applyFont="1" applyFill="1" applyBorder="1"/>
    <xf numFmtId="0" fontId="2" fillId="0" borderId="0" xfId="300" applyNumberFormat="1" applyFont="1" applyFill="1" applyAlignment="1">
      <alignment horizontal="center"/>
    </xf>
    <xf numFmtId="0" fontId="2" fillId="0" borderId="0" xfId="304" applyNumberFormat="1" applyFont="1" applyFill="1" applyAlignment="1">
      <alignment horizontal="center"/>
    </xf>
    <xf numFmtId="0" fontId="2" fillId="0" borderId="0" xfId="303" applyFont="1" applyFill="1" applyBorder="1" applyAlignment="1">
      <alignment horizontal="center"/>
    </xf>
    <xf numFmtId="0" fontId="4" fillId="0" borderId="0" xfId="292" applyFont="1" applyFill="1"/>
    <xf numFmtId="164" fontId="2" fillId="0" borderId="0" xfId="110" applyNumberFormat="1" applyFont="1" applyFill="1" applyBorder="1" applyAlignment="1">
      <alignment horizontal="right"/>
    </xf>
    <xf numFmtId="0" fontId="2" fillId="0" borderId="0" xfId="302" quotePrefix="1" applyFont="1" applyFill="1" applyBorder="1" applyAlignment="1">
      <alignment horizontal="left"/>
    </xf>
    <xf numFmtId="0" fontId="2" fillId="0" borderId="0" xfId="300" quotePrefix="1" applyFont="1" applyFill="1" applyBorder="1" applyAlignment="1">
      <alignment horizontal="left" indent="1"/>
    </xf>
    <xf numFmtId="0" fontId="2" fillId="0" borderId="0" xfId="300" quotePrefix="1" applyFont="1" applyFill="1" applyBorder="1" applyAlignment="1">
      <alignment horizontal="left"/>
    </xf>
    <xf numFmtId="0" fontId="4" fillId="0" borderId="0" xfId="300" quotePrefix="1" applyFont="1" applyFill="1" applyBorder="1" applyAlignment="1">
      <alignment horizontal="left"/>
    </xf>
    <xf numFmtId="0" fontId="8" fillId="0" borderId="0" xfId="300" applyFont="1" applyFill="1" applyBorder="1"/>
    <xf numFmtId="43" fontId="2" fillId="0" borderId="0" xfId="110" applyFont="1" applyFill="1" applyBorder="1" applyAlignment="1">
      <alignment horizontal="center"/>
    </xf>
    <xf numFmtId="0" fontId="2" fillId="0" borderId="0" xfId="0" applyNumberFormat="1" applyFont="1" applyFill="1" applyBorder="1" applyAlignment="1">
      <alignment horizontal="right"/>
    </xf>
    <xf numFmtId="0" fontId="2" fillId="0" borderId="0" xfId="0" quotePrefix="1" applyFont="1" applyFill="1" applyBorder="1" applyAlignment="1" applyProtection="1">
      <alignment horizontal="left" indent="2"/>
      <protection locked="0"/>
    </xf>
    <xf numFmtId="0" fontId="2" fillId="0" borderId="0" xfId="302" quotePrefix="1" applyFont="1" applyFill="1" applyBorder="1" applyAlignment="1">
      <alignment horizontal="left" indent="1"/>
    </xf>
    <xf numFmtId="164" fontId="4" fillId="0" borderId="0" xfId="110" applyNumberFormat="1" applyFont="1" applyFill="1" applyBorder="1" applyAlignment="1">
      <alignment horizontal="center"/>
    </xf>
    <xf numFmtId="168" fontId="2" fillId="0" borderId="0" xfId="327" applyNumberFormat="1" applyFont="1" applyFill="1" applyAlignment="1" applyProtection="1">
      <alignment horizontal="center"/>
      <protection locked="0"/>
    </xf>
    <xf numFmtId="37" fontId="2" fillId="0" borderId="0" xfId="0" applyNumberFormat="1" applyFont="1" applyFill="1" applyBorder="1"/>
    <xf numFmtId="168" fontId="2" fillId="0" borderId="0" xfId="327" applyNumberFormat="1" applyFont="1" applyFill="1" applyBorder="1" applyAlignment="1" applyProtection="1">
      <alignment horizontal="center"/>
      <protection locked="0"/>
    </xf>
    <xf numFmtId="3" fontId="2" fillId="0" borderId="0" xfId="155" applyNumberFormat="1" applyFont="1" applyFill="1" applyBorder="1" applyProtection="1">
      <protection locked="0"/>
    </xf>
    <xf numFmtId="164" fontId="4" fillId="0" borderId="0" xfId="155" applyNumberFormat="1" applyFont="1" applyFill="1" applyBorder="1" applyAlignment="1" applyProtection="1">
      <alignment horizontal="center"/>
      <protection locked="0"/>
    </xf>
    <xf numFmtId="0" fontId="4" fillId="0" borderId="0" xfId="305" applyFont="1" applyFill="1" applyBorder="1" applyAlignment="1">
      <alignment horizontal="right"/>
    </xf>
    <xf numFmtId="164" fontId="2" fillId="0" borderId="0" xfId="155" applyNumberFormat="1" applyFont="1" applyFill="1" applyAlignment="1" applyProtection="1">
      <alignment horizontal="center"/>
      <protection locked="0"/>
    </xf>
    <xf numFmtId="0" fontId="2" fillId="0" borderId="0" xfId="0" applyFont="1" applyFill="1" applyBorder="1" applyAlignment="1" applyProtection="1">
      <alignment horizontal="right"/>
      <protection locked="0"/>
    </xf>
    <xf numFmtId="0" fontId="2" fillId="0" borderId="0" xfId="155" quotePrefix="1" applyNumberFormat="1" applyFont="1" applyFill="1" applyAlignment="1" applyProtection="1">
      <alignment horizontal="center"/>
      <protection locked="0"/>
    </xf>
    <xf numFmtId="168" fontId="2" fillId="0" borderId="0" xfId="327" applyNumberFormat="1" applyFont="1" applyFill="1" applyBorder="1" applyAlignment="1" applyProtection="1">
      <alignment horizontal="right"/>
      <protection locked="0"/>
    </xf>
    <xf numFmtId="164" fontId="4" fillId="0" borderId="0" xfId="305" applyNumberFormat="1" applyFont="1" applyFill="1" applyBorder="1" applyAlignment="1">
      <alignment horizontal="center"/>
    </xf>
    <xf numFmtId="164" fontId="4" fillId="0" borderId="0" xfId="110" quotePrefix="1" applyNumberFormat="1" applyFont="1" applyFill="1" applyBorder="1" applyAlignment="1">
      <alignment horizontal="center"/>
    </xf>
    <xf numFmtId="164" fontId="4" fillId="0" borderId="0" xfId="0" applyNumberFormat="1" applyFont="1" applyFill="1" applyBorder="1"/>
    <xf numFmtId="164" fontId="2" fillId="0" borderId="0" xfId="110" quotePrefix="1" applyNumberFormat="1" applyFont="1" applyFill="1" applyBorder="1" applyAlignment="1">
      <alignment horizontal="right"/>
    </xf>
    <xf numFmtId="0" fontId="2" fillId="0" borderId="0" xfId="110" quotePrefix="1" applyNumberFormat="1" applyFont="1" applyFill="1" applyBorder="1" applyAlignment="1">
      <alignment horizontal="center"/>
    </xf>
    <xf numFmtId="0" fontId="2" fillId="0" borderId="0" xfId="155" quotePrefix="1" applyNumberFormat="1" applyFont="1" applyFill="1" applyBorder="1" applyAlignment="1" applyProtection="1">
      <alignment horizontal="center"/>
      <protection locked="0"/>
    </xf>
    <xf numFmtId="10" fontId="2" fillId="0" borderId="0" xfId="0" applyNumberFormat="1" applyFont="1"/>
    <xf numFmtId="0" fontId="2" fillId="0" borderId="0" xfId="304" applyNumberFormat="1" applyFont="1" applyFill="1" applyBorder="1" applyAlignment="1">
      <alignment horizontal="center"/>
    </xf>
    <xf numFmtId="0" fontId="2" fillId="0" borderId="0" xfId="465" applyFont="1" applyFill="1" applyBorder="1"/>
    <xf numFmtId="0" fontId="8" fillId="0" borderId="0" xfId="0" applyFont="1" applyFill="1" applyBorder="1"/>
    <xf numFmtId="166" fontId="2" fillId="0" borderId="0" xfId="0" applyNumberFormat="1" applyFont="1"/>
    <xf numFmtId="9" fontId="58" fillId="0" borderId="0" xfId="321" applyFont="1" applyFill="1"/>
    <xf numFmtId="166" fontId="58" fillId="0" borderId="0" xfId="0" applyNumberFormat="1" applyFont="1" applyFill="1"/>
    <xf numFmtId="166" fontId="58" fillId="0" borderId="0" xfId="321" applyNumberFormat="1" applyFont="1" applyFill="1"/>
    <xf numFmtId="10" fontId="58" fillId="0" borderId="0" xfId="0" applyNumberFormat="1" applyFont="1" applyFill="1"/>
    <xf numFmtId="166" fontId="2" fillId="0" borderId="0" xfId="0" applyNumberFormat="1" applyFont="1" applyFill="1"/>
    <xf numFmtId="170" fontId="58" fillId="0" borderId="0" xfId="0" applyNumberFormat="1" applyFont="1" applyFill="1"/>
    <xf numFmtId="0" fontId="2" fillId="0" borderId="0" xfId="465" applyFont="1" applyFill="1"/>
    <xf numFmtId="0" fontId="2" fillId="0" borderId="0" xfId="465" applyFont="1" applyFill="1" applyBorder="1" applyAlignment="1">
      <alignment horizontal="left"/>
    </xf>
    <xf numFmtId="10" fontId="2" fillId="0" borderId="0" xfId="321" applyNumberFormat="1" applyFont="1" applyFill="1" applyBorder="1" applyAlignment="1">
      <alignment horizontal="left"/>
    </xf>
    <xf numFmtId="164" fontId="2" fillId="0" borderId="0" xfId="162" applyNumberFormat="1" applyFont="1" applyFill="1" applyBorder="1" applyAlignment="1"/>
    <xf numFmtId="164" fontId="2" fillId="0" borderId="0" xfId="162" applyNumberFormat="1" applyFont="1" applyFill="1" applyBorder="1"/>
    <xf numFmtId="164" fontId="2" fillId="0" borderId="0" xfId="166" applyNumberFormat="1" applyFont="1" applyFill="1" applyBorder="1" applyProtection="1">
      <protection locked="0"/>
    </xf>
    <xf numFmtId="43" fontId="2" fillId="0" borderId="0" xfId="0" applyNumberFormat="1" applyFont="1" applyFill="1" applyBorder="1" applyProtection="1">
      <protection locked="0"/>
    </xf>
    <xf numFmtId="0" fontId="8" fillId="0" borderId="0" xfId="300" applyFont="1" applyFill="1"/>
    <xf numFmtId="0" fontId="2" fillId="0" borderId="0" xfId="300" applyFont="1" applyFill="1" applyAlignment="1">
      <alignment horizontal="left"/>
    </xf>
    <xf numFmtId="165" fontId="2" fillId="0" borderId="0" xfId="0" applyNumberFormat="1" applyFont="1" applyFill="1" applyAlignment="1" applyProtection="1">
      <alignment horizontal="center"/>
      <protection locked="0"/>
    </xf>
    <xf numFmtId="181" fontId="2" fillId="0" borderId="0" xfId="163" applyNumberFormat="1" applyFont="1" applyFill="1" applyBorder="1" applyAlignment="1">
      <alignment horizontal="center"/>
    </xf>
    <xf numFmtId="2" fontId="2" fillId="0" borderId="0" xfId="0" applyNumberFormat="1" applyFont="1" applyFill="1" applyAlignment="1" applyProtection="1">
      <alignment horizontal="center"/>
      <protection locked="0"/>
    </xf>
    <xf numFmtId="164" fontId="2" fillId="0" borderId="0" xfId="155" applyNumberFormat="1" applyFont="1" applyFill="1"/>
    <xf numFmtId="164" fontId="2" fillId="0" borderId="4" xfId="0" applyNumberFormat="1" applyFont="1" applyFill="1" applyBorder="1"/>
    <xf numFmtId="10" fontId="2" fillId="0" borderId="0" xfId="321" applyNumberFormat="1" applyFont="1" applyFill="1" applyBorder="1" applyAlignment="1">
      <alignment horizontal="right"/>
    </xf>
    <xf numFmtId="0" fontId="8" fillId="0" borderId="0" xfId="305" applyFont="1" applyFill="1" applyBorder="1" applyAlignment="1">
      <alignment horizontal="left"/>
    </xf>
    <xf numFmtId="164" fontId="2" fillId="0" borderId="4" xfId="110" applyNumberFormat="1" applyFont="1" applyFill="1" applyBorder="1"/>
    <xf numFmtId="164" fontId="59" fillId="0" borderId="0" xfId="110" applyNumberFormat="1" applyFont="1" applyFill="1" applyBorder="1"/>
    <xf numFmtId="41" fontId="2" fillId="0" borderId="0" xfId="163" applyNumberFormat="1" applyFont="1" applyFill="1" applyBorder="1" applyAlignment="1">
      <alignment horizontal="center"/>
    </xf>
    <xf numFmtId="0" fontId="4" fillId="0" borderId="0" xfId="0" applyFont="1" applyFill="1" applyProtection="1"/>
    <xf numFmtId="0" fontId="8" fillId="0" borderId="0" xfId="0" applyFont="1" applyFill="1" applyProtection="1"/>
    <xf numFmtId="164" fontId="2" fillId="0" borderId="0" xfId="110" applyNumberFormat="1" applyFont="1" applyFill="1" applyProtection="1"/>
    <xf numFmtId="0" fontId="59" fillId="0" borderId="0" xfId="305" applyFont="1" applyFill="1" applyBorder="1" applyAlignment="1">
      <alignment horizontal="left"/>
    </xf>
    <xf numFmtId="164" fontId="59" fillId="0" borderId="0" xfId="305" applyNumberFormat="1" applyFont="1" applyFill="1" applyBorder="1" applyAlignment="1">
      <alignment horizontal="left"/>
    </xf>
    <xf numFmtId="164" fontId="60" fillId="0" borderId="0" xfId="110" applyNumberFormat="1" applyFont="1" applyFill="1" applyBorder="1" applyAlignment="1">
      <alignment horizontal="center"/>
    </xf>
    <xf numFmtId="164" fontId="60" fillId="0" borderId="0" xfId="110" applyNumberFormat="1" applyFont="1" applyFill="1" applyBorder="1" applyAlignment="1" applyProtection="1">
      <alignment horizontal="center"/>
      <protection locked="0"/>
    </xf>
    <xf numFmtId="164" fontId="60" fillId="0" borderId="0" xfId="110" applyNumberFormat="1" applyFont="1" applyFill="1" applyBorder="1" applyProtection="1">
      <protection locked="0"/>
    </xf>
    <xf numFmtId="164" fontId="59" fillId="0" borderId="0" xfId="155" applyNumberFormat="1" applyFont="1" applyFill="1" applyBorder="1"/>
    <xf numFmtId="164" fontId="59" fillId="0" borderId="0" xfId="110" applyNumberFormat="1" applyFont="1" applyFill="1" applyBorder="1" applyAlignment="1">
      <alignment horizontal="center"/>
    </xf>
    <xf numFmtId="37" fontId="59" fillId="0" borderId="0" xfId="305" applyNumberFormat="1" applyFont="1" applyFill="1" applyBorder="1" applyAlignment="1">
      <alignment horizontal="right"/>
    </xf>
    <xf numFmtId="164" fontId="59" fillId="0" borderId="0" xfId="110" quotePrefix="1" applyNumberFormat="1" applyFont="1" applyFill="1" applyBorder="1" applyAlignment="1">
      <alignment horizontal="right"/>
    </xf>
    <xf numFmtId="164" fontId="59" fillId="0" borderId="0" xfId="110" applyNumberFormat="1" applyFont="1" applyFill="1" applyBorder="1" applyAlignment="1" applyProtection="1">
      <alignment horizontal="right"/>
      <protection locked="0"/>
    </xf>
    <xf numFmtId="164" fontId="59" fillId="0" borderId="0" xfId="110" applyNumberFormat="1" applyFont="1" applyFill="1" applyBorder="1" applyAlignment="1">
      <alignment horizontal="right"/>
    </xf>
    <xf numFmtId="164" fontId="59" fillId="0" borderId="0" xfId="0" applyNumberFormat="1" applyFont="1" applyFill="1" applyBorder="1"/>
    <xf numFmtId="168" fontId="59" fillId="0" borderId="0" xfId="305" applyNumberFormat="1" applyFont="1" applyFill="1" applyBorder="1" applyAlignment="1">
      <alignment horizontal="right"/>
    </xf>
    <xf numFmtId="164" fontId="60" fillId="0" borderId="0" xfId="110" applyNumberFormat="1" applyFont="1" applyFill="1" applyBorder="1"/>
    <xf numFmtId="164" fontId="60" fillId="0" borderId="0" xfId="110" quotePrefix="1" applyNumberFormat="1" applyFont="1" applyFill="1" applyBorder="1" applyAlignment="1">
      <alignment horizontal="center"/>
    </xf>
    <xf numFmtId="0" fontId="59" fillId="0" borderId="0" xfId="0" applyFont="1" applyFill="1" applyBorder="1"/>
    <xf numFmtId="164" fontId="59" fillId="0" borderId="0" xfId="110" applyNumberFormat="1" applyFont="1" applyFill="1"/>
    <xf numFmtId="164" fontId="2" fillId="0" borderId="0" xfId="155" applyNumberFormat="1" applyFont="1" applyFill="1" applyBorder="1" applyAlignment="1">
      <alignment horizontal="left"/>
    </xf>
    <xf numFmtId="0" fontId="4" fillId="0" borderId="24" xfId="0" applyFont="1" applyFill="1" applyBorder="1" applyAlignment="1">
      <alignment horizontal="right"/>
    </xf>
    <xf numFmtId="0" fontId="2" fillId="0" borderId="0" xfId="0" applyFont="1" applyFill="1" applyBorder="1" applyAlignment="1">
      <alignment horizontal="centerContinuous"/>
    </xf>
    <xf numFmtId="0" fontId="0" fillId="0" borderId="0" xfId="0" applyAlignment="1">
      <alignment horizontal="right"/>
    </xf>
    <xf numFmtId="0" fontId="0" fillId="0" borderId="0" xfId="0" applyAlignment="1">
      <alignment horizontal="left"/>
    </xf>
    <xf numFmtId="164" fontId="0" fillId="0" borderId="0" xfId="110" applyNumberFormat="1" applyFont="1" applyAlignment="1">
      <alignment horizontal="left"/>
    </xf>
    <xf numFmtId="164" fontId="0" fillId="0" borderId="0" xfId="110" applyNumberFormat="1" applyFont="1" applyAlignment="1">
      <alignment horizontal="right"/>
    </xf>
    <xf numFmtId="164" fontId="0" fillId="0" borderId="0" xfId="110" applyNumberFormat="1" applyFont="1"/>
    <xf numFmtId="164" fontId="2" fillId="0" borderId="24" xfId="110" applyNumberFormat="1" applyFont="1" applyBorder="1" applyAlignment="1">
      <alignment horizontal="left"/>
    </xf>
    <xf numFmtId="164" fontId="2" fillId="0" borderId="24" xfId="110" applyNumberFormat="1" applyFont="1" applyBorder="1" applyAlignment="1">
      <alignment horizontal="right"/>
    </xf>
    <xf numFmtId="164" fontId="2" fillId="0" borderId="24" xfId="110" applyNumberFormat="1" applyFont="1" applyBorder="1"/>
    <xf numFmtId="164" fontId="2" fillId="0" borderId="0" xfId="110" applyNumberFormat="1" applyFont="1" applyFill="1" applyAlignment="1">
      <alignment horizontal="left"/>
    </xf>
    <xf numFmtId="43" fontId="0" fillId="0" borderId="0" xfId="110" applyNumberFormat="1" applyFont="1" applyFill="1" applyAlignment="1">
      <alignment horizontal="right"/>
    </xf>
    <xf numFmtId="164" fontId="59" fillId="0" borderId="0" xfId="110" applyNumberFormat="1" applyFont="1" applyAlignment="1">
      <alignment horizontal="left"/>
    </xf>
    <xf numFmtId="43" fontId="2" fillId="0" borderId="0" xfId="110" applyNumberFormat="1" applyFont="1" applyFill="1" applyAlignment="1">
      <alignment horizontal="right"/>
    </xf>
    <xf numFmtId="43" fontId="0" fillId="0" borderId="24" xfId="110" applyNumberFormat="1" applyFont="1" applyFill="1" applyBorder="1" applyAlignment="1">
      <alignment horizontal="right"/>
    </xf>
    <xf numFmtId="43" fontId="0" fillId="0" borderId="0" xfId="110" applyNumberFormat="1" applyFont="1" applyBorder="1" applyAlignment="1">
      <alignment horizontal="right"/>
    </xf>
    <xf numFmtId="43" fontId="0" fillId="0" borderId="0" xfId="110" applyFont="1" applyBorder="1" applyAlignment="1">
      <alignment horizontal="right"/>
    </xf>
    <xf numFmtId="0" fontId="59" fillId="0" borderId="0" xfId="0" applyFont="1" applyAlignment="1">
      <alignment horizontal="left"/>
    </xf>
    <xf numFmtId="164" fontId="59" fillId="0" borderId="0" xfId="110" applyNumberFormat="1" applyFont="1"/>
    <xf numFmtId="0" fontId="4" fillId="0" borderId="0" xfId="0" quotePrefix="1" applyFont="1" applyFill="1"/>
    <xf numFmtId="0" fontId="2" fillId="0" borderId="0" xfId="0" applyFont="1" applyFill="1" applyAlignment="1">
      <alignment horizontal="right"/>
    </xf>
    <xf numFmtId="164" fontId="61" fillId="0" borderId="0" xfId="110" applyNumberFormat="1" applyFont="1"/>
    <xf numFmtId="0" fontId="4" fillId="0" borderId="24" xfId="0" quotePrefix="1" applyFont="1" applyFill="1" applyBorder="1" applyAlignment="1">
      <alignment horizontal="center"/>
    </xf>
    <xf numFmtId="0" fontId="4" fillId="0" borderId="24" xfId="0" applyFont="1" applyFill="1" applyBorder="1" applyAlignment="1">
      <alignment horizontal="center"/>
    </xf>
    <xf numFmtId="164" fontId="62" fillId="0" borderId="24" xfId="110" applyNumberFormat="1" applyFont="1" applyBorder="1" applyAlignment="1">
      <alignment horizontal="center"/>
    </xf>
    <xf numFmtId="0" fontId="4" fillId="0" borderId="24" xfId="0" applyFont="1" applyBorder="1" applyAlignment="1">
      <alignment horizontal="center"/>
    </xf>
    <xf numFmtId="0" fontId="63" fillId="0" borderId="0" xfId="0" quotePrefix="1" applyFont="1" applyFill="1" applyAlignment="1">
      <alignment horizontal="center"/>
    </xf>
    <xf numFmtId="0" fontId="64" fillId="0" borderId="0" xfId="0" applyFont="1" applyFill="1" applyAlignment="1">
      <alignment horizontal="left"/>
    </xf>
    <xf numFmtId="0" fontId="64" fillId="0" borderId="0" xfId="0" applyFont="1" applyFill="1" applyAlignment="1">
      <alignment horizontal="center"/>
    </xf>
    <xf numFmtId="0" fontId="0" fillId="0" borderId="0" xfId="0" applyFill="1"/>
    <xf numFmtId="0" fontId="63" fillId="0" borderId="0" xfId="0" applyFont="1" applyFill="1" applyAlignment="1">
      <alignment horizontal="center"/>
    </xf>
    <xf numFmtId="0" fontId="63" fillId="0" borderId="0" xfId="0" applyFont="1" applyAlignment="1">
      <alignment horizontal="center"/>
    </xf>
    <xf numFmtId="0" fontId="64" fillId="0" borderId="0" xfId="0" applyFont="1" applyAlignment="1">
      <alignment horizontal="center"/>
    </xf>
    <xf numFmtId="0" fontId="64" fillId="0" borderId="0" xfId="0" applyFont="1" applyAlignment="1">
      <alignment horizontal="left"/>
    </xf>
    <xf numFmtId="0" fontId="64" fillId="0" borderId="0" xfId="0" applyFont="1" applyAlignment="1">
      <alignment horizontal="right"/>
    </xf>
    <xf numFmtId="0" fontId="63" fillId="45" borderId="0" xfId="0" applyFont="1" applyFill="1" applyAlignment="1">
      <alignment horizontal="center"/>
    </xf>
    <xf numFmtId="0" fontId="64" fillId="45" borderId="0" xfId="0" applyFont="1" applyFill="1" applyAlignment="1">
      <alignment horizontal="left"/>
    </xf>
    <xf numFmtId="0" fontId="64" fillId="45" borderId="0" xfId="0" applyFont="1" applyFill="1" applyAlignment="1">
      <alignment horizontal="center"/>
    </xf>
    <xf numFmtId="2" fontId="63" fillId="0" borderId="0" xfId="0" applyNumberFormat="1" applyFont="1" applyFill="1" applyAlignment="1">
      <alignment horizontal="center"/>
    </xf>
    <xf numFmtId="0" fontId="4" fillId="0" borderId="0" xfId="0" applyFont="1" applyAlignment="1">
      <alignment horizontal="center"/>
    </xf>
    <xf numFmtId="0" fontId="2" fillId="0" borderId="0" xfId="0" applyFont="1" applyAlignment="1"/>
    <xf numFmtId="0" fontId="59" fillId="0" borderId="0" xfId="0" applyFont="1"/>
    <xf numFmtId="0" fontId="2" fillId="0" borderId="24" xfId="0" applyFont="1" applyFill="1" applyBorder="1" applyAlignment="1">
      <alignment horizontal="right"/>
    </xf>
    <xf numFmtId="43" fontId="2" fillId="0" borderId="0" xfId="0" applyNumberFormat="1" applyFont="1" applyFill="1" applyAlignment="1">
      <alignment horizontal="right"/>
    </xf>
    <xf numFmtId="43" fontId="2" fillId="0" borderId="4" xfId="0" applyNumberFormat="1" applyFont="1" applyFill="1" applyBorder="1"/>
    <xf numFmtId="164" fontId="2" fillId="0" borderId="4" xfId="0" applyNumberFormat="1" applyFont="1" applyFill="1" applyBorder="1" applyAlignment="1">
      <alignment horizontal="center"/>
    </xf>
    <xf numFmtId="0" fontId="59" fillId="0" borderId="0" xfId="0" applyFont="1" applyFill="1"/>
    <xf numFmtId="164" fontId="4" fillId="0" borderId="8" xfId="110" applyNumberFormat="1" applyFont="1" applyFill="1" applyBorder="1"/>
    <xf numFmtId="43" fontId="2" fillId="0" borderId="4" xfId="0" applyNumberFormat="1" applyFont="1" applyFill="1" applyBorder="1" applyAlignment="1">
      <alignment horizontal="center"/>
    </xf>
    <xf numFmtId="0" fontId="65" fillId="0" borderId="24" xfId="0" applyFont="1" applyBorder="1"/>
    <xf numFmtId="0" fontId="65" fillId="0" borderId="24" xfId="0" applyFont="1" applyBorder="1" applyAlignment="1">
      <alignment horizontal="center"/>
    </xf>
    <xf numFmtId="164" fontId="65" fillId="0" borderId="24" xfId="110" applyNumberFormat="1" applyFont="1" applyBorder="1" applyAlignment="1">
      <alignment horizontal="center"/>
    </xf>
    <xf numFmtId="0" fontId="65" fillId="0" borderId="24" xfId="0" applyFont="1" applyBorder="1" applyAlignment="1">
      <alignment horizontal="right"/>
    </xf>
    <xf numFmtId="0" fontId="67" fillId="0" borderId="0" xfId="0" applyFont="1"/>
    <xf numFmtId="0" fontId="68" fillId="0" borderId="0" xfId="0" applyFont="1" applyAlignment="1">
      <alignment horizontal="center"/>
    </xf>
    <xf numFmtId="167" fontId="68" fillId="0" borderId="0" xfId="179" applyNumberFormat="1" applyFont="1"/>
    <xf numFmtId="0" fontId="68" fillId="0" borderId="0" xfId="0" applyFont="1"/>
    <xf numFmtId="15" fontId="68" fillId="0" borderId="0" xfId="0" applyNumberFormat="1" applyFont="1" applyAlignment="1">
      <alignment horizontal="center"/>
    </xf>
    <xf numFmtId="164" fontId="68" fillId="0" borderId="0" xfId="110" applyNumberFormat="1" applyFont="1"/>
    <xf numFmtId="0" fontId="68" fillId="46" borderId="0" xfId="0" applyFont="1" applyFill="1"/>
    <xf numFmtId="15" fontId="68" fillId="46" borderId="0" xfId="0" applyNumberFormat="1" applyFont="1" applyFill="1" applyAlignment="1">
      <alignment horizontal="center"/>
    </xf>
    <xf numFmtId="167" fontId="68" fillId="46" borderId="0" xfId="179" applyNumberFormat="1" applyFont="1" applyFill="1"/>
    <xf numFmtId="167" fontId="0" fillId="0" borderId="0" xfId="0" applyNumberFormat="1"/>
    <xf numFmtId="0" fontId="68" fillId="0" borderId="0" xfId="0" applyFont="1" applyFill="1" applyAlignment="1">
      <alignment horizontal="center"/>
    </xf>
    <xf numFmtId="167" fontId="68" fillId="0" borderId="0" xfId="179" applyNumberFormat="1" applyFont="1" applyFill="1"/>
    <xf numFmtId="15" fontId="68" fillId="0" borderId="0" xfId="0" applyNumberFormat="1" applyFont="1" applyFill="1" applyAlignment="1">
      <alignment horizontal="center"/>
    </xf>
    <xf numFmtId="0" fontId="67" fillId="46" borderId="0" xfId="0" applyFont="1" applyFill="1"/>
    <xf numFmtId="0" fontId="68" fillId="46" borderId="0" xfId="0" applyFont="1" applyFill="1" applyAlignment="1">
      <alignment horizontal="left" indent="1"/>
    </xf>
    <xf numFmtId="0" fontId="0" fillId="46" borderId="0" xfId="0" applyFill="1"/>
    <xf numFmtId="0" fontId="69" fillId="0" borderId="0" xfId="467" applyFont="1" applyFill="1" applyAlignment="1">
      <alignment vertical="top" wrapText="1"/>
    </xf>
    <xf numFmtId="0" fontId="66" fillId="0" borderId="0" xfId="467" applyFill="1" applyAlignment="1">
      <alignment horizontal="center" vertical="top" wrapText="1"/>
    </xf>
    <xf numFmtId="0" fontId="66" fillId="0" borderId="0" xfId="467" applyFill="1" applyAlignment="1">
      <alignment vertical="top" wrapText="1"/>
    </xf>
    <xf numFmtId="0" fontId="66" fillId="47" borderId="0" xfId="467" applyFill="1" applyAlignment="1">
      <alignment horizontal="center" vertical="top" wrapText="1"/>
    </xf>
    <xf numFmtId="0" fontId="66" fillId="0" borderId="0" xfId="467" applyAlignment="1">
      <alignment horizontal="center" vertical="top" wrapText="1"/>
    </xf>
    <xf numFmtId="0" fontId="66" fillId="0" borderId="0" xfId="467" applyAlignment="1">
      <alignment vertical="top" wrapText="1"/>
    </xf>
    <xf numFmtId="0" fontId="66" fillId="0" borderId="0" xfId="467" applyFont="1" applyFill="1" applyAlignment="1">
      <alignment vertical="top" wrapText="1"/>
    </xf>
    <xf numFmtId="0" fontId="65" fillId="0" borderId="0" xfId="467" applyFont="1" applyFill="1" applyAlignment="1">
      <alignment horizontal="center" vertical="top" wrapText="1"/>
    </xf>
    <xf numFmtId="0" fontId="65" fillId="47" borderId="0" xfId="467" applyFont="1" applyFill="1" applyAlignment="1">
      <alignment horizontal="center" vertical="top" wrapText="1"/>
    </xf>
    <xf numFmtId="0" fontId="65" fillId="0" borderId="0" xfId="467" applyFont="1" applyAlignment="1">
      <alignment horizontal="center" vertical="top" wrapText="1"/>
    </xf>
    <xf numFmtId="0" fontId="66" fillId="0" borderId="0" xfId="467" applyFont="1" applyAlignment="1">
      <alignment horizontal="center" vertical="top" wrapText="1"/>
    </xf>
    <xf numFmtId="0" fontId="70" fillId="0" borderId="0" xfId="467" applyFont="1" applyFill="1" applyAlignment="1">
      <alignment vertical="top" wrapText="1"/>
    </xf>
    <xf numFmtId="0" fontId="66" fillId="0" borderId="0" xfId="467" applyFont="1" applyFill="1" applyAlignment="1">
      <alignment horizontal="center" vertical="top" wrapText="1"/>
    </xf>
    <xf numFmtId="0" fontId="66" fillId="47" borderId="0" xfId="467" applyFont="1" applyFill="1" applyAlignment="1">
      <alignment horizontal="center" vertical="top" wrapText="1"/>
    </xf>
    <xf numFmtId="0" fontId="66" fillId="0" borderId="8" xfId="467" applyFont="1" applyFill="1" applyBorder="1" applyAlignment="1">
      <alignment horizontal="center" vertical="top" wrapText="1"/>
    </xf>
    <xf numFmtId="0" fontId="66" fillId="0" borderId="8" xfId="467" applyFont="1" applyFill="1" applyBorder="1" applyAlignment="1">
      <alignment vertical="top" wrapText="1"/>
    </xf>
    <xf numFmtId="0" fontId="65" fillId="47" borderId="8" xfId="467" applyFont="1" applyFill="1" applyBorder="1" applyAlignment="1">
      <alignment horizontal="center" vertical="top" wrapText="1"/>
    </xf>
    <xf numFmtId="0" fontId="65" fillId="0" borderId="8" xfId="467" applyFont="1" applyFill="1" applyBorder="1" applyAlignment="1">
      <alignment horizontal="center" vertical="top" wrapText="1"/>
    </xf>
    <xf numFmtId="14" fontId="71" fillId="0" borderId="8" xfId="467" applyNumberFormat="1" applyFont="1" applyBorder="1" applyAlignment="1">
      <alignment horizontal="center" vertical="top" wrapText="1"/>
    </xf>
    <xf numFmtId="14" fontId="66" fillId="0" borderId="8" xfId="467" applyNumberFormat="1" applyFont="1" applyBorder="1" applyAlignment="1">
      <alignment horizontal="center" vertical="top" wrapText="1"/>
    </xf>
    <xf numFmtId="0" fontId="66" fillId="0" borderId="8" xfId="467" applyFont="1" applyBorder="1" applyAlignment="1">
      <alignment horizontal="center" vertical="top" wrapText="1"/>
    </xf>
    <xf numFmtId="0" fontId="66" fillId="47" borderId="8" xfId="467" applyFont="1" applyFill="1" applyBorder="1" applyAlignment="1">
      <alignment horizontal="center" vertical="top" wrapText="1"/>
    </xf>
    <xf numFmtId="182" fontId="66" fillId="0" borderId="8" xfId="467" applyNumberFormat="1" applyFont="1" applyBorder="1" applyAlignment="1">
      <alignment horizontal="center" vertical="top" wrapText="1"/>
    </xf>
    <xf numFmtId="0" fontId="70" fillId="47" borderId="0" xfId="467" applyFont="1" applyFill="1" applyAlignment="1">
      <alignment vertical="top" wrapText="1"/>
    </xf>
    <xf numFmtId="0" fontId="66" fillId="47" borderId="8" xfId="467" applyFont="1" applyFill="1" applyBorder="1" applyAlignment="1">
      <alignment vertical="top" wrapText="1"/>
    </xf>
    <xf numFmtId="14" fontId="66" fillId="47" borderId="8" xfId="467" applyNumberFormat="1" applyFont="1" applyFill="1" applyBorder="1" applyAlignment="1">
      <alignment horizontal="center" vertical="top" wrapText="1"/>
    </xf>
    <xf numFmtId="14" fontId="66" fillId="0" borderId="8" xfId="467" applyNumberFormat="1" applyFont="1" applyBorder="1" applyAlignment="1">
      <alignment vertical="top" wrapText="1"/>
    </xf>
    <xf numFmtId="0" fontId="72" fillId="47" borderId="8" xfId="467" applyFont="1" applyFill="1" applyBorder="1" applyAlignment="1">
      <alignment horizontal="center" vertical="top" wrapText="1"/>
    </xf>
    <xf numFmtId="0" fontId="72" fillId="0" borderId="8" xfId="467" applyFont="1" applyFill="1" applyBorder="1" applyAlignment="1">
      <alignment horizontal="center" vertical="top" wrapText="1"/>
    </xf>
    <xf numFmtId="0" fontId="66" fillId="0" borderId="8" xfId="467" applyFont="1" applyBorder="1" applyAlignment="1">
      <alignment horizontal="left" vertical="top" wrapText="1"/>
    </xf>
    <xf numFmtId="164" fontId="4" fillId="0" borderId="0" xfId="110" applyNumberFormat="1" applyFont="1" applyFill="1"/>
    <xf numFmtId="164" fontId="2" fillId="46" borderId="0" xfId="110" applyNumberFormat="1" applyFont="1" applyFill="1" applyBorder="1"/>
    <xf numFmtId="164" fontId="2" fillId="46" borderId="24" xfId="110" quotePrefix="1" applyNumberFormat="1" applyFont="1" applyFill="1" applyBorder="1" applyAlignment="1"/>
    <xf numFmtId="164" fontId="2" fillId="46" borderId="24" xfId="110" applyNumberFormat="1" applyFont="1" applyFill="1" applyBorder="1" applyAlignment="1">
      <alignment horizontal="right"/>
    </xf>
    <xf numFmtId="0" fontId="78" fillId="0" borderId="0" xfId="468" applyFont="1" applyFill="1"/>
    <xf numFmtId="0" fontId="79" fillId="0" borderId="0" xfId="468" applyFont="1"/>
    <xf numFmtId="0" fontId="79" fillId="0" borderId="0" xfId="468" applyFont="1" applyAlignment="1">
      <alignment horizontal="center"/>
    </xf>
    <xf numFmtId="0" fontId="36" fillId="0" borderId="0" xfId="468" applyFont="1" applyAlignment="1">
      <alignment horizontal="left"/>
    </xf>
    <xf numFmtId="0" fontId="79" fillId="0" borderId="0" xfId="468" applyFont="1" applyFill="1"/>
    <xf numFmtId="0" fontId="51" fillId="49" borderId="32" xfId="468" applyFont="1" applyFill="1" applyBorder="1" applyAlignment="1" applyProtection="1">
      <alignment horizontal="center" vertical="center" wrapText="1"/>
      <protection locked="0"/>
    </xf>
    <xf numFmtId="0" fontId="51" fillId="49" borderId="32" xfId="468" applyFont="1" applyFill="1" applyBorder="1" applyAlignment="1">
      <alignment horizontal="center" vertical="center" wrapText="1"/>
    </xf>
    <xf numFmtId="0" fontId="80" fillId="43" borderId="32" xfId="468" applyFont="1" applyFill="1" applyBorder="1" applyAlignment="1">
      <alignment horizontal="center" vertical="center" wrapText="1"/>
    </xf>
    <xf numFmtId="0" fontId="51" fillId="43" borderId="32" xfId="468" applyFont="1" applyFill="1" applyBorder="1" applyAlignment="1">
      <alignment horizontal="left" vertical="center" wrapText="1"/>
    </xf>
    <xf numFmtId="0" fontId="79" fillId="0" borderId="0" xfId="468" applyFont="1" applyFill="1" applyAlignment="1">
      <alignment horizontal="center" vertical="center" wrapText="1"/>
    </xf>
    <xf numFmtId="0" fontId="51" fillId="50" borderId="33" xfId="468" applyFont="1" applyFill="1" applyBorder="1" applyAlignment="1" applyProtection="1">
      <alignment vertical="top"/>
      <protection locked="0"/>
    </xf>
    <xf numFmtId="0" fontId="78" fillId="50" borderId="3" xfId="468" applyFont="1" applyFill="1" applyBorder="1" applyAlignment="1" applyProtection="1">
      <alignment vertical="top"/>
      <protection locked="0"/>
    </xf>
    <xf numFmtId="0" fontId="51" fillId="50" borderId="3" xfId="468" applyFont="1" applyFill="1" applyBorder="1" applyAlignment="1" applyProtection="1">
      <alignment horizontal="center" vertical="top"/>
      <protection locked="0"/>
    </xf>
    <xf numFmtId="0" fontId="78" fillId="50" borderId="3" xfId="468" applyFont="1" applyFill="1" applyBorder="1" applyAlignment="1" applyProtection="1">
      <alignment horizontal="center" vertical="top"/>
      <protection locked="0"/>
    </xf>
    <xf numFmtId="0" fontId="78" fillId="50" borderId="3" xfId="468" applyFont="1" applyFill="1" applyBorder="1" applyAlignment="1">
      <alignment vertical="top"/>
    </xf>
    <xf numFmtId="0" fontId="78" fillId="50" borderId="34" xfId="468" applyFont="1" applyFill="1" applyBorder="1" applyAlignment="1">
      <alignment vertical="top"/>
    </xf>
    <xf numFmtId="0" fontId="78" fillId="50" borderId="34" xfId="468" applyFont="1" applyFill="1" applyBorder="1" applyAlignment="1">
      <alignment horizontal="left" vertical="top"/>
    </xf>
    <xf numFmtId="0" fontId="78" fillId="50" borderId="34" xfId="468" applyFont="1" applyFill="1" applyBorder="1" applyAlignment="1" applyProtection="1">
      <alignment vertical="top"/>
      <protection locked="0"/>
    </xf>
    <xf numFmtId="0" fontId="79" fillId="0" borderId="0" xfId="468" applyFont="1" applyFill="1" applyAlignment="1">
      <alignment vertical="top"/>
    </xf>
    <xf numFmtId="0" fontId="78" fillId="43" borderId="35" xfId="468" applyFont="1" applyFill="1" applyBorder="1" applyAlignment="1" applyProtection="1">
      <alignment vertical="top" wrapText="1"/>
      <protection locked="0"/>
    </xf>
    <xf numFmtId="0" fontId="78" fillId="43" borderId="8" xfId="468" applyFont="1" applyFill="1" applyBorder="1" applyAlignment="1" applyProtection="1">
      <alignment horizontal="center" vertical="top" wrapText="1"/>
      <protection locked="0"/>
    </xf>
    <xf numFmtId="165" fontId="78" fillId="43" borderId="8" xfId="468" applyNumberFormat="1" applyFont="1" applyFill="1" applyBorder="1" applyAlignment="1" applyProtection="1">
      <alignment horizontal="center" vertical="top" wrapText="1"/>
    </xf>
    <xf numFmtId="0" fontId="51" fillId="43" borderId="8" xfId="468" applyFont="1" applyFill="1" applyBorder="1" applyAlignment="1" applyProtection="1">
      <alignment horizontal="center" vertical="top" wrapText="1"/>
      <protection locked="0"/>
    </xf>
    <xf numFmtId="0" fontId="78" fillId="43" borderId="8" xfId="468" applyFont="1" applyFill="1" applyBorder="1" applyAlignment="1" applyProtection="1">
      <alignment horizontal="center" vertical="top" wrapText="1"/>
    </xf>
    <xf numFmtId="0" fontId="78" fillId="43" borderId="8" xfId="468" applyFont="1" applyFill="1" applyBorder="1" applyAlignment="1">
      <alignment horizontal="center" vertical="top" wrapText="1"/>
    </xf>
    <xf numFmtId="16" fontId="51" fillId="43" borderId="8" xfId="468" applyNumberFormat="1" applyFont="1" applyFill="1" applyBorder="1" applyAlignment="1">
      <alignment horizontal="left" vertical="top" wrapText="1"/>
    </xf>
    <xf numFmtId="0" fontId="78" fillId="43" borderId="18" xfId="468" applyFont="1" applyFill="1" applyBorder="1" applyAlignment="1">
      <alignment vertical="top" wrapText="1"/>
    </xf>
    <xf numFmtId="0" fontId="78" fillId="43" borderId="36" xfId="468" applyFont="1" applyFill="1" applyBorder="1" applyAlignment="1" applyProtection="1">
      <alignment vertical="top" wrapText="1"/>
      <protection locked="0"/>
    </xf>
    <xf numFmtId="0" fontId="78" fillId="0" borderId="35" xfId="468" applyFont="1" applyBorder="1" applyAlignment="1" applyProtection="1">
      <alignment vertical="top" wrapText="1"/>
      <protection locked="0"/>
    </xf>
    <xf numFmtId="0" fontId="78" fillId="0" borderId="8" xfId="468" applyFont="1" applyBorder="1" applyAlignment="1" applyProtection="1">
      <alignment horizontal="center" vertical="top" wrapText="1"/>
      <protection locked="0"/>
    </xf>
    <xf numFmtId="165" fontId="78" fillId="0" borderId="8" xfId="468" applyNumberFormat="1" applyFont="1" applyFill="1" applyBorder="1" applyAlignment="1" applyProtection="1">
      <alignment horizontal="center" vertical="top" wrapText="1"/>
    </xf>
    <xf numFmtId="0" fontId="51" fillId="0" borderId="8" xfId="468" applyFont="1" applyFill="1" applyBorder="1" applyAlignment="1" applyProtection="1">
      <alignment horizontal="center" vertical="top" wrapText="1"/>
      <protection locked="0"/>
    </xf>
    <xf numFmtId="0" fontId="78" fillId="0" borderId="8" xfId="468" applyFont="1" applyBorder="1" applyAlignment="1" applyProtection="1">
      <alignment horizontal="center" vertical="top" wrapText="1"/>
    </xf>
    <xf numFmtId="0" fontId="78" fillId="0" borderId="8" xfId="468" applyFont="1" applyBorder="1" applyAlignment="1">
      <alignment horizontal="center" vertical="top" wrapText="1"/>
    </xf>
    <xf numFmtId="0" fontId="78" fillId="0" borderId="8" xfId="468" applyFont="1" applyFill="1" applyBorder="1" applyAlignment="1">
      <alignment horizontal="center" vertical="top" wrapText="1"/>
    </xf>
    <xf numFmtId="16" fontId="51" fillId="0" borderId="8" xfId="468" applyNumberFormat="1" applyFont="1" applyFill="1" applyBorder="1" applyAlignment="1">
      <alignment horizontal="left" vertical="top" wrapText="1"/>
    </xf>
    <xf numFmtId="0" fontId="78" fillId="0" borderId="36" xfId="468" applyFont="1" applyBorder="1" applyAlignment="1" applyProtection="1">
      <alignment vertical="top" wrapText="1"/>
      <protection locked="0"/>
    </xf>
    <xf numFmtId="0" fontId="78" fillId="43" borderId="37" xfId="468" applyFont="1" applyFill="1" applyBorder="1" applyAlignment="1">
      <alignment vertical="top" wrapText="1"/>
    </xf>
    <xf numFmtId="0" fontId="78" fillId="43" borderId="38" xfId="468" applyFont="1" applyFill="1" applyBorder="1" applyAlignment="1" applyProtection="1">
      <alignment horizontal="center" vertical="top" wrapText="1"/>
      <protection locked="0"/>
    </xf>
    <xf numFmtId="165" fontId="78" fillId="43" borderId="38" xfId="468" applyNumberFormat="1" applyFont="1" applyFill="1" applyBorder="1" applyAlignment="1" applyProtection="1">
      <alignment horizontal="center" vertical="top" wrapText="1"/>
    </xf>
    <xf numFmtId="0" fontId="51" fillId="43" borderId="38" xfId="468" applyFont="1" applyFill="1" applyBorder="1" applyAlignment="1" applyProtection="1">
      <alignment horizontal="center" vertical="top" wrapText="1"/>
      <protection locked="0"/>
    </xf>
    <xf numFmtId="0" fontId="78" fillId="43" borderId="38" xfId="468" applyFont="1" applyFill="1" applyBorder="1" applyAlignment="1" applyProtection="1">
      <alignment horizontal="center" vertical="top" wrapText="1"/>
    </xf>
    <xf numFmtId="0" fontId="78" fillId="43" borderId="38" xfId="468" applyFont="1" applyFill="1" applyBorder="1" applyAlignment="1">
      <alignment horizontal="center" vertical="top" wrapText="1"/>
    </xf>
    <xf numFmtId="16" fontId="51" fillId="43" borderId="38" xfId="468" applyNumberFormat="1" applyFont="1" applyFill="1" applyBorder="1" applyAlignment="1">
      <alignment horizontal="left" vertical="top" wrapText="1"/>
    </xf>
    <xf numFmtId="0" fontId="78" fillId="43" borderId="39" xfId="468" applyFont="1" applyFill="1" applyBorder="1" applyAlignment="1" applyProtection="1">
      <alignment vertical="top" wrapText="1"/>
      <protection locked="0"/>
    </xf>
    <xf numFmtId="0" fontId="78" fillId="0" borderId="37" xfId="468" applyFont="1" applyFill="1" applyBorder="1" applyAlignment="1" applyProtection="1">
      <alignment vertical="top" wrapText="1"/>
      <protection locked="0"/>
    </xf>
    <xf numFmtId="0" fontId="78" fillId="0" borderId="38" xfId="468" applyFont="1" applyFill="1" applyBorder="1" applyAlignment="1" applyProtection="1">
      <alignment horizontal="center" vertical="top" wrapText="1"/>
      <protection locked="0"/>
    </xf>
    <xf numFmtId="165" fontId="78" fillId="0" borderId="38" xfId="468" applyNumberFormat="1" applyFont="1" applyFill="1" applyBorder="1" applyAlignment="1" applyProtection="1">
      <alignment horizontal="center" vertical="top" wrapText="1"/>
    </xf>
    <xf numFmtId="0" fontId="51" fillId="0" borderId="38" xfId="468" applyFont="1" applyFill="1" applyBorder="1" applyAlignment="1" applyProtection="1">
      <alignment horizontal="center" vertical="top" wrapText="1"/>
      <protection locked="0"/>
    </xf>
    <xf numFmtId="0" fontId="78" fillId="0" borderId="38" xfId="468" applyFont="1" applyFill="1" applyBorder="1" applyAlignment="1" applyProtection="1">
      <alignment horizontal="center" vertical="top" wrapText="1"/>
    </xf>
    <xf numFmtId="0" fontId="78" fillId="0" borderId="38" xfId="468" applyFont="1" applyFill="1" applyBorder="1" applyAlignment="1">
      <alignment horizontal="center" vertical="top" wrapText="1"/>
    </xf>
    <xf numFmtId="16" fontId="51" fillId="0" borderId="38" xfId="468" applyNumberFormat="1" applyFont="1" applyFill="1" applyBorder="1" applyAlignment="1">
      <alignment horizontal="left" vertical="top" wrapText="1"/>
    </xf>
    <xf numFmtId="0" fontId="78" fillId="0" borderId="39" xfId="468" applyFont="1" applyFill="1" applyBorder="1" applyAlignment="1" applyProtection="1">
      <alignment vertical="top" wrapText="1"/>
      <protection locked="0"/>
    </xf>
    <xf numFmtId="0" fontId="79" fillId="0" borderId="0" xfId="468" applyFont="1" applyFill="1" applyAlignment="1">
      <alignment vertical="top" wrapText="1"/>
    </xf>
    <xf numFmtId="0" fontId="81" fillId="51" borderId="35" xfId="468" applyFont="1" applyFill="1" applyBorder="1" applyAlignment="1" applyProtection="1">
      <alignment vertical="top" wrapText="1"/>
      <protection locked="0"/>
    </xf>
    <xf numFmtId="0" fontId="81" fillId="51" borderId="8" xfId="468" applyFont="1" applyFill="1" applyBorder="1" applyAlignment="1" applyProtection="1">
      <alignment horizontal="center" vertical="top" wrapText="1"/>
      <protection locked="0"/>
    </xf>
    <xf numFmtId="165" fontId="81" fillId="51" borderId="8" xfId="468" applyNumberFormat="1" applyFont="1" applyFill="1" applyBorder="1" applyAlignment="1" applyProtection="1">
      <alignment horizontal="center" vertical="top" wrapText="1"/>
    </xf>
    <xf numFmtId="0" fontId="82" fillId="51" borderId="8" xfId="468" applyFont="1" applyFill="1" applyBorder="1" applyAlignment="1" applyProtection="1">
      <alignment horizontal="center" vertical="top" wrapText="1"/>
      <protection locked="0"/>
    </xf>
    <xf numFmtId="0" fontId="81" fillId="51" borderId="8" xfId="468" applyFont="1" applyFill="1" applyBorder="1" applyAlignment="1" applyProtection="1">
      <alignment horizontal="center" vertical="top" wrapText="1"/>
    </xf>
    <xf numFmtId="0" fontId="81" fillId="51" borderId="8" xfId="468" applyFont="1" applyFill="1" applyBorder="1" applyAlignment="1">
      <alignment horizontal="center" vertical="top" wrapText="1"/>
    </xf>
    <xf numFmtId="16" fontId="82" fillId="51" borderId="8" xfId="468" applyNumberFormat="1" applyFont="1" applyFill="1" applyBorder="1" applyAlignment="1">
      <alignment horizontal="left" vertical="top" wrapText="1"/>
    </xf>
    <xf numFmtId="0" fontId="78" fillId="51" borderId="36" xfId="468" applyFont="1" applyFill="1" applyBorder="1" applyAlignment="1" applyProtection="1">
      <alignment vertical="top" wrapText="1"/>
      <protection locked="0"/>
    </xf>
    <xf numFmtId="0" fontId="51" fillId="50" borderId="33" xfId="468" applyFont="1" applyFill="1" applyBorder="1" applyAlignment="1" applyProtection="1">
      <alignment vertical="top" wrapText="1"/>
      <protection locked="0"/>
    </xf>
    <xf numFmtId="0" fontId="78" fillId="50" borderId="3" xfId="468" applyFont="1" applyFill="1" applyBorder="1" applyAlignment="1" applyProtection="1">
      <alignment horizontal="center" vertical="top" wrapText="1"/>
      <protection locked="0"/>
    </xf>
    <xf numFmtId="0" fontId="78" fillId="50" borderId="3" xfId="468" applyFont="1" applyFill="1" applyBorder="1" applyAlignment="1" applyProtection="1">
      <alignment horizontal="center" vertical="top" wrapText="1"/>
    </xf>
    <xf numFmtId="0" fontId="51" fillId="50" borderId="3" xfId="468" applyFont="1" applyFill="1" applyBorder="1" applyAlignment="1" applyProtection="1">
      <alignment horizontal="center" vertical="top" wrapText="1"/>
      <protection locked="0"/>
    </xf>
    <xf numFmtId="0" fontId="78" fillId="50" borderId="3" xfId="468" applyFont="1" applyFill="1" applyBorder="1" applyAlignment="1" applyProtection="1">
      <alignment vertical="top" wrapText="1"/>
      <protection locked="0"/>
    </xf>
    <xf numFmtId="0" fontId="78" fillId="50" borderId="3" xfId="468" applyFont="1" applyFill="1" applyBorder="1" applyAlignment="1" applyProtection="1">
      <alignment vertical="top" wrapText="1"/>
    </xf>
    <xf numFmtId="0" fontId="78" fillId="50" borderId="3" xfId="468" applyFont="1" applyFill="1" applyBorder="1" applyAlignment="1">
      <alignment vertical="top" wrapText="1"/>
    </xf>
    <xf numFmtId="0" fontId="78" fillId="50" borderId="34" xfId="468" applyFont="1" applyFill="1" applyBorder="1" applyAlignment="1">
      <alignment vertical="top" wrapText="1"/>
    </xf>
    <xf numFmtId="0" fontId="78" fillId="50" borderId="34" xfId="468" applyFont="1" applyFill="1" applyBorder="1" applyAlignment="1">
      <alignment horizontal="left" vertical="top" wrapText="1"/>
    </xf>
    <xf numFmtId="0" fontId="78" fillId="50" borderId="34" xfId="468" applyFont="1" applyFill="1" applyBorder="1" applyAlignment="1" applyProtection="1">
      <alignment vertical="top" wrapText="1"/>
      <protection locked="0"/>
    </xf>
    <xf numFmtId="0" fontId="78" fillId="43" borderId="40" xfId="468" applyFont="1" applyFill="1" applyBorder="1" applyAlignment="1" applyProtection="1">
      <alignment vertical="top" wrapText="1"/>
      <protection locked="0"/>
    </xf>
    <xf numFmtId="0" fontId="78" fillId="43" borderId="18" xfId="468" applyFont="1" applyFill="1" applyBorder="1" applyAlignment="1" applyProtection="1">
      <alignment horizontal="center" vertical="top" wrapText="1"/>
      <protection locked="0"/>
    </xf>
    <xf numFmtId="0" fontId="78" fillId="43" borderId="18" xfId="468" applyNumberFormat="1" applyFont="1" applyFill="1" applyBorder="1" applyAlignment="1" applyProtection="1">
      <alignment horizontal="center" vertical="top" wrapText="1"/>
      <protection locked="0"/>
    </xf>
    <xf numFmtId="165" fontId="78" fillId="43" borderId="18" xfId="468" applyNumberFormat="1" applyFont="1" applyFill="1" applyBorder="1" applyAlignment="1" applyProtection="1">
      <alignment horizontal="center" vertical="top" wrapText="1"/>
    </xf>
    <xf numFmtId="0" fontId="51" fillId="43" borderId="18" xfId="468" applyFont="1" applyFill="1" applyBorder="1" applyAlignment="1" applyProtection="1">
      <alignment horizontal="center" vertical="top" wrapText="1"/>
      <protection locked="0"/>
    </xf>
    <xf numFmtId="0" fontId="78" fillId="43" borderId="18" xfId="468" applyFont="1" applyFill="1" applyBorder="1" applyAlignment="1" applyProtection="1">
      <alignment horizontal="center" vertical="top" wrapText="1"/>
    </xf>
    <xf numFmtId="0" fontId="78" fillId="43" borderId="18" xfId="468" applyFont="1" applyFill="1" applyBorder="1" applyAlignment="1">
      <alignment horizontal="center" vertical="top" wrapText="1"/>
    </xf>
    <xf numFmtId="16" fontId="51" fillId="43" borderId="18" xfId="468" applyNumberFormat="1" applyFont="1" applyFill="1" applyBorder="1" applyAlignment="1">
      <alignment horizontal="left" vertical="top" wrapText="1"/>
    </xf>
    <xf numFmtId="0" fontId="78" fillId="43" borderId="41" xfId="468" applyFont="1" applyFill="1" applyBorder="1" applyAlignment="1" applyProtection="1">
      <alignment vertical="top" wrapText="1"/>
      <protection locked="0"/>
    </xf>
    <xf numFmtId="0" fontId="78" fillId="0" borderId="8" xfId="468" applyNumberFormat="1" applyFont="1" applyBorder="1" applyAlignment="1" applyProtection="1">
      <alignment horizontal="center" vertical="top" wrapText="1"/>
      <protection locked="0"/>
    </xf>
    <xf numFmtId="0" fontId="78" fillId="43" borderId="8" xfId="468" applyNumberFormat="1" applyFont="1" applyFill="1" applyBorder="1" applyAlignment="1" applyProtection="1">
      <alignment horizontal="center" vertical="top" wrapText="1"/>
      <protection locked="0"/>
    </xf>
    <xf numFmtId="165" fontId="78" fillId="0" borderId="8" xfId="468" applyNumberFormat="1" applyFont="1" applyBorder="1" applyAlignment="1" applyProtection="1">
      <alignment horizontal="center" vertical="top" wrapText="1"/>
      <protection locked="0"/>
    </xf>
    <xf numFmtId="0" fontId="51" fillId="43" borderId="8" xfId="468" applyFont="1" applyFill="1" applyBorder="1" applyAlignment="1">
      <alignment horizontal="left" vertical="top" wrapText="1"/>
    </xf>
    <xf numFmtId="165" fontId="78" fillId="43" borderId="8" xfId="468" applyNumberFormat="1" applyFont="1" applyFill="1" applyBorder="1" applyAlignment="1" applyProtection="1">
      <alignment horizontal="center" vertical="top" wrapText="1"/>
      <protection locked="0"/>
    </xf>
    <xf numFmtId="0" fontId="78" fillId="0" borderId="35" xfId="468" applyFont="1" applyFill="1" applyBorder="1" applyAlignment="1" applyProtection="1">
      <alignment vertical="top" wrapText="1"/>
      <protection locked="0"/>
    </xf>
    <xf numFmtId="165" fontId="78" fillId="0" borderId="8" xfId="468" applyNumberFormat="1" applyFont="1" applyFill="1" applyBorder="1" applyAlignment="1" applyProtection="1">
      <alignment horizontal="center" vertical="top" wrapText="1"/>
      <protection locked="0"/>
    </xf>
    <xf numFmtId="0" fontId="78" fillId="0" borderId="8" xfId="468" applyNumberFormat="1" applyFont="1" applyFill="1" applyBorder="1" applyAlignment="1" applyProtection="1">
      <alignment horizontal="center" vertical="top" wrapText="1"/>
      <protection locked="0"/>
    </xf>
    <xf numFmtId="0" fontId="78" fillId="0" borderId="36" xfId="468" applyFont="1" applyFill="1" applyBorder="1" applyAlignment="1" applyProtection="1">
      <alignment vertical="top" wrapText="1"/>
      <protection locked="0"/>
    </xf>
    <xf numFmtId="2" fontId="78" fillId="43" borderId="8" xfId="468" applyNumberFormat="1" applyFont="1" applyFill="1" applyBorder="1" applyAlignment="1" applyProtection="1">
      <alignment horizontal="center" vertical="top" wrapText="1"/>
      <protection locked="0"/>
    </xf>
    <xf numFmtId="2" fontId="78" fillId="0" borderId="8" xfId="468" applyNumberFormat="1" applyFont="1" applyBorder="1" applyAlignment="1" applyProtection="1">
      <alignment horizontal="center" vertical="top" wrapText="1"/>
      <protection locked="0"/>
    </xf>
    <xf numFmtId="2" fontId="78" fillId="0" borderId="8" xfId="468" applyNumberFormat="1" applyFont="1" applyFill="1" applyBorder="1" applyAlignment="1" applyProtection="1">
      <alignment horizontal="center" vertical="top" wrapText="1"/>
    </xf>
    <xf numFmtId="0" fontId="78" fillId="0" borderId="36" xfId="468" applyFont="1" applyBorder="1" applyAlignment="1">
      <alignment vertical="top" wrapText="1"/>
    </xf>
    <xf numFmtId="0" fontId="78" fillId="0" borderId="36" xfId="468" quotePrefix="1" applyFont="1" applyBorder="1" applyAlignment="1" applyProtection="1">
      <alignment vertical="top" wrapText="1"/>
      <protection locked="0"/>
    </xf>
    <xf numFmtId="2" fontId="78" fillId="43" borderId="8" xfId="468" applyNumberFormat="1" applyFont="1" applyFill="1" applyBorder="1" applyAlignment="1" applyProtection="1">
      <alignment horizontal="center" vertical="top" wrapText="1"/>
    </xf>
    <xf numFmtId="0" fontId="78" fillId="43" borderId="8" xfId="468" quotePrefix="1" applyFont="1" applyFill="1" applyBorder="1" applyAlignment="1">
      <alignment horizontal="center" vertical="top" wrapText="1"/>
    </xf>
    <xf numFmtId="0" fontId="78" fillId="0" borderId="40" xfId="468" applyFont="1" applyBorder="1" applyAlignment="1" applyProtection="1">
      <alignment vertical="top" wrapText="1"/>
      <protection locked="0"/>
    </xf>
    <xf numFmtId="2" fontId="78" fillId="0" borderId="18" xfId="468" applyNumberFormat="1" applyFont="1" applyBorder="1" applyAlignment="1" applyProtection="1">
      <alignment horizontal="center" vertical="top" wrapText="1"/>
      <protection locked="0"/>
    </xf>
    <xf numFmtId="0" fontId="78" fillId="0" borderId="18" xfId="468" applyNumberFormat="1" applyFont="1" applyBorder="1" applyAlignment="1" applyProtection="1">
      <alignment horizontal="center" vertical="top" wrapText="1"/>
      <protection locked="0"/>
    </xf>
    <xf numFmtId="2" fontId="78" fillId="0" borderId="18" xfId="468" applyNumberFormat="1" applyFont="1" applyFill="1" applyBorder="1" applyAlignment="1" applyProtection="1">
      <alignment horizontal="center" vertical="top" wrapText="1"/>
    </xf>
    <xf numFmtId="0" fontId="51" fillId="0" borderId="18" xfId="468" applyFont="1" applyFill="1" applyBorder="1" applyAlignment="1" applyProtection="1">
      <alignment horizontal="center" vertical="top" wrapText="1"/>
      <protection locked="0"/>
    </xf>
    <xf numFmtId="0" fontId="78" fillId="0" borderId="18" xfId="468" applyFont="1" applyBorder="1" applyAlignment="1" applyProtection="1">
      <alignment horizontal="center" vertical="top" wrapText="1"/>
      <protection locked="0"/>
    </xf>
    <xf numFmtId="0" fontId="78" fillId="0" borderId="18" xfId="468" applyFont="1" applyBorder="1" applyAlignment="1" applyProtection="1">
      <alignment horizontal="center" vertical="top" wrapText="1"/>
    </xf>
    <xf numFmtId="0" fontId="78" fillId="0" borderId="18" xfId="468" applyFont="1" applyBorder="1" applyAlignment="1">
      <alignment horizontal="center" vertical="top" wrapText="1"/>
    </xf>
    <xf numFmtId="0" fontId="78" fillId="0" borderId="18" xfId="468" applyFont="1" applyFill="1" applyBorder="1" applyAlignment="1">
      <alignment horizontal="center" vertical="top" wrapText="1"/>
    </xf>
    <xf numFmtId="0" fontId="78" fillId="0" borderId="41" xfId="468" applyFont="1" applyBorder="1" applyAlignment="1" applyProtection="1">
      <alignment vertical="top" wrapText="1"/>
      <protection locked="0"/>
    </xf>
    <xf numFmtId="0" fontId="78" fillId="0" borderId="0" xfId="468" applyFont="1" applyBorder="1" applyAlignment="1">
      <alignment horizontal="center" vertical="top" wrapText="1"/>
    </xf>
    <xf numFmtId="0" fontId="78" fillId="0" borderId="0" xfId="468" applyFont="1" applyFill="1" applyBorder="1" applyAlignment="1">
      <alignment horizontal="center" vertical="top" wrapText="1"/>
    </xf>
    <xf numFmtId="16" fontId="51" fillId="0" borderId="0" xfId="468" applyNumberFormat="1" applyFont="1" applyFill="1" applyBorder="1" applyAlignment="1">
      <alignment horizontal="left" vertical="top" wrapText="1"/>
    </xf>
    <xf numFmtId="0" fontId="78" fillId="0" borderId="8" xfId="468" applyFont="1" applyFill="1" applyBorder="1" applyAlignment="1" applyProtection="1">
      <alignment horizontal="center" vertical="top" wrapText="1"/>
    </xf>
    <xf numFmtId="0" fontId="78" fillId="0" borderId="8" xfId="468" applyFont="1" applyFill="1" applyBorder="1" applyAlignment="1" applyProtection="1">
      <alignment horizontal="center" vertical="top" wrapText="1"/>
      <protection locked="0"/>
    </xf>
    <xf numFmtId="0" fontId="78" fillId="0" borderId="0" xfId="468" applyFont="1" applyFill="1" applyAlignment="1" applyProtection="1">
      <alignment vertical="top"/>
      <protection locked="0"/>
    </xf>
    <xf numFmtId="0" fontId="78" fillId="0" borderId="38" xfId="468" applyFont="1" applyBorder="1" applyAlignment="1" applyProtection="1">
      <alignment horizontal="center" vertical="top" wrapText="1"/>
      <protection locked="0"/>
    </xf>
    <xf numFmtId="0" fontId="78" fillId="0" borderId="38" xfId="468" applyFont="1" applyBorder="1" applyAlignment="1" applyProtection="1">
      <alignment horizontal="center" vertical="top" wrapText="1"/>
    </xf>
    <xf numFmtId="0" fontId="78" fillId="0" borderId="38" xfId="468" applyFont="1" applyBorder="1" applyAlignment="1">
      <alignment horizontal="center" vertical="top" wrapText="1"/>
    </xf>
    <xf numFmtId="0" fontId="78" fillId="0" borderId="39" xfId="468" applyFont="1" applyBorder="1" applyAlignment="1" applyProtection="1">
      <alignment vertical="top" wrapText="1"/>
      <protection locked="0"/>
    </xf>
    <xf numFmtId="0" fontId="78" fillId="0" borderId="18" xfId="468" applyFont="1" applyFill="1" applyBorder="1" applyAlignment="1" applyProtection="1">
      <alignment horizontal="center" vertical="top" wrapText="1"/>
    </xf>
    <xf numFmtId="0" fontId="78" fillId="0" borderId="18" xfId="468" applyFont="1" applyFill="1" applyBorder="1" applyAlignment="1" applyProtection="1">
      <alignment horizontal="center" vertical="top" wrapText="1"/>
      <protection locked="0"/>
    </xf>
    <xf numFmtId="16" fontId="51" fillId="0" borderId="18" xfId="468" applyNumberFormat="1" applyFont="1" applyFill="1" applyBorder="1" applyAlignment="1">
      <alignment horizontal="left" vertical="top" wrapText="1"/>
    </xf>
    <xf numFmtId="0" fontId="78" fillId="0" borderId="37" xfId="468" applyFont="1" applyBorder="1" applyAlignment="1" applyProtection="1">
      <alignment vertical="top" wrapText="1"/>
      <protection locked="0"/>
    </xf>
    <xf numFmtId="0" fontId="81" fillId="51" borderId="8" xfId="468" applyNumberFormat="1" applyFont="1" applyFill="1" applyBorder="1" applyAlignment="1" applyProtection="1">
      <alignment horizontal="center" vertical="top" wrapText="1"/>
      <protection locked="0"/>
    </xf>
    <xf numFmtId="0" fontId="78" fillId="0" borderId="42" xfId="468" applyFont="1" applyFill="1" applyBorder="1" applyAlignment="1">
      <alignment horizontal="center" vertical="top" wrapText="1"/>
    </xf>
    <xf numFmtId="0" fontId="78" fillId="52" borderId="42" xfId="468" applyFont="1" applyFill="1" applyBorder="1" applyAlignment="1">
      <alignment horizontal="center" vertical="top" wrapText="1"/>
    </xf>
    <xf numFmtId="16" fontId="51" fillId="52" borderId="38" xfId="468" applyNumberFormat="1" applyFont="1" applyFill="1" applyBorder="1" applyAlignment="1">
      <alignment horizontal="left" vertical="top" wrapText="1"/>
    </xf>
    <xf numFmtId="0" fontId="78" fillId="51" borderId="41" xfId="468" applyFont="1" applyFill="1" applyBorder="1" applyAlignment="1" applyProtection="1">
      <alignment vertical="top" wrapText="1"/>
      <protection locked="0"/>
    </xf>
    <xf numFmtId="0" fontId="51" fillId="43" borderId="18" xfId="468" applyFont="1" applyFill="1" applyBorder="1" applyAlignment="1">
      <alignment horizontal="left" vertical="top" wrapText="1"/>
    </xf>
    <xf numFmtId="0" fontId="51" fillId="0" borderId="8" xfId="468" applyFont="1" applyFill="1" applyBorder="1" applyAlignment="1">
      <alignment horizontal="left" vertical="top" wrapText="1"/>
    </xf>
    <xf numFmtId="0" fontId="78" fillId="0" borderId="40" xfId="468" applyFont="1" applyFill="1" applyBorder="1" applyAlignment="1" applyProtection="1">
      <alignment vertical="top" wrapText="1"/>
      <protection locked="0"/>
    </xf>
    <xf numFmtId="0" fontId="78" fillId="53" borderId="8" xfId="468" applyFont="1" applyFill="1" applyBorder="1" applyAlignment="1" applyProtection="1">
      <alignment horizontal="center" vertical="top" wrapText="1"/>
    </xf>
    <xf numFmtId="0" fontId="82" fillId="51" borderId="8" xfId="468" applyFont="1" applyFill="1" applyBorder="1" applyAlignment="1">
      <alignment horizontal="left" vertical="top" wrapText="1"/>
    </xf>
    <xf numFmtId="0" fontId="78" fillId="0" borderId="38" xfId="468" applyNumberFormat="1" applyFont="1" applyBorder="1" applyAlignment="1" applyProtection="1">
      <alignment horizontal="center" vertical="top" wrapText="1"/>
      <protection locked="0"/>
    </xf>
    <xf numFmtId="0" fontId="51" fillId="0" borderId="38" xfId="468" applyFont="1" applyFill="1" applyBorder="1" applyAlignment="1">
      <alignment horizontal="left" vertical="top" wrapText="1"/>
    </xf>
    <xf numFmtId="0" fontId="78" fillId="43" borderId="37" xfId="468" applyFont="1" applyFill="1" applyBorder="1" applyAlignment="1" applyProtection="1">
      <alignment vertical="top" wrapText="1"/>
      <protection locked="0"/>
    </xf>
    <xf numFmtId="0" fontId="78" fillId="43" borderId="36" xfId="468" applyFont="1" applyFill="1" applyBorder="1" applyAlignment="1">
      <alignment vertical="top" wrapText="1"/>
    </xf>
    <xf numFmtId="0" fontId="81" fillId="52" borderId="8" xfId="468" applyFont="1" applyFill="1" applyBorder="1" applyAlignment="1">
      <alignment horizontal="center" vertical="top" wrapText="1"/>
    </xf>
    <xf numFmtId="16" fontId="82" fillId="52" borderId="8" xfId="468" applyNumberFormat="1" applyFont="1" applyFill="1" applyBorder="1" applyAlignment="1">
      <alignment horizontal="left" vertical="top" wrapText="1"/>
    </xf>
    <xf numFmtId="0" fontId="81" fillId="51" borderId="36" xfId="468" applyFont="1" applyFill="1" applyBorder="1" applyAlignment="1" applyProtection="1">
      <alignment vertical="top" wrapText="1"/>
      <protection locked="0"/>
    </xf>
    <xf numFmtId="2" fontId="78" fillId="43" borderId="18" xfId="468" applyNumberFormat="1" applyFont="1" applyFill="1" applyBorder="1" applyAlignment="1" applyProtection="1">
      <alignment horizontal="center" vertical="top" wrapText="1"/>
      <protection locked="0"/>
    </xf>
    <xf numFmtId="165" fontId="78" fillId="43" borderId="18" xfId="468" applyNumberFormat="1" applyFont="1" applyFill="1" applyBorder="1" applyAlignment="1">
      <alignment horizontal="center" vertical="top" wrapText="1"/>
    </xf>
    <xf numFmtId="16" fontId="51" fillId="0" borderId="8" xfId="468" applyNumberFormat="1" applyFont="1" applyFill="1" applyBorder="1" applyAlignment="1" applyProtection="1">
      <alignment horizontal="center" vertical="top" wrapText="1"/>
      <protection locked="0"/>
    </xf>
    <xf numFmtId="2" fontId="78" fillId="43" borderId="8" xfId="468" applyNumberFormat="1" applyFont="1" applyFill="1" applyBorder="1" applyAlignment="1">
      <alignment horizontal="center" vertical="top" wrapText="1"/>
    </xf>
    <xf numFmtId="0" fontId="78" fillId="0" borderId="18" xfId="468" applyNumberFormat="1" applyFont="1" applyFill="1" applyBorder="1" applyAlignment="1" applyProtection="1">
      <alignment horizontal="center" vertical="top" wrapText="1"/>
      <protection locked="0"/>
    </xf>
    <xf numFmtId="0" fontId="78" fillId="0" borderId="41" xfId="468" applyFont="1" applyFill="1" applyBorder="1" applyAlignment="1" applyProtection="1">
      <alignment vertical="top" wrapText="1"/>
      <protection locked="0"/>
    </xf>
    <xf numFmtId="2" fontId="78" fillId="0" borderId="8" xfId="468" applyNumberFormat="1" applyFont="1" applyFill="1" applyBorder="1" applyAlignment="1" applyProtection="1">
      <alignment horizontal="center" vertical="top" wrapText="1"/>
      <protection locked="0"/>
    </xf>
    <xf numFmtId="2" fontId="78" fillId="0" borderId="8" xfId="468" applyNumberFormat="1" applyFont="1" applyFill="1" applyBorder="1" applyAlignment="1">
      <alignment horizontal="center" vertical="top" wrapText="1"/>
    </xf>
    <xf numFmtId="0" fontId="81" fillId="51" borderId="37" xfId="468" applyFont="1" applyFill="1" applyBorder="1" applyAlignment="1" applyProtection="1">
      <alignment vertical="top" wrapText="1"/>
      <protection locked="0"/>
    </xf>
    <xf numFmtId="0" fontId="81" fillId="51" borderId="38" xfId="468" applyFont="1" applyFill="1" applyBorder="1" applyAlignment="1" applyProtection="1">
      <alignment horizontal="center" vertical="top" wrapText="1"/>
      <protection locked="0"/>
    </xf>
    <xf numFmtId="0" fontId="81" fillId="51" borderId="38" xfId="468" applyNumberFormat="1" applyFont="1" applyFill="1" applyBorder="1" applyAlignment="1" applyProtection="1">
      <alignment horizontal="center" vertical="top" wrapText="1"/>
      <protection locked="0"/>
    </xf>
    <xf numFmtId="0" fontId="82" fillId="51" borderId="38" xfId="468" applyFont="1" applyFill="1" applyBorder="1" applyAlignment="1" applyProtection="1">
      <alignment horizontal="center" vertical="top" wrapText="1"/>
      <protection locked="0"/>
    </xf>
    <xf numFmtId="0" fontId="81" fillId="51" borderId="38" xfId="468" applyFont="1" applyFill="1" applyBorder="1" applyAlignment="1" applyProtection="1">
      <alignment horizontal="center" vertical="top" wrapText="1"/>
    </xf>
    <xf numFmtId="0" fontId="81" fillId="51" borderId="38" xfId="468" applyFont="1" applyFill="1" applyBorder="1" applyAlignment="1">
      <alignment horizontal="center" vertical="top" wrapText="1"/>
    </xf>
    <xf numFmtId="16" fontId="82" fillId="51" borderId="38" xfId="468" applyNumberFormat="1" applyFont="1" applyFill="1" applyBorder="1" applyAlignment="1">
      <alignment horizontal="left" vertical="top" wrapText="1"/>
    </xf>
    <xf numFmtId="0" fontId="78" fillId="51" borderId="39" xfId="468" applyFont="1" applyFill="1" applyBorder="1" applyAlignment="1" applyProtection="1">
      <alignment vertical="top" wrapText="1"/>
      <protection locked="0"/>
    </xf>
    <xf numFmtId="14" fontId="79" fillId="0" borderId="0" xfId="466" applyNumberFormat="1" applyFont="1"/>
    <xf numFmtId="0" fontId="79" fillId="0" borderId="0" xfId="466" applyFont="1"/>
    <xf numFmtId="0" fontId="79" fillId="0" borderId="0" xfId="466" applyFont="1" applyAlignment="1">
      <alignment horizontal="center"/>
    </xf>
    <xf numFmtId="0" fontId="36" fillId="0" borderId="0" xfId="466" applyFont="1" applyAlignment="1">
      <alignment horizontal="left"/>
    </xf>
    <xf numFmtId="0" fontId="79" fillId="0" borderId="0" xfId="466" applyFont="1" applyAlignment="1">
      <alignment wrapText="1"/>
    </xf>
    <xf numFmtId="0" fontId="79" fillId="0" borderId="0" xfId="466" applyFont="1" applyFill="1"/>
    <xf numFmtId="0" fontId="51" fillId="49" borderId="32" xfId="466" applyFont="1" applyFill="1" applyBorder="1" applyAlignment="1">
      <alignment horizontal="center" vertical="center" wrapText="1"/>
    </xf>
    <xf numFmtId="0" fontId="80" fillId="45" borderId="32" xfId="466" applyFont="1" applyFill="1" applyBorder="1" applyAlignment="1">
      <alignment horizontal="center" vertical="center" wrapText="1"/>
    </xf>
    <xf numFmtId="0" fontId="51" fillId="45" borderId="32" xfId="466" applyFont="1" applyFill="1" applyBorder="1" applyAlignment="1">
      <alignment horizontal="left" vertical="center" wrapText="1"/>
    </xf>
    <xf numFmtId="0" fontId="36" fillId="49" borderId="34" xfId="466" applyFont="1" applyFill="1" applyBorder="1" applyAlignment="1">
      <alignment horizontal="center" vertical="center" wrapText="1"/>
    </xf>
    <xf numFmtId="0" fontId="36" fillId="49" borderId="43" xfId="466" applyFont="1" applyFill="1" applyBorder="1" applyAlignment="1">
      <alignment horizontal="center" vertical="center" wrapText="1"/>
    </xf>
    <xf numFmtId="0" fontId="79" fillId="0" borderId="0" xfId="466" applyFont="1" applyFill="1" applyAlignment="1">
      <alignment horizontal="center" vertical="center" wrapText="1"/>
    </xf>
    <xf numFmtId="0" fontId="51" fillId="50" borderId="33" xfId="466" applyFont="1" applyFill="1" applyBorder="1" applyAlignment="1">
      <alignment vertical="top"/>
    </xf>
    <xf numFmtId="0" fontId="78" fillId="50" borderId="3" xfId="466" applyFont="1" applyFill="1" applyBorder="1" applyAlignment="1">
      <alignment vertical="top"/>
    </xf>
    <xf numFmtId="0" fontId="51" fillId="50" borderId="3" xfId="466" applyFont="1" applyFill="1" applyBorder="1" applyAlignment="1">
      <alignment horizontal="center" vertical="top"/>
    </xf>
    <xf numFmtId="0" fontId="78" fillId="50" borderId="3" xfId="466" applyFont="1" applyFill="1" applyBorder="1" applyAlignment="1">
      <alignment horizontal="center" vertical="top"/>
    </xf>
    <xf numFmtId="0" fontId="78" fillId="50" borderId="34" xfId="466" applyFont="1" applyFill="1" applyBorder="1" applyAlignment="1">
      <alignment vertical="top"/>
    </xf>
    <xf numFmtId="0" fontId="78" fillId="50" borderId="34" xfId="466" applyFont="1" applyFill="1" applyBorder="1" applyAlignment="1">
      <alignment horizontal="left" vertical="top"/>
    </xf>
    <xf numFmtId="0" fontId="79" fillId="49" borderId="26" xfId="466" applyFont="1" applyFill="1" applyBorder="1" applyAlignment="1">
      <alignment vertical="top" wrapText="1"/>
    </xf>
    <xf numFmtId="0" fontId="79" fillId="0" borderId="0" xfId="466" applyFont="1" applyFill="1" applyAlignment="1">
      <alignment vertical="top"/>
    </xf>
    <xf numFmtId="0" fontId="78" fillId="0" borderId="35" xfId="466" applyFont="1" applyBorder="1" applyAlignment="1">
      <alignment vertical="top" wrapText="1"/>
    </xf>
    <xf numFmtId="0" fontId="78" fillId="0" borderId="8" xfId="466" applyFont="1" applyBorder="1" applyAlignment="1">
      <alignment horizontal="center" vertical="top" wrapText="1"/>
    </xf>
    <xf numFmtId="165" fontId="78" fillId="0" borderId="8" xfId="466" applyNumberFormat="1" applyFont="1" applyFill="1" applyBorder="1" applyAlignment="1">
      <alignment horizontal="center" vertical="top" wrapText="1"/>
    </xf>
    <xf numFmtId="0" fontId="51" fillId="0" borderId="8" xfId="466" applyFont="1" applyFill="1" applyBorder="1" applyAlignment="1">
      <alignment horizontal="center" vertical="top" wrapText="1"/>
    </xf>
    <xf numFmtId="0" fontId="78" fillId="0" borderId="8" xfId="466" applyFont="1" applyFill="1" applyBorder="1" applyAlignment="1">
      <alignment horizontal="center" vertical="top" wrapText="1"/>
    </xf>
    <xf numFmtId="0" fontId="78" fillId="45" borderId="8" xfId="466" applyFont="1" applyFill="1" applyBorder="1" applyAlignment="1">
      <alignment horizontal="center" vertical="top" wrapText="1"/>
    </xf>
    <xf numFmtId="16" fontId="51" fillId="45" borderId="8" xfId="466" applyNumberFormat="1" applyFont="1" applyFill="1" applyBorder="1" applyAlignment="1">
      <alignment horizontal="left" vertical="top" wrapText="1"/>
    </xf>
    <xf numFmtId="0" fontId="78" fillId="0" borderId="18" xfId="466" applyFont="1" applyFill="1" applyBorder="1" applyAlignment="1">
      <alignment vertical="top" wrapText="1"/>
    </xf>
    <xf numFmtId="0" fontId="79" fillId="0" borderId="44" xfId="466" applyFont="1" applyBorder="1" applyAlignment="1">
      <alignment vertical="top" wrapText="1"/>
    </xf>
    <xf numFmtId="0" fontId="79" fillId="0" borderId="36" xfId="466" applyFont="1" applyBorder="1" applyAlignment="1">
      <alignment vertical="top" wrapText="1"/>
    </xf>
    <xf numFmtId="0" fontId="78" fillId="0" borderId="36" xfId="466" applyFont="1" applyBorder="1" applyAlignment="1">
      <alignment vertical="top" wrapText="1"/>
    </xf>
    <xf numFmtId="0" fontId="78" fillId="0" borderId="35" xfId="466" applyFont="1" applyFill="1" applyBorder="1" applyAlignment="1">
      <alignment vertical="top" wrapText="1"/>
    </xf>
    <xf numFmtId="0" fontId="78" fillId="0" borderId="37" xfId="466" applyFont="1" applyFill="1" applyBorder="1" applyAlignment="1">
      <alignment vertical="top" wrapText="1"/>
    </xf>
    <xf numFmtId="0" fontId="78" fillId="0" borderId="38" xfId="466" applyFont="1" applyFill="1" applyBorder="1" applyAlignment="1">
      <alignment horizontal="center" vertical="top" wrapText="1"/>
    </xf>
    <xf numFmtId="165" fontId="78" fillId="0" borderId="38" xfId="466" applyNumberFormat="1" applyFont="1" applyFill="1" applyBorder="1" applyAlignment="1">
      <alignment horizontal="center" vertical="top" wrapText="1"/>
    </xf>
    <xf numFmtId="0" fontId="51" fillId="0" borderId="38" xfId="466" applyFont="1" applyFill="1" applyBorder="1" applyAlignment="1">
      <alignment horizontal="center" vertical="top" wrapText="1"/>
    </xf>
    <xf numFmtId="0" fontId="78" fillId="45" borderId="38" xfId="466" applyFont="1" applyFill="1" applyBorder="1" applyAlignment="1">
      <alignment horizontal="center" vertical="top" wrapText="1"/>
    </xf>
    <xf numFmtId="16" fontId="51" fillId="45" borderId="38" xfId="466" applyNumberFormat="1" applyFont="1" applyFill="1" applyBorder="1" applyAlignment="1">
      <alignment horizontal="left" vertical="top" wrapText="1"/>
    </xf>
    <xf numFmtId="0" fontId="78" fillId="0" borderId="39" xfId="466" applyFont="1" applyFill="1" applyBorder="1" applyAlignment="1">
      <alignment vertical="top" wrapText="1"/>
    </xf>
    <xf numFmtId="0" fontId="79" fillId="0" borderId="45" xfId="466" applyFont="1" applyFill="1" applyBorder="1" applyAlignment="1">
      <alignment vertical="top" wrapText="1"/>
    </xf>
    <xf numFmtId="0" fontId="79" fillId="0" borderId="39" xfId="466" applyFont="1" applyFill="1" applyBorder="1" applyAlignment="1">
      <alignment vertical="top" wrapText="1"/>
    </xf>
    <xf numFmtId="0" fontId="79" fillId="0" borderId="0" xfId="466" applyFont="1" applyFill="1" applyAlignment="1">
      <alignment vertical="top" wrapText="1"/>
    </xf>
    <xf numFmtId="0" fontId="81" fillId="51" borderId="35" xfId="466" applyFont="1" applyFill="1" applyBorder="1" applyAlignment="1">
      <alignment vertical="top" wrapText="1"/>
    </xf>
    <xf numFmtId="0" fontId="81" fillId="51" borderId="8" xfId="466" applyFont="1" applyFill="1" applyBorder="1" applyAlignment="1">
      <alignment horizontal="center" vertical="top" wrapText="1"/>
    </xf>
    <xf numFmtId="165" fontId="81" fillId="51" borderId="8" xfId="466" applyNumberFormat="1" applyFont="1" applyFill="1" applyBorder="1" applyAlignment="1">
      <alignment horizontal="center" vertical="top" wrapText="1"/>
    </xf>
    <xf numFmtId="0" fontId="82" fillId="51" borderId="8" xfId="466" applyFont="1" applyFill="1" applyBorder="1" applyAlignment="1">
      <alignment horizontal="center" vertical="top" wrapText="1"/>
    </xf>
    <xf numFmtId="16" fontId="82" fillId="51" borderId="8" xfId="466" applyNumberFormat="1" applyFont="1" applyFill="1" applyBorder="1" applyAlignment="1">
      <alignment horizontal="left" vertical="top" wrapText="1"/>
    </xf>
    <xf numFmtId="0" fontId="78" fillId="51" borderId="36" xfId="466" applyFont="1" applyFill="1" applyBorder="1" applyAlignment="1">
      <alignment vertical="top" wrapText="1"/>
    </xf>
    <xf numFmtId="0" fontId="51" fillId="50" borderId="33" xfId="466" applyFont="1" applyFill="1" applyBorder="1" applyAlignment="1">
      <alignment vertical="top" wrapText="1"/>
    </xf>
    <xf numFmtId="0" fontId="78" fillId="50" borderId="3" xfId="466" applyFont="1" applyFill="1" applyBorder="1" applyAlignment="1">
      <alignment horizontal="center" vertical="top" wrapText="1"/>
    </xf>
    <xf numFmtId="0" fontId="51" fillId="50" borderId="3" xfId="466" applyFont="1" applyFill="1" applyBorder="1" applyAlignment="1">
      <alignment horizontal="center" vertical="top" wrapText="1"/>
    </xf>
    <xf numFmtId="0" fontId="78" fillId="50" borderId="3" xfId="466" applyFont="1" applyFill="1" applyBorder="1" applyAlignment="1">
      <alignment vertical="top" wrapText="1"/>
    </xf>
    <xf numFmtId="0" fontId="78" fillId="50" borderId="34" xfId="466" applyFont="1" applyFill="1" applyBorder="1" applyAlignment="1">
      <alignment vertical="top" wrapText="1"/>
    </xf>
    <xf numFmtId="0" fontId="78" fillId="50" borderId="34" xfId="466" applyFont="1" applyFill="1" applyBorder="1" applyAlignment="1">
      <alignment horizontal="left" vertical="top" wrapText="1"/>
    </xf>
    <xf numFmtId="0" fontId="79" fillId="49" borderId="46" xfId="466" applyFont="1" applyFill="1" applyBorder="1" applyAlignment="1">
      <alignment vertical="top" wrapText="1"/>
    </xf>
    <xf numFmtId="0" fontId="79" fillId="49" borderId="47" xfId="466" applyFont="1" applyFill="1" applyBorder="1" applyAlignment="1">
      <alignment vertical="top" wrapText="1"/>
    </xf>
    <xf numFmtId="0" fontId="78" fillId="0" borderId="40" xfId="466" applyFont="1" applyBorder="1" applyAlignment="1">
      <alignment vertical="top" wrapText="1"/>
    </xf>
    <xf numFmtId="0" fontId="78" fillId="0" borderId="18" xfId="466" applyFont="1" applyBorder="1" applyAlignment="1">
      <alignment horizontal="center" vertical="top" wrapText="1"/>
    </xf>
    <xf numFmtId="0" fontId="78" fillId="0" borderId="18" xfId="466" applyNumberFormat="1" applyFont="1" applyBorder="1" applyAlignment="1">
      <alignment horizontal="center" vertical="top" wrapText="1"/>
    </xf>
    <xf numFmtId="165" fontId="78" fillId="0" borderId="18" xfId="466" applyNumberFormat="1" applyFont="1" applyFill="1" applyBorder="1" applyAlignment="1">
      <alignment horizontal="center" vertical="top" wrapText="1"/>
    </xf>
    <xf numFmtId="0" fontId="51" fillId="0" borderId="18" xfId="466" applyFont="1" applyFill="1" applyBorder="1" applyAlignment="1">
      <alignment horizontal="center" vertical="top" wrapText="1"/>
    </xf>
    <xf numFmtId="0" fontId="78" fillId="45" borderId="18" xfId="466" applyFont="1" applyFill="1" applyBorder="1" applyAlignment="1">
      <alignment horizontal="center" vertical="top" wrapText="1"/>
    </xf>
    <xf numFmtId="16" fontId="51" fillId="45" borderId="18" xfId="466" applyNumberFormat="1" applyFont="1" applyFill="1" applyBorder="1" applyAlignment="1">
      <alignment horizontal="left" vertical="top" wrapText="1"/>
    </xf>
    <xf numFmtId="0" fontId="78" fillId="0" borderId="41" xfId="466" applyFont="1" applyBorder="1" applyAlignment="1">
      <alignment vertical="top" wrapText="1"/>
    </xf>
    <xf numFmtId="0" fontId="78" fillId="0" borderId="8" xfId="466" applyNumberFormat="1" applyFont="1" applyBorder="1" applyAlignment="1">
      <alignment horizontal="center" vertical="top" wrapText="1"/>
    </xf>
    <xf numFmtId="165" fontId="78" fillId="0" borderId="8" xfId="466" applyNumberFormat="1" applyFont="1" applyBorder="1" applyAlignment="1">
      <alignment horizontal="center" vertical="top" wrapText="1"/>
    </xf>
    <xf numFmtId="0" fontId="83" fillId="0" borderId="0" xfId="466" applyFont="1" applyFill="1" applyAlignment="1"/>
    <xf numFmtId="0" fontId="84" fillId="0" borderId="0" xfId="466" applyFont="1" applyFill="1" applyAlignment="1">
      <alignment wrapText="1"/>
    </xf>
    <xf numFmtId="0" fontId="78" fillId="0" borderId="8" xfId="466" applyNumberFormat="1" applyFont="1" applyFill="1" applyBorder="1" applyAlignment="1">
      <alignment horizontal="center" vertical="top" wrapText="1"/>
    </xf>
    <xf numFmtId="0" fontId="78" fillId="0" borderId="36" xfId="466" applyFont="1" applyFill="1" applyBorder="1" applyAlignment="1">
      <alignment vertical="top" wrapText="1"/>
    </xf>
    <xf numFmtId="0" fontId="79" fillId="0" borderId="44" xfId="466" applyFont="1" applyFill="1" applyBorder="1" applyAlignment="1">
      <alignment vertical="top" wrapText="1"/>
    </xf>
    <xf numFmtId="0" fontId="79" fillId="0" borderId="36" xfId="466" applyFont="1" applyFill="1" applyBorder="1" applyAlignment="1">
      <alignment vertical="top" wrapText="1"/>
    </xf>
    <xf numFmtId="2" fontId="78" fillId="0" borderId="8" xfId="466" applyNumberFormat="1" applyFont="1" applyBorder="1" applyAlignment="1">
      <alignment horizontal="center" vertical="top" wrapText="1"/>
    </xf>
    <xf numFmtId="2" fontId="78" fillId="0" borderId="8" xfId="466" applyNumberFormat="1" applyFont="1" applyFill="1" applyBorder="1" applyAlignment="1">
      <alignment horizontal="center" vertical="top" wrapText="1"/>
    </xf>
    <xf numFmtId="0" fontId="78" fillId="45" borderId="8" xfId="466" quotePrefix="1" applyFont="1" applyFill="1" applyBorder="1" applyAlignment="1">
      <alignment horizontal="center" vertical="top" wrapText="1"/>
    </xf>
    <xf numFmtId="0" fontId="78" fillId="0" borderId="36" xfId="466" quotePrefix="1" applyFont="1" applyBorder="1" applyAlignment="1">
      <alignment vertical="top" wrapText="1"/>
    </xf>
    <xf numFmtId="2" fontId="78" fillId="0" borderId="18" xfId="466" applyNumberFormat="1" applyFont="1" applyBorder="1" applyAlignment="1">
      <alignment horizontal="center" vertical="top" wrapText="1"/>
    </xf>
    <xf numFmtId="2" fontId="78" fillId="0" borderId="18" xfId="466" applyNumberFormat="1" applyFont="1" applyFill="1" applyBorder="1" applyAlignment="1">
      <alignment horizontal="center" vertical="top" wrapText="1"/>
    </xf>
    <xf numFmtId="0" fontId="79" fillId="0" borderId="48" xfId="466" applyFont="1" applyBorder="1" applyAlignment="1">
      <alignment vertical="top" wrapText="1"/>
    </xf>
    <xf numFmtId="0" fontId="79" fillId="0" borderId="41" xfId="466" applyFont="1" applyBorder="1" applyAlignment="1">
      <alignment vertical="top" wrapText="1"/>
    </xf>
    <xf numFmtId="0" fontId="78" fillId="0" borderId="18" xfId="466" applyFont="1" applyFill="1" applyBorder="1" applyAlignment="1">
      <alignment horizontal="center" vertical="top" wrapText="1"/>
    </xf>
    <xf numFmtId="0" fontId="78" fillId="0" borderId="0" xfId="466" applyFont="1" applyFill="1" applyAlignment="1">
      <alignment vertical="top"/>
    </xf>
    <xf numFmtId="0" fontId="78" fillId="0" borderId="38" xfId="466" applyFont="1" applyBorder="1" applyAlignment="1">
      <alignment horizontal="center" vertical="top" wrapText="1"/>
    </xf>
    <xf numFmtId="0" fontId="78" fillId="0" borderId="39" xfId="466" applyFont="1" applyBorder="1" applyAlignment="1">
      <alignment vertical="top" wrapText="1"/>
    </xf>
    <xf numFmtId="0" fontId="79" fillId="0" borderId="49" xfId="466" applyFont="1" applyBorder="1" applyAlignment="1">
      <alignment vertical="top" wrapText="1"/>
    </xf>
    <xf numFmtId="0" fontId="79" fillId="0" borderId="50" xfId="466" applyFont="1" applyBorder="1" applyAlignment="1">
      <alignment vertical="top" wrapText="1"/>
    </xf>
    <xf numFmtId="0" fontId="78" fillId="0" borderId="37" xfId="466" applyFont="1" applyBorder="1" applyAlignment="1">
      <alignment vertical="top" wrapText="1"/>
    </xf>
    <xf numFmtId="0" fontId="78" fillId="0" borderId="51" xfId="466" applyFont="1" applyBorder="1" applyAlignment="1">
      <alignment vertical="top" wrapText="1"/>
    </xf>
    <xf numFmtId="0" fontId="78" fillId="0" borderId="42" xfId="466" applyFont="1" applyBorder="1" applyAlignment="1">
      <alignment horizontal="center" vertical="top" wrapText="1"/>
    </xf>
    <xf numFmtId="0" fontId="78" fillId="0" borderId="42" xfId="466" applyFont="1" applyFill="1" applyBorder="1" applyAlignment="1">
      <alignment horizontal="center" vertical="top" wrapText="1"/>
    </xf>
    <xf numFmtId="0" fontId="51" fillId="0" borderId="42" xfId="466" applyFont="1" applyFill="1" applyBorder="1" applyAlignment="1">
      <alignment horizontal="center" vertical="top" wrapText="1"/>
    </xf>
    <xf numFmtId="0" fontId="78" fillId="45" borderId="42" xfId="466" applyFont="1" applyFill="1" applyBorder="1" applyAlignment="1">
      <alignment horizontal="center" vertical="top" wrapText="1"/>
    </xf>
    <xf numFmtId="0" fontId="78" fillId="0" borderId="52" xfId="466" applyFont="1" applyBorder="1" applyAlignment="1">
      <alignment vertical="top" wrapText="1"/>
    </xf>
    <xf numFmtId="0" fontId="79" fillId="0" borderId="27" xfId="466" applyFont="1" applyBorder="1" applyAlignment="1">
      <alignment vertical="top" wrapText="1"/>
    </xf>
    <xf numFmtId="0" fontId="79" fillId="0" borderId="52" xfId="466" applyFont="1" applyBorder="1" applyAlignment="1">
      <alignment vertical="top" wrapText="1"/>
    </xf>
    <xf numFmtId="0" fontId="51" fillId="45" borderId="18" xfId="466" applyFont="1" applyFill="1" applyBorder="1" applyAlignment="1">
      <alignment horizontal="left" vertical="top" wrapText="1"/>
    </xf>
    <xf numFmtId="0" fontId="51" fillId="45" borderId="8" xfId="466" applyFont="1" applyFill="1" applyBorder="1" applyAlignment="1">
      <alignment horizontal="left" vertical="top" wrapText="1"/>
    </xf>
    <xf numFmtId="0" fontId="78" fillId="0" borderId="40" xfId="466" applyFont="1" applyFill="1" applyBorder="1" applyAlignment="1">
      <alignment vertical="top" wrapText="1"/>
    </xf>
    <xf numFmtId="0" fontId="78" fillId="53" borderId="8" xfId="466" applyFont="1" applyFill="1" applyBorder="1" applyAlignment="1">
      <alignment horizontal="center" vertical="top" wrapText="1"/>
    </xf>
    <xf numFmtId="0" fontId="81" fillId="51" borderId="8" xfId="466" applyNumberFormat="1" applyFont="1" applyFill="1" applyBorder="1" applyAlignment="1">
      <alignment horizontal="center" vertical="top" wrapText="1"/>
    </xf>
    <xf numFmtId="0" fontId="82" fillId="51" borderId="8" xfId="466" applyFont="1" applyFill="1" applyBorder="1" applyAlignment="1">
      <alignment horizontal="left" vertical="top" wrapText="1"/>
    </xf>
    <xf numFmtId="0" fontId="78" fillId="51" borderId="41" xfId="466" applyFont="1" applyFill="1" applyBorder="1" applyAlignment="1">
      <alignment vertical="top" wrapText="1"/>
    </xf>
    <xf numFmtId="0" fontId="78" fillId="0" borderId="38" xfId="466" applyNumberFormat="1" applyFont="1" applyBorder="1" applyAlignment="1">
      <alignment horizontal="center" vertical="top" wrapText="1"/>
    </xf>
    <xf numFmtId="0" fontId="51" fillId="45" borderId="38" xfId="466" applyFont="1" applyFill="1" applyBorder="1" applyAlignment="1">
      <alignment horizontal="left" vertical="top" wrapText="1"/>
    </xf>
    <xf numFmtId="2" fontId="78" fillId="0" borderId="8" xfId="466" quotePrefix="1" applyNumberFormat="1" applyFont="1" applyFill="1" applyBorder="1" applyAlignment="1">
      <alignment horizontal="center" vertical="top" wrapText="1"/>
    </xf>
    <xf numFmtId="16" fontId="51" fillId="0" borderId="8" xfId="466" applyNumberFormat="1" applyFont="1" applyFill="1" applyBorder="1" applyAlignment="1">
      <alignment horizontal="center" vertical="top" wrapText="1"/>
    </xf>
    <xf numFmtId="0" fontId="78" fillId="0" borderId="18" xfId="466" applyNumberFormat="1" applyFont="1" applyFill="1" applyBorder="1" applyAlignment="1">
      <alignment horizontal="center" vertical="top" wrapText="1"/>
    </xf>
    <xf numFmtId="0" fontId="78" fillId="0" borderId="41" xfId="466" applyFont="1" applyFill="1" applyBorder="1" applyAlignment="1">
      <alignment vertical="top" wrapText="1"/>
    </xf>
    <xf numFmtId="0" fontId="79" fillId="0" borderId="48" xfId="466" applyFont="1" applyFill="1" applyBorder="1" applyAlignment="1">
      <alignment vertical="top" wrapText="1"/>
    </xf>
    <xf numFmtId="0" fontId="79" fillId="0" borderId="41" xfId="466" applyFont="1" applyFill="1" applyBorder="1" applyAlignment="1">
      <alignment vertical="top" wrapText="1"/>
    </xf>
    <xf numFmtId="0" fontId="78" fillId="53" borderId="18" xfId="466" applyFont="1" applyFill="1" applyBorder="1" applyAlignment="1">
      <alignment horizontal="center" vertical="top" wrapText="1"/>
    </xf>
    <xf numFmtId="0" fontId="81" fillId="51" borderId="37" xfId="466" applyFont="1" applyFill="1" applyBorder="1" applyAlignment="1">
      <alignment vertical="top" wrapText="1"/>
    </xf>
    <xf numFmtId="0" fontId="81" fillId="51" borderId="38" xfId="466" applyFont="1" applyFill="1" applyBorder="1" applyAlignment="1">
      <alignment horizontal="center" vertical="top" wrapText="1"/>
    </xf>
    <xf numFmtId="0" fontId="81" fillId="51" borderId="38" xfId="466" applyNumberFormat="1" applyFont="1" applyFill="1" applyBorder="1" applyAlignment="1">
      <alignment horizontal="center" vertical="top" wrapText="1"/>
    </xf>
    <xf numFmtId="0" fontId="82" fillId="51" borderId="38" xfId="466" applyFont="1" applyFill="1" applyBorder="1" applyAlignment="1">
      <alignment horizontal="center" vertical="top" wrapText="1"/>
    </xf>
    <xf numFmtId="16" fontId="82" fillId="51" borderId="38" xfId="466" applyNumberFormat="1" applyFont="1" applyFill="1" applyBorder="1" applyAlignment="1">
      <alignment horizontal="left" vertical="top" wrapText="1"/>
    </xf>
    <xf numFmtId="0" fontId="78" fillId="51" borderId="39" xfId="466" applyFont="1" applyFill="1" applyBorder="1" applyAlignment="1">
      <alignment vertical="top" wrapText="1"/>
    </xf>
    <xf numFmtId="0" fontId="66" fillId="48" borderId="8" xfId="467" applyFont="1" applyFill="1" applyBorder="1" applyAlignment="1">
      <alignment horizontal="center" vertical="top" wrapText="1"/>
    </xf>
    <xf numFmtId="0" fontId="66" fillId="48" borderId="0" xfId="467" applyFill="1" applyAlignment="1">
      <alignment horizontal="center" vertical="top" wrapText="1"/>
    </xf>
    <xf numFmtId="15" fontId="0" fillId="0" borderId="0" xfId="0" applyNumberFormat="1" applyAlignment="1">
      <alignment horizontal="center"/>
    </xf>
    <xf numFmtId="15" fontId="59" fillId="0" borderId="0" xfId="0" applyNumberFormat="1" applyFont="1" applyAlignment="1">
      <alignment horizontal="center"/>
    </xf>
    <xf numFmtId="0" fontId="85" fillId="0" borderId="0" xfId="0" applyFont="1" applyFill="1"/>
    <xf numFmtId="0" fontId="85" fillId="0" borderId="0" xfId="0" applyFont="1"/>
    <xf numFmtId="0" fontId="85" fillId="45" borderId="0" xfId="0" applyFont="1" applyFill="1"/>
    <xf numFmtId="0" fontId="60" fillId="0" borderId="0" xfId="0" applyFont="1" applyFill="1"/>
    <xf numFmtId="41" fontId="59" fillId="0" borderId="0" xfId="110" applyNumberFormat="1" applyFont="1" applyFill="1" applyBorder="1" applyAlignment="1">
      <alignment horizontal="center"/>
    </xf>
    <xf numFmtId="164" fontId="86" fillId="0" borderId="0" xfId="110" applyNumberFormat="1" applyFont="1" applyFill="1" applyBorder="1" applyAlignment="1">
      <alignment horizontal="center"/>
    </xf>
    <xf numFmtId="164" fontId="60" fillId="0" borderId="0" xfId="155" applyNumberFormat="1" applyFont="1" applyFill="1" applyBorder="1" applyAlignment="1" applyProtection="1">
      <alignment horizontal="center"/>
      <protection locked="0"/>
    </xf>
    <xf numFmtId="164" fontId="59" fillId="0" borderId="0" xfId="155" applyNumberFormat="1" applyFont="1" applyFill="1" applyBorder="1" applyAlignment="1" applyProtection="1">
      <alignment horizontal="center"/>
      <protection locked="0"/>
    </xf>
    <xf numFmtId="164" fontId="60" fillId="0" borderId="0" xfId="0" applyNumberFormat="1" applyFont="1" applyFill="1" applyBorder="1" applyProtection="1">
      <protection locked="0"/>
    </xf>
    <xf numFmtId="37" fontId="59" fillId="0" borderId="0" xfId="0" applyNumberFormat="1" applyFont="1" applyFill="1" applyBorder="1" applyAlignment="1" applyProtection="1">
      <alignment horizontal="right"/>
      <protection locked="0"/>
    </xf>
    <xf numFmtId="43" fontId="0" fillId="44" borderId="0" xfId="110" applyFont="1" applyFill="1" applyAlignment="1">
      <alignment horizontal="right"/>
    </xf>
    <xf numFmtId="43" fontId="0" fillId="44" borderId="24" xfId="110" applyFont="1" applyFill="1" applyBorder="1" applyAlignment="1">
      <alignment horizontal="right"/>
    </xf>
    <xf numFmtId="0" fontId="89" fillId="0" borderId="0" xfId="467" applyFont="1" applyFill="1" applyAlignment="1">
      <alignment vertical="top" wrapText="1"/>
    </xf>
    <xf numFmtId="0" fontId="89" fillId="0" borderId="8" xfId="467" applyFont="1" applyFill="1" applyBorder="1" applyAlignment="1">
      <alignment horizontal="center" vertical="top" wrapText="1"/>
    </xf>
    <xf numFmtId="0" fontId="89" fillId="0" borderId="8" xfId="467" applyFont="1" applyFill="1" applyBorder="1" applyAlignment="1">
      <alignment vertical="top" wrapText="1"/>
    </xf>
    <xf numFmtId="0" fontId="90" fillId="47" borderId="8" xfId="467" applyFont="1" applyFill="1" applyBorder="1" applyAlignment="1">
      <alignment horizontal="center" vertical="top" wrapText="1"/>
    </xf>
    <xf numFmtId="0" fontId="90" fillId="0" borderId="8" xfId="467" applyFont="1" applyFill="1" applyBorder="1" applyAlignment="1">
      <alignment horizontal="center" vertical="top" wrapText="1"/>
    </xf>
    <xf numFmtId="0" fontId="89" fillId="0" borderId="8" xfId="467" applyFont="1" applyBorder="1" applyAlignment="1">
      <alignment horizontal="center" vertical="top" wrapText="1"/>
    </xf>
    <xf numFmtId="0" fontId="89" fillId="48" borderId="8" xfId="467" applyFont="1" applyFill="1" applyBorder="1" applyAlignment="1">
      <alignment horizontal="center" vertical="top" wrapText="1"/>
    </xf>
    <xf numFmtId="0" fontId="91" fillId="47" borderId="8" xfId="467" applyFont="1" applyFill="1" applyBorder="1" applyAlignment="1">
      <alignment horizontal="center" vertical="top" wrapText="1"/>
    </xf>
    <xf numFmtId="0" fontId="91" fillId="0" borderId="8" xfId="467" applyFont="1" applyFill="1" applyBorder="1" applyAlignment="1">
      <alignment horizontal="center" vertical="top" wrapText="1"/>
    </xf>
    <xf numFmtId="14" fontId="89" fillId="0" borderId="8" xfId="467" applyNumberFormat="1" applyFont="1" applyBorder="1" applyAlignment="1">
      <alignment horizontal="center" vertical="top" wrapText="1"/>
    </xf>
    <xf numFmtId="0" fontId="89" fillId="47" borderId="8" xfId="467" applyFont="1" applyFill="1" applyBorder="1" applyAlignment="1">
      <alignment horizontal="center" vertical="top" wrapText="1"/>
    </xf>
    <xf numFmtId="0" fontId="64" fillId="0" borderId="0" xfId="0" applyFont="1" applyFill="1"/>
    <xf numFmtId="164" fontId="64" fillId="0" borderId="0" xfId="110" applyNumberFormat="1" applyFont="1" applyFill="1"/>
    <xf numFmtId="0" fontId="64" fillId="0" borderId="0" xfId="0" applyFont="1" applyFill="1" applyBorder="1"/>
    <xf numFmtId="0" fontId="2" fillId="0" borderId="0" xfId="0" applyFont="1" applyAlignment="1">
      <alignment horizontal="center"/>
    </xf>
    <xf numFmtId="164" fontId="64" fillId="47" borderId="0" xfId="110" applyNumberFormat="1" applyFont="1" applyFill="1"/>
    <xf numFmtId="164" fontId="2" fillId="47" borderId="0" xfId="110" applyNumberFormat="1" applyFont="1" applyFill="1"/>
    <xf numFmtId="43" fontId="0" fillId="0" borderId="0" xfId="110" applyFont="1"/>
    <xf numFmtId="164" fontId="0" fillId="0" borderId="0" xfId="0" applyNumberFormat="1"/>
    <xf numFmtId="164" fontId="0" fillId="47" borderId="0" xfId="110" applyNumberFormat="1" applyFont="1" applyFill="1"/>
    <xf numFmtId="164" fontId="2" fillId="47" borderId="4" xfId="110" applyNumberFormat="1" applyFont="1" applyFill="1" applyBorder="1"/>
    <xf numFmtId="0" fontId="4" fillId="47" borderId="53" xfId="0" applyFont="1" applyFill="1" applyBorder="1" applyAlignment="1">
      <alignment horizontal="centerContinuous" wrapText="1"/>
    </xf>
    <xf numFmtId="0" fontId="4" fillId="47" borderId="4" xfId="0" applyFont="1" applyFill="1" applyBorder="1" applyAlignment="1">
      <alignment horizontal="centerContinuous" wrapText="1"/>
    </xf>
    <xf numFmtId="0" fontId="4" fillId="47" borderId="54" xfId="0" applyFont="1" applyFill="1" applyBorder="1" applyAlignment="1">
      <alignment horizontal="centerContinuous" wrapText="1"/>
    </xf>
    <xf numFmtId="0" fontId="88" fillId="0" borderId="0" xfId="0" applyFont="1" applyFill="1" applyAlignment="1">
      <alignment horizontal="left"/>
    </xf>
    <xf numFmtId="0" fontId="88" fillId="0" borderId="0" xfId="0" applyFont="1" applyFill="1" applyAlignment="1">
      <alignment horizontal="center"/>
    </xf>
    <xf numFmtId="0" fontId="4" fillId="0" borderId="24" xfId="0" applyFont="1" applyFill="1" applyBorder="1" applyAlignment="1">
      <alignment wrapText="1"/>
    </xf>
    <xf numFmtId="0" fontId="4" fillId="0" borderId="24" xfId="0" applyFont="1" applyFill="1" applyBorder="1" applyAlignment="1">
      <alignment horizontal="right" wrapText="1"/>
    </xf>
    <xf numFmtId="0" fontId="4" fillId="47" borderId="0" xfId="0" applyFont="1" applyFill="1" applyBorder="1" applyAlignment="1">
      <alignment horizontal="right" wrapText="1"/>
    </xf>
    <xf numFmtId="0" fontId="4" fillId="0" borderId="0" xfId="0" applyFont="1" applyAlignment="1">
      <alignment horizontal="right"/>
    </xf>
    <xf numFmtId="164" fontId="64" fillId="0" borderId="0" xfId="110" applyNumberFormat="1" applyFont="1"/>
    <xf numFmtId="164" fontId="4" fillId="47" borderId="0" xfId="110" applyNumberFormat="1" applyFont="1" applyFill="1" applyAlignment="1">
      <alignment horizontal="right"/>
    </xf>
    <xf numFmtId="43" fontId="2" fillId="0" borderId="0" xfId="0" applyNumberFormat="1" applyFont="1" applyFill="1"/>
    <xf numFmtId="164" fontId="0" fillId="47" borderId="0" xfId="0" applyNumberFormat="1" applyFill="1"/>
    <xf numFmtId="164" fontId="0" fillId="0" borderId="0" xfId="110" applyNumberFormat="1" applyFont="1" applyFill="1"/>
    <xf numFmtId="164" fontId="2" fillId="0" borderId="4" xfId="110" applyNumberFormat="1" applyFont="1" applyFill="1" applyBorder="1" applyAlignment="1">
      <alignment horizontal="center"/>
    </xf>
    <xf numFmtId="41" fontId="2" fillId="0" borderId="0" xfId="156" applyNumberFormat="1" applyFont="1" applyFill="1" applyBorder="1" applyAlignment="1">
      <alignment horizontal="center"/>
    </xf>
    <xf numFmtId="41" fontId="2" fillId="0" borderId="0" xfId="161" applyNumberFormat="1" applyFont="1" applyFill="1" applyBorder="1" applyAlignment="1">
      <alignment horizontal="center"/>
    </xf>
    <xf numFmtId="164" fontId="2" fillId="0" borderId="0" xfId="154" applyNumberFormat="1" applyFont="1" applyFill="1" applyBorder="1" applyAlignment="1">
      <alignment horizontal="center"/>
    </xf>
    <xf numFmtId="0" fontId="2" fillId="0" borderId="0" xfId="304" applyFont="1" applyFill="1" applyBorder="1" applyAlignment="1"/>
    <xf numFmtId="0" fontId="2" fillId="0" borderId="0" xfId="299" applyFont="1" applyFill="1" applyBorder="1"/>
    <xf numFmtId="0" fontId="2" fillId="0" borderId="0" xfId="304" applyFont="1" applyFill="1"/>
    <xf numFmtId="0" fontId="2" fillId="0" borderId="0" xfId="0" applyFont="1" applyFill="1" applyAlignment="1">
      <alignment horizontal="left" indent="1"/>
    </xf>
    <xf numFmtId="164" fontId="2" fillId="54" borderId="0" xfId="305" applyNumberFormat="1" applyFont="1" applyFill="1" applyBorder="1" applyAlignment="1">
      <alignment horizontal="left"/>
    </xf>
    <xf numFmtId="164" fontId="2" fillId="54" borderId="24" xfId="305" applyNumberFormat="1" applyFont="1" applyFill="1" applyBorder="1" applyAlignment="1">
      <alignment horizontal="left"/>
    </xf>
    <xf numFmtId="164" fontId="2" fillId="54" borderId="0" xfId="155" applyNumberFormat="1" applyFont="1" applyFill="1" applyBorder="1" applyAlignment="1" applyProtection="1">
      <alignment horizontal="center"/>
      <protection locked="0"/>
    </xf>
    <xf numFmtId="164" fontId="2" fillId="54" borderId="24" xfId="155" applyNumberFormat="1" applyFont="1" applyFill="1" applyBorder="1"/>
    <xf numFmtId="37" fontId="2" fillId="54" borderId="0" xfId="0" applyNumberFormat="1" applyFont="1" applyFill="1" applyBorder="1" applyAlignment="1" applyProtection="1">
      <alignment horizontal="right"/>
      <protection locked="0"/>
    </xf>
    <xf numFmtId="168" fontId="2" fillId="54" borderId="4" xfId="305" applyNumberFormat="1" applyFont="1" applyFill="1" applyBorder="1" applyAlignment="1">
      <alignment horizontal="right"/>
    </xf>
    <xf numFmtId="0" fontId="92" fillId="0" borderId="0" xfId="467" applyFont="1" applyFill="1" applyAlignment="1">
      <alignment vertical="top" wrapText="1"/>
    </xf>
    <xf numFmtId="0" fontId="69" fillId="0" borderId="0" xfId="467" applyFont="1"/>
    <xf numFmtId="0" fontId="66" fillId="0" borderId="0" xfId="467" applyAlignment="1">
      <alignment horizontal="center"/>
    </xf>
    <xf numFmtId="0" fontId="66" fillId="0" borderId="0" xfId="467"/>
    <xf numFmtId="0" fontId="66" fillId="0" borderId="0" xfId="467" applyFont="1"/>
    <xf numFmtId="0" fontId="65" fillId="0" borderId="0" xfId="467" applyFont="1" applyAlignment="1">
      <alignment horizontal="center"/>
    </xf>
    <xf numFmtId="0" fontId="65" fillId="0" borderId="0" xfId="467" applyFont="1" applyAlignment="1">
      <alignment horizontal="center" wrapText="1"/>
    </xf>
    <xf numFmtId="0" fontId="66" fillId="0" borderId="0" xfId="467" applyFont="1" applyAlignment="1">
      <alignment horizontal="center" wrapText="1"/>
    </xf>
    <xf numFmtId="0" fontId="70" fillId="0" borderId="0" xfId="467" applyFont="1"/>
    <xf numFmtId="0" fontId="66" fillId="0" borderId="0" xfId="467" applyFont="1" applyAlignment="1">
      <alignment horizontal="center"/>
    </xf>
    <xf numFmtId="0" fontId="66" fillId="0" borderId="0" xfId="467" applyFont="1" applyFill="1"/>
    <xf numFmtId="0" fontId="66" fillId="0" borderId="8" xfId="467" applyFont="1" applyFill="1" applyBorder="1" applyAlignment="1">
      <alignment horizontal="center"/>
    </xf>
    <xf numFmtId="0" fontId="66" fillId="0" borderId="8" xfId="467" applyFont="1" applyFill="1" applyBorder="1"/>
    <xf numFmtId="182" fontId="66" fillId="0" borderId="8" xfId="467" applyNumberFormat="1" applyFont="1" applyFill="1" applyBorder="1" applyAlignment="1">
      <alignment horizontal="center"/>
    </xf>
    <xf numFmtId="14" fontId="66" fillId="0" borderId="8" xfId="467" applyNumberFormat="1" applyFont="1" applyFill="1" applyBorder="1" applyAlignment="1">
      <alignment horizontal="center"/>
    </xf>
    <xf numFmtId="0" fontId="66" fillId="0" borderId="0" xfId="467" applyFont="1" applyFill="1" applyAlignment="1">
      <alignment horizontal="center"/>
    </xf>
    <xf numFmtId="0" fontId="66" fillId="0" borderId="0" xfId="467" applyFill="1" applyAlignment="1">
      <alignment horizontal="center"/>
    </xf>
    <xf numFmtId="0" fontId="66" fillId="0" borderId="0" xfId="467" applyFill="1"/>
    <xf numFmtId="14" fontId="66" fillId="0" borderId="8" xfId="467" applyNumberFormat="1" applyFont="1" applyFill="1" applyBorder="1" applyAlignment="1">
      <alignment horizontal="center" wrapText="1"/>
    </xf>
    <xf numFmtId="14" fontId="66" fillId="0" borderId="8" xfId="467" applyNumberFormat="1" applyFont="1" applyFill="1" applyBorder="1" applyAlignment="1">
      <alignment horizontal="left"/>
    </xf>
    <xf numFmtId="0" fontId="66" fillId="0" borderId="0" xfId="467" applyFont="1" applyFill="1" applyAlignment="1">
      <alignment horizontal="left"/>
    </xf>
    <xf numFmtId="0" fontId="66" fillId="0" borderId="8" xfId="467" applyFont="1" applyFill="1" applyBorder="1" applyAlignment="1">
      <alignment horizontal="left"/>
    </xf>
    <xf numFmtId="0" fontId="70" fillId="0" borderId="0" xfId="467" applyFont="1" applyFill="1"/>
    <xf numFmtId="14" fontId="66" fillId="0" borderId="8" xfId="467" applyNumberFormat="1" applyFont="1" applyFill="1" applyBorder="1" applyAlignment="1"/>
    <xf numFmtId="0" fontId="89" fillId="0" borderId="8" xfId="467" applyFont="1" applyFill="1" applyBorder="1" applyAlignment="1">
      <alignment horizontal="center"/>
    </xf>
    <xf numFmtId="0" fontId="89" fillId="0" borderId="8" xfId="467" applyFont="1" applyFill="1" applyBorder="1"/>
    <xf numFmtId="14" fontId="89" fillId="0" borderId="8" xfId="467" applyNumberFormat="1" applyFont="1" applyFill="1" applyBorder="1" applyAlignment="1">
      <alignment horizontal="center"/>
    </xf>
    <xf numFmtId="0" fontId="93" fillId="0" borderId="8" xfId="467" applyFont="1" applyFill="1" applyBorder="1" applyAlignment="1">
      <alignment horizontal="center"/>
    </xf>
    <xf numFmtId="14" fontId="71" fillId="0" borderId="8" xfId="467" applyNumberFormat="1" applyFont="1" applyFill="1" applyBorder="1" applyAlignment="1">
      <alignment horizontal="center"/>
    </xf>
    <xf numFmtId="0" fontId="89" fillId="0" borderId="0" xfId="467" applyFont="1" applyFill="1"/>
    <xf numFmtId="0" fontId="89" fillId="0" borderId="0" xfId="467" applyFont="1" applyFill="1" applyAlignment="1">
      <alignment horizontal="center"/>
    </xf>
    <xf numFmtId="14" fontId="94" fillId="0" borderId="8" xfId="467" applyNumberFormat="1" applyFont="1" applyFill="1" applyBorder="1" applyAlignment="1">
      <alignment horizontal="center"/>
    </xf>
    <xf numFmtId="0" fontId="66" fillId="0" borderId="8" xfId="467" applyFont="1" applyFill="1" applyBorder="1" applyAlignment="1">
      <alignment horizontal="center" wrapText="1"/>
    </xf>
    <xf numFmtId="0" fontId="66" fillId="0" borderId="8" xfId="467" applyFont="1" applyBorder="1" applyAlignment="1">
      <alignment horizontal="center"/>
    </xf>
    <xf numFmtId="0" fontId="66" fillId="0" borderId="8" xfId="467" applyFont="1" applyBorder="1"/>
    <xf numFmtId="14" fontId="66" fillId="0" borderId="8" xfId="467" applyNumberFormat="1" applyFont="1" applyBorder="1" applyAlignment="1">
      <alignment horizontal="center"/>
    </xf>
    <xf numFmtId="0" fontId="65" fillId="44" borderId="0" xfId="467" applyFont="1" applyFill="1" applyAlignment="1">
      <alignment horizontal="center"/>
    </xf>
    <xf numFmtId="0" fontId="66" fillId="44" borderId="8" xfId="467" applyFont="1" applyFill="1" applyBorder="1" applyAlignment="1">
      <alignment horizontal="center"/>
    </xf>
    <xf numFmtId="0" fontId="89" fillId="44" borderId="8" xfId="467" applyFont="1" applyFill="1" applyBorder="1" applyAlignment="1">
      <alignment horizontal="center"/>
    </xf>
    <xf numFmtId="0" fontId="70" fillId="42" borderId="0" xfId="467" applyFont="1" applyFill="1"/>
    <xf numFmtId="0" fontId="66" fillId="42" borderId="8" xfId="467" applyFont="1" applyFill="1" applyBorder="1" applyAlignment="1">
      <alignment horizontal="center"/>
    </xf>
    <xf numFmtId="0" fontId="66" fillId="42" borderId="8" xfId="467" applyFont="1" applyFill="1" applyBorder="1"/>
    <xf numFmtId="15" fontId="95" fillId="54" borderId="0" xfId="0" applyNumberFormat="1" applyFont="1" applyFill="1" applyAlignment="1">
      <alignment horizontal="center"/>
    </xf>
    <xf numFmtId="15" fontId="95" fillId="0" borderId="0" xfId="0" applyNumberFormat="1" applyFont="1" applyFill="1" applyAlignment="1">
      <alignment horizontal="center"/>
    </xf>
    <xf numFmtId="15" fontId="95" fillId="0" borderId="0" xfId="0" applyNumberFormat="1" applyFont="1" applyAlignment="1">
      <alignment horizontal="center"/>
    </xf>
    <xf numFmtId="0" fontId="95" fillId="0" borderId="0" xfId="0" applyFont="1" applyAlignment="1">
      <alignment horizontal="center"/>
    </xf>
    <xf numFmtId="0" fontId="95" fillId="45" borderId="0" xfId="0" applyFont="1" applyFill="1" applyAlignment="1">
      <alignment horizontal="center"/>
    </xf>
    <xf numFmtId="15" fontId="95" fillId="0" borderId="0" xfId="0" applyNumberFormat="1" applyFont="1" applyFill="1"/>
    <xf numFmtId="0" fontId="95" fillId="0" borderId="0" xfId="0" applyFont="1" applyFill="1"/>
    <xf numFmtId="15" fontId="95" fillId="0" borderId="0" xfId="0" applyNumberFormat="1" applyFont="1"/>
    <xf numFmtId="0" fontId="95" fillId="0" borderId="0" xfId="0" applyFont="1"/>
    <xf numFmtId="0" fontId="95" fillId="0" borderId="0" xfId="0" applyFont="1" applyFill="1" applyAlignment="1">
      <alignment horizontal="center"/>
    </xf>
    <xf numFmtId="164" fontId="95" fillId="0" borderId="0" xfId="110" applyNumberFormat="1" applyFont="1" applyAlignment="1">
      <alignment horizontal="left"/>
    </xf>
    <xf numFmtId="0" fontId="5" fillId="0" borderId="0" xfId="0" applyFont="1" applyFill="1" applyBorder="1" applyAlignment="1">
      <alignment horizontal="left"/>
    </xf>
    <xf numFmtId="164" fontId="95" fillId="0" borderId="0" xfId="110" applyNumberFormat="1" applyFont="1" applyFill="1"/>
    <xf numFmtId="164" fontId="95" fillId="0" borderId="0" xfId="110" applyNumberFormat="1" applyFont="1" applyFill="1" applyBorder="1" applyAlignment="1">
      <alignment horizontal="center"/>
    </xf>
    <xf numFmtId="0" fontId="64" fillId="55" borderId="0" xfId="0" applyFont="1" applyFill="1"/>
    <xf numFmtId="164" fontId="2" fillId="55" borderId="0" xfId="110" applyNumberFormat="1" applyFont="1" applyFill="1"/>
    <xf numFmtId="0" fontId="0" fillId="55" borderId="0" xfId="0" applyFill="1"/>
    <xf numFmtId="164" fontId="0" fillId="55" borderId="0" xfId="110" applyNumberFormat="1" applyFont="1" applyFill="1"/>
    <xf numFmtId="164" fontId="0" fillId="47" borderId="0" xfId="110" applyNumberFormat="1" applyFont="1" applyFill="1" applyBorder="1"/>
    <xf numFmtId="0" fontId="0" fillId="0" borderId="0" xfId="0" applyBorder="1" applyAlignment="1">
      <alignment horizontal="center"/>
    </xf>
    <xf numFmtId="164" fontId="0" fillId="47" borderId="55" xfId="110" applyNumberFormat="1" applyFont="1" applyFill="1" applyBorder="1"/>
    <xf numFmtId="0" fontId="2" fillId="0" borderId="0" xfId="0" applyFont="1" applyBorder="1" applyAlignment="1">
      <alignment horizontal="center"/>
    </xf>
    <xf numFmtId="43" fontId="0" fillId="0" borderId="0" xfId="110" applyNumberFormat="1" applyFont="1"/>
    <xf numFmtId="43" fontId="2" fillId="0" borderId="4" xfId="110" applyFont="1" applyFill="1" applyBorder="1" applyAlignment="1">
      <alignment horizontal="center"/>
    </xf>
    <xf numFmtId="43" fontId="2" fillId="0" borderId="0" xfId="110" applyNumberFormat="1" applyFont="1" applyFill="1"/>
    <xf numFmtId="43" fontId="0" fillId="0" borderId="0" xfId="0" applyNumberFormat="1"/>
    <xf numFmtId="43" fontId="0" fillId="47" borderId="0" xfId="110" applyNumberFormat="1" applyFont="1" applyFill="1"/>
    <xf numFmtId="43" fontId="64" fillId="0" borderId="0" xfId="110" applyNumberFormat="1" applyFont="1"/>
    <xf numFmtId="43" fontId="0" fillId="0" borderId="0" xfId="0" applyNumberFormat="1" applyAlignment="1">
      <alignment horizontal="center"/>
    </xf>
    <xf numFmtId="0" fontId="0" fillId="0" borderId="0" xfId="0" applyBorder="1"/>
    <xf numFmtId="164" fontId="0" fillId="0" borderId="0" xfId="110" applyNumberFormat="1" applyFont="1" applyBorder="1"/>
    <xf numFmtId="43" fontId="0" fillId="0" borderId="0" xfId="110" applyFont="1" applyBorder="1"/>
    <xf numFmtId="164" fontId="64" fillId="0" borderId="0" xfId="110" applyNumberFormat="1" applyFont="1" applyBorder="1"/>
    <xf numFmtId="0" fontId="64" fillId="0" borderId="28" xfId="0" applyFont="1" applyFill="1" applyBorder="1"/>
    <xf numFmtId="164" fontId="2" fillId="0" borderId="25" xfId="110" applyNumberFormat="1" applyFont="1" applyFill="1" applyBorder="1"/>
    <xf numFmtId="0" fontId="0" fillId="0" borderId="25" xfId="0" applyBorder="1"/>
    <xf numFmtId="164" fontId="0" fillId="0" borderId="25" xfId="110" applyNumberFormat="1" applyFont="1" applyBorder="1"/>
    <xf numFmtId="164" fontId="0" fillId="47" borderId="25" xfId="110" applyNumberFormat="1" applyFont="1" applyFill="1" applyBorder="1"/>
    <xf numFmtId="43" fontId="0" fillId="0" borderId="25" xfId="110" applyFont="1" applyBorder="1"/>
    <xf numFmtId="164" fontId="64" fillId="0" borderId="25" xfId="110" applyNumberFormat="1" applyFont="1" applyBorder="1"/>
    <xf numFmtId="164" fontId="0" fillId="47" borderId="56" xfId="110" applyNumberFormat="1" applyFont="1" applyFill="1" applyBorder="1"/>
    <xf numFmtId="0" fontId="0" fillId="0" borderId="27" xfId="0" applyBorder="1" applyAlignment="1">
      <alignment horizontal="center"/>
    </xf>
    <xf numFmtId="0" fontId="64" fillId="55" borderId="30" xfId="0" applyFont="1" applyFill="1" applyBorder="1"/>
    <xf numFmtId="164" fontId="2" fillId="55" borderId="13" xfId="110" applyNumberFormat="1" applyFont="1" applyFill="1" applyBorder="1"/>
    <xf numFmtId="0" fontId="0" fillId="55" borderId="13" xfId="0" applyFill="1" applyBorder="1"/>
    <xf numFmtId="164" fontId="0" fillId="55" borderId="13" xfId="110" applyNumberFormat="1" applyFont="1" applyFill="1" applyBorder="1"/>
    <xf numFmtId="0" fontId="0" fillId="0" borderId="13" xfId="0" applyBorder="1"/>
    <xf numFmtId="43" fontId="0" fillId="0" borderId="13" xfId="110" applyFont="1" applyBorder="1"/>
    <xf numFmtId="164" fontId="0" fillId="0" borderId="13" xfId="110" applyNumberFormat="1" applyFont="1" applyBorder="1"/>
    <xf numFmtId="164" fontId="64" fillId="0" borderId="13" xfId="110" applyNumberFormat="1" applyFont="1" applyBorder="1"/>
    <xf numFmtId="164" fontId="0" fillId="47" borderId="57" xfId="110" applyNumberFormat="1" applyFont="1" applyFill="1" applyBorder="1"/>
    <xf numFmtId="0" fontId="0" fillId="0" borderId="31" xfId="0" applyBorder="1" applyAlignment="1">
      <alignment horizontal="center"/>
    </xf>
    <xf numFmtId="164" fontId="0" fillId="0" borderId="25" xfId="0" applyNumberFormat="1" applyBorder="1"/>
    <xf numFmtId="0" fontId="2" fillId="0" borderId="26" xfId="0" applyFont="1" applyBorder="1" applyAlignment="1">
      <alignment horizontal="center"/>
    </xf>
    <xf numFmtId="0" fontId="64" fillId="55" borderId="29" xfId="0" applyFont="1" applyFill="1" applyBorder="1"/>
    <xf numFmtId="164" fontId="2" fillId="55" borderId="0" xfId="110" applyNumberFormat="1" applyFont="1" applyFill="1" applyBorder="1"/>
    <xf numFmtId="0" fontId="0" fillId="55" borderId="0" xfId="0" applyFill="1" applyBorder="1"/>
    <xf numFmtId="164" fontId="0" fillId="55" borderId="0" xfId="110" applyNumberFormat="1" applyFont="1" applyFill="1" applyBorder="1"/>
    <xf numFmtId="164" fontId="0" fillId="0" borderId="0" xfId="0" applyNumberFormat="1" applyBorder="1"/>
    <xf numFmtId="0" fontId="64" fillId="0" borderId="30" xfId="0" applyFont="1" applyFill="1" applyBorder="1"/>
    <xf numFmtId="164" fontId="0" fillId="47" borderId="13" xfId="110" applyNumberFormat="1" applyFont="1" applyFill="1" applyBorder="1"/>
    <xf numFmtId="164" fontId="0" fillId="0" borderId="13" xfId="0" applyNumberFormat="1" applyBorder="1"/>
    <xf numFmtId="0" fontId="87" fillId="0" borderId="0" xfId="0" applyFont="1" applyFill="1" applyAlignment="1">
      <alignment horizontal="center"/>
    </xf>
    <xf numFmtId="0" fontId="96" fillId="0" borderId="0" xfId="0" applyFont="1" applyFill="1" applyAlignment="1">
      <alignment horizontal="center"/>
    </xf>
    <xf numFmtId="164" fontId="0" fillId="0" borderId="0" xfId="0" applyNumberFormat="1" applyAlignment="1">
      <alignment horizontal="center"/>
    </xf>
    <xf numFmtId="164" fontId="2" fillId="0" borderId="0" xfId="154" applyNumberFormat="1" applyFont="1" applyFill="1" applyBorder="1"/>
    <xf numFmtId="0" fontId="4" fillId="0" borderId="0" xfId="0" applyFont="1" applyBorder="1"/>
    <xf numFmtId="1" fontId="2" fillId="0" borderId="0" xfId="299" applyNumberFormat="1" applyFont="1" applyFill="1" applyBorder="1" applyAlignment="1">
      <alignment horizontal="center"/>
    </xf>
    <xf numFmtId="0" fontId="5" fillId="0" borderId="0" xfId="301" applyFont="1" applyFill="1" applyBorder="1" applyAlignment="1">
      <alignment horizontal="left"/>
    </xf>
    <xf numFmtId="0" fontId="4" fillId="0" borderId="0" xfId="301" applyFont="1" applyFill="1"/>
    <xf numFmtId="164" fontId="2" fillId="0" borderId="4" xfId="110" applyNumberFormat="1" applyFont="1" applyFill="1" applyBorder="1" applyProtection="1">
      <protection locked="0"/>
    </xf>
    <xf numFmtId="0" fontId="2" fillId="0" borderId="0" xfId="0" applyFont="1" applyFill="1" applyAlignment="1" applyProtection="1">
      <alignment horizontal="left" indent="1"/>
      <protection locked="0"/>
    </xf>
    <xf numFmtId="0" fontId="2" fillId="0" borderId="0" xfId="301" applyFont="1" applyFill="1" applyBorder="1" applyAlignment="1">
      <alignment horizontal="left" indent="1"/>
    </xf>
    <xf numFmtId="0" fontId="4" fillId="0" borderId="0" xfId="0" applyFont="1" applyBorder="1" applyAlignment="1">
      <alignment horizontal="left"/>
    </xf>
    <xf numFmtId="41" fontId="2" fillId="0" borderId="58" xfId="110" applyNumberFormat="1" applyFont="1" applyFill="1" applyBorder="1" applyAlignment="1">
      <alignment horizontal="center"/>
    </xf>
    <xf numFmtId="0" fontId="2" fillId="0" borderId="0" xfId="0" applyFont="1" applyBorder="1"/>
    <xf numFmtId="41" fontId="2" fillId="0" borderId="0" xfId="154" applyNumberFormat="1" applyFont="1" applyBorder="1" applyAlignment="1">
      <alignment horizontal="center"/>
    </xf>
    <xf numFmtId="0" fontId="2" fillId="0" borderId="0" xfId="0" applyFont="1" applyBorder="1" applyAlignment="1">
      <alignment horizontal="left"/>
    </xf>
    <xf numFmtId="0" fontId="2" fillId="0" borderId="0" xfId="0" quotePrefix="1" applyFont="1" applyBorder="1" applyAlignment="1">
      <alignment horizontal="left"/>
    </xf>
    <xf numFmtId="0" fontId="2" fillId="0" borderId="0" xfId="300" applyFont="1" applyBorder="1"/>
    <xf numFmtId="0" fontId="64" fillId="55" borderId="0" xfId="0" applyFont="1" applyFill="1" applyBorder="1"/>
    <xf numFmtId="0" fontId="2" fillId="0" borderId="0" xfId="0" applyFont="1" applyAlignment="1">
      <alignment horizontal="left"/>
    </xf>
    <xf numFmtId="164" fontId="0" fillId="0" borderId="0" xfId="0" applyNumberFormat="1" applyBorder="1" applyAlignment="1">
      <alignment horizontal="center"/>
    </xf>
    <xf numFmtId="164" fontId="2" fillId="0" borderId="0" xfId="0" applyNumberFormat="1" applyFont="1" applyBorder="1" applyAlignment="1">
      <alignment horizontal="center"/>
    </xf>
    <xf numFmtId="41" fontId="2" fillId="0" borderId="0" xfId="301" applyNumberFormat="1" applyFont="1" applyFill="1"/>
    <xf numFmtId="0" fontId="5" fillId="0" borderId="0" xfId="0" applyFont="1" applyFill="1" applyBorder="1" applyAlignment="1" applyProtection="1">
      <alignment horizontal="center"/>
      <protection locked="0"/>
    </xf>
    <xf numFmtId="0" fontId="98" fillId="56" borderId="0" xfId="0" applyFont="1" applyFill="1" applyBorder="1"/>
    <xf numFmtId="0" fontId="4" fillId="0" borderId="0" xfId="301" applyFont="1" applyBorder="1" applyAlignment="1">
      <alignment horizontal="left"/>
    </xf>
    <xf numFmtId="0" fontId="2" fillId="0" borderId="0" xfId="301" applyFont="1" applyBorder="1"/>
    <xf numFmtId="0" fontId="2" fillId="0" borderId="0" xfId="301" applyFont="1" applyBorder="1" applyAlignment="1">
      <alignment horizontal="center"/>
    </xf>
    <xf numFmtId="0" fontId="2" fillId="0" borderId="0" xfId="298" applyFont="1" applyBorder="1" applyAlignment="1">
      <alignment horizontal="center"/>
    </xf>
    <xf numFmtId="41" fontId="2" fillId="0" borderId="0" xfId="110" applyNumberFormat="1" applyFont="1" applyBorder="1" applyAlignment="1">
      <alignment horizontal="center"/>
    </xf>
    <xf numFmtId="164" fontId="2" fillId="0" borderId="0" xfId="110" applyNumberFormat="1" applyFont="1" applyBorder="1" applyAlignment="1">
      <alignment horizontal="center"/>
    </xf>
    <xf numFmtId="0" fontId="4" fillId="0" borderId="0" xfId="301" applyFont="1" applyBorder="1"/>
    <xf numFmtId="0" fontId="2" fillId="0" borderId="0" xfId="301" applyFont="1" applyBorder="1" applyAlignment="1">
      <alignment horizontal="left"/>
    </xf>
    <xf numFmtId="0" fontId="2" fillId="0" borderId="0" xfId="301" applyFont="1"/>
    <xf numFmtId="0" fontId="4" fillId="0" borderId="0" xfId="300" applyFont="1" applyBorder="1" applyAlignment="1">
      <alignment horizontal="left"/>
    </xf>
    <xf numFmtId="0" fontId="2" fillId="0" borderId="0" xfId="300" applyFont="1"/>
    <xf numFmtId="0" fontId="8" fillId="0" borderId="0" xfId="300" applyFont="1" applyBorder="1"/>
    <xf numFmtId="0" fontId="8" fillId="0" borderId="0" xfId="300" applyFont="1"/>
    <xf numFmtId="164" fontId="2" fillId="0" borderId="0" xfId="110" applyNumberFormat="1" applyFont="1"/>
    <xf numFmtId="0" fontId="97" fillId="0" borderId="0" xfId="0" applyFont="1"/>
    <xf numFmtId="0" fontId="1" fillId="0" borderId="0" xfId="0" applyFont="1" applyAlignment="1">
      <alignment horizontal="left" indent="1"/>
    </xf>
    <xf numFmtId="0" fontId="1" fillId="0" borderId="0" xfId="0" applyFont="1" applyAlignment="1">
      <alignment horizontal="left" indent="2"/>
    </xf>
    <xf numFmtId="49" fontId="1" fillId="0" borderId="0" xfId="0" applyNumberFormat="1" applyFont="1" applyAlignment="1">
      <alignment horizontal="left" indent="1"/>
    </xf>
    <xf numFmtId="0" fontId="97" fillId="0" borderId="0" xfId="0" applyFont="1" applyAlignment="1">
      <alignment horizontal="left" indent="1"/>
    </xf>
    <xf numFmtId="0" fontId="99" fillId="0" borderId="0" xfId="0" applyFont="1" applyAlignment="1">
      <alignment horizontal="left" indent="1"/>
    </xf>
    <xf numFmtId="0" fontId="1" fillId="0" borderId="0" xfId="0" applyFont="1" applyAlignment="1">
      <alignment horizontal="center"/>
    </xf>
    <xf numFmtId="164" fontId="1" fillId="0" borderId="0" xfId="110" applyNumberFormat="1" applyFont="1"/>
    <xf numFmtId="164" fontId="1" fillId="0" borderId="4" xfId="0" applyNumberFormat="1" applyFont="1" applyBorder="1"/>
    <xf numFmtId="164" fontId="97" fillId="0" borderId="4" xfId="0" applyNumberFormat="1" applyFont="1" applyBorder="1"/>
    <xf numFmtId="0" fontId="99" fillId="0" borderId="0" xfId="0" applyFont="1" applyAlignment="1">
      <alignment horizontal="center"/>
    </xf>
    <xf numFmtId="0" fontId="99" fillId="0" borderId="0" xfId="0" applyFont="1" applyBorder="1" applyAlignment="1">
      <alignment horizontal="center"/>
    </xf>
    <xf numFmtId="10" fontId="1" fillId="0" borderId="0" xfId="321" applyNumberFormat="1" applyFont="1"/>
    <xf numFmtId="164" fontId="1" fillId="0" borderId="59" xfId="110" applyNumberFormat="1" applyFont="1" applyBorder="1"/>
    <xf numFmtId="10" fontId="1" fillId="0" borderId="59" xfId="0" applyNumberFormat="1" applyFont="1" applyBorder="1"/>
    <xf numFmtId="164" fontId="2" fillId="0" borderId="4" xfId="154" applyNumberFormat="1" applyFont="1" applyFill="1" applyBorder="1"/>
    <xf numFmtId="41" fontId="2" fillId="0" borderId="4" xfId="110" applyNumberFormat="1" applyFont="1" applyFill="1" applyBorder="1" applyProtection="1">
      <protection locked="0"/>
    </xf>
    <xf numFmtId="0" fontId="4" fillId="0" borderId="0" xfId="471" applyFont="1" applyBorder="1" applyAlignment="1">
      <alignment horizontal="left"/>
    </xf>
    <xf numFmtId="0" fontId="2" fillId="0" borderId="0" xfId="471" applyFont="1" applyBorder="1"/>
    <xf numFmtId="0" fontId="2" fillId="0" borderId="0" xfId="471" applyFont="1" applyBorder="1" applyAlignment="1">
      <alignment horizontal="center"/>
    </xf>
    <xf numFmtId="0" fontId="2" fillId="0" borderId="0" xfId="471" applyFont="1" applyFill="1" applyBorder="1" applyAlignment="1">
      <alignment horizontal="left" indent="1"/>
    </xf>
    <xf numFmtId="0" fontId="2" fillId="0" borderId="0" xfId="471" applyFont="1" applyFill="1" applyBorder="1" applyAlignment="1"/>
    <xf numFmtId="0" fontId="2" fillId="0" borderId="0" xfId="471" applyFont="1" applyFill="1" applyBorder="1" applyAlignment="1">
      <alignment horizontal="center"/>
    </xf>
    <xf numFmtId="0" fontId="100" fillId="0" borderId="0" xfId="0" applyFont="1" applyFill="1" applyBorder="1"/>
    <xf numFmtId="0" fontId="2" fillId="0" borderId="0" xfId="471" applyFont="1" applyFill="1" applyBorder="1" applyAlignment="1">
      <alignment horizontal="left"/>
    </xf>
    <xf numFmtId="164" fontId="2" fillId="0" borderId="0" xfId="321" applyNumberFormat="1" applyFont="1" applyFill="1" applyBorder="1"/>
    <xf numFmtId="41" fontId="2" fillId="0" borderId="4" xfId="110" applyNumberFormat="1" applyFont="1" applyFill="1" applyBorder="1" applyAlignment="1" applyProtection="1">
      <alignment horizontal="center"/>
      <protection locked="0"/>
    </xf>
    <xf numFmtId="0" fontId="5" fillId="0" borderId="0" xfId="0" applyFont="1" applyFill="1" applyBorder="1"/>
    <xf numFmtId="41" fontId="2" fillId="0" borderId="0" xfId="0" applyNumberFormat="1" applyFont="1" applyFill="1" applyBorder="1" applyAlignment="1">
      <alignment horizontal="center"/>
    </xf>
    <xf numFmtId="164" fontId="2" fillId="0" borderId="0" xfId="0" applyNumberFormat="1" applyFont="1" applyFill="1" applyBorder="1" applyAlignment="1"/>
    <xf numFmtId="164" fontId="0" fillId="0" borderId="0" xfId="0" applyNumberFormat="1" applyFont="1" applyFill="1" applyBorder="1" applyAlignment="1">
      <alignment horizontal="center"/>
    </xf>
    <xf numFmtId="164" fontId="2" fillId="0" borderId="0" xfId="0" applyNumberFormat="1" applyFont="1" applyFill="1" applyBorder="1" applyAlignment="1">
      <alignment horizontal="right"/>
    </xf>
    <xf numFmtId="42" fontId="2" fillId="0" borderId="0" xfId="0" applyNumberFormat="1" applyFont="1" applyFill="1" applyBorder="1"/>
    <xf numFmtId="0" fontId="2" fillId="0" borderId="0" xfId="0" quotePrefix="1" applyFont="1" applyFill="1" applyBorder="1" applyAlignment="1">
      <alignment horizontal="center"/>
    </xf>
    <xf numFmtId="41" fontId="2" fillId="0" borderId="0" xfId="0" applyNumberFormat="1" applyFont="1" applyFill="1" applyBorder="1" applyAlignment="1"/>
    <xf numFmtId="0" fontId="2" fillId="0" borderId="0" xfId="301" applyFont="1" applyAlignment="1">
      <alignment horizontal="center"/>
    </xf>
    <xf numFmtId="41" fontId="2" fillId="0" borderId="0" xfId="0" applyNumberFormat="1" applyFont="1" applyFill="1" applyBorder="1" applyAlignment="1">
      <alignment horizontal="right"/>
    </xf>
    <xf numFmtId="0" fontId="2" fillId="0" borderId="0" xfId="472" applyFont="1" applyBorder="1" applyAlignment="1">
      <alignment horizontal="left" indent="1"/>
    </xf>
    <xf numFmtId="0" fontId="2" fillId="0" borderId="0" xfId="472" applyFont="1" applyBorder="1"/>
    <xf numFmtId="0" fontId="2" fillId="0" borderId="0" xfId="472" applyFont="1" applyBorder="1" applyAlignment="1">
      <alignment horizontal="center"/>
    </xf>
    <xf numFmtId="0" fontId="8" fillId="0" borderId="0" xfId="472" applyFont="1" applyBorder="1" applyAlignment="1">
      <alignment horizontal="left" indent="1"/>
    </xf>
    <xf numFmtId="0" fontId="2" fillId="0" borderId="0" xfId="472" applyFont="1" applyAlignment="1">
      <alignment horizontal="left" indent="1"/>
    </xf>
    <xf numFmtId="0" fontId="2" fillId="0" borderId="0" xfId="472" applyFont="1"/>
    <xf numFmtId="0" fontId="2" fillId="0" borderId="0" xfId="472" applyFont="1" applyAlignment="1">
      <alignment horizontal="center"/>
    </xf>
    <xf numFmtId="164" fontId="2" fillId="0" borderId="0" xfId="154" applyNumberFormat="1" applyFont="1"/>
    <xf numFmtId="0" fontId="4" fillId="0" borderId="0" xfId="472" applyFont="1" applyBorder="1" applyAlignment="1">
      <alignment horizontal="left"/>
    </xf>
    <xf numFmtId="164" fontId="2" fillId="0" borderId="4" xfId="110" applyNumberFormat="1" applyFont="1" applyBorder="1" applyAlignment="1">
      <alignment horizontal="center"/>
    </xf>
    <xf numFmtId="43" fontId="2" fillId="0" borderId="0" xfId="110" applyFont="1" applyFill="1" applyProtection="1"/>
    <xf numFmtId="49" fontId="2" fillId="0" borderId="0" xfId="110" applyNumberFormat="1" applyFont="1" applyFill="1" applyBorder="1" applyAlignment="1"/>
    <xf numFmtId="49" fontId="4" fillId="0" borderId="0" xfId="110" applyNumberFormat="1" applyFont="1" applyFill="1" applyBorder="1" applyAlignment="1"/>
    <xf numFmtId="0" fontId="2" fillId="0" borderId="0" xfId="0" applyNumberFormat="1" applyFont="1" applyFill="1" applyBorder="1" applyAlignment="1">
      <alignment horizontal="left"/>
    </xf>
    <xf numFmtId="0" fontId="8" fillId="0" borderId="0" xfId="0" applyFont="1" applyFill="1" applyBorder="1" applyAlignment="1">
      <alignment horizontal="left"/>
    </xf>
    <xf numFmtId="0" fontId="2" fillId="0" borderId="28" xfId="0" applyFont="1" applyFill="1" applyBorder="1" applyAlignment="1" applyProtection="1">
      <alignment horizontal="left" vertical="top" wrapText="1" indent="1"/>
      <protection locked="0"/>
    </xf>
    <xf numFmtId="0" fontId="2" fillId="0" borderId="25" xfId="0" applyFont="1" applyFill="1" applyBorder="1" applyAlignment="1" applyProtection="1">
      <alignment horizontal="left" vertical="top" wrapText="1" indent="1"/>
      <protection locked="0"/>
    </xf>
    <xf numFmtId="0" fontId="2" fillId="0" borderId="26" xfId="0" applyFont="1" applyFill="1" applyBorder="1" applyAlignment="1" applyProtection="1">
      <alignment horizontal="left" vertical="top" wrapText="1" indent="1"/>
      <protection locked="0"/>
    </xf>
    <xf numFmtId="0" fontId="2" fillId="0" borderId="29" xfId="0" applyFont="1" applyFill="1" applyBorder="1" applyAlignment="1" applyProtection="1">
      <alignment horizontal="left" vertical="top" wrapText="1" indent="1"/>
      <protection locked="0"/>
    </xf>
    <xf numFmtId="0" fontId="2" fillId="0" borderId="0" xfId="0" applyFont="1" applyFill="1" applyBorder="1" applyAlignment="1" applyProtection="1">
      <alignment horizontal="left" vertical="top" wrapText="1" indent="1"/>
      <protection locked="0"/>
    </xf>
    <xf numFmtId="0" fontId="2" fillId="0" borderId="27" xfId="0" applyFont="1" applyFill="1" applyBorder="1" applyAlignment="1" applyProtection="1">
      <alignment horizontal="left" vertical="top" wrapText="1" indent="1"/>
      <protection locked="0"/>
    </xf>
    <xf numFmtId="0" fontId="2" fillId="0" borderId="30" xfId="0" applyFont="1" applyFill="1" applyBorder="1" applyAlignment="1" applyProtection="1">
      <alignment horizontal="left" vertical="top" wrapText="1" indent="1"/>
      <protection locked="0"/>
    </xf>
    <xf numFmtId="0" fontId="2" fillId="0" borderId="13" xfId="0" applyFont="1" applyFill="1" applyBorder="1" applyAlignment="1" applyProtection="1">
      <alignment horizontal="left" vertical="top" wrapText="1" indent="1"/>
      <protection locked="0"/>
    </xf>
    <xf numFmtId="0" fontId="2" fillId="0" borderId="31" xfId="0" applyFont="1" applyFill="1" applyBorder="1" applyAlignment="1" applyProtection="1">
      <alignment horizontal="left" vertical="top" wrapText="1" indent="1"/>
      <protection locked="0"/>
    </xf>
    <xf numFmtId="0" fontId="2" fillId="0" borderId="25" xfId="0" applyFont="1" applyFill="1" applyBorder="1" applyAlignment="1" applyProtection="1">
      <alignment horizontal="left" vertical="top" indent="1"/>
      <protection locked="0"/>
    </xf>
    <xf numFmtId="0" fontId="2" fillId="0" borderId="26" xfId="0" applyFont="1" applyFill="1" applyBorder="1" applyAlignment="1" applyProtection="1">
      <alignment horizontal="left" vertical="top" indent="1"/>
      <protection locked="0"/>
    </xf>
    <xf numFmtId="0" fontId="2" fillId="0" borderId="29" xfId="0" applyFont="1" applyFill="1" applyBorder="1" applyAlignment="1" applyProtection="1">
      <alignment horizontal="left" vertical="top" indent="1"/>
      <protection locked="0"/>
    </xf>
    <xf numFmtId="0" fontId="2" fillId="0" borderId="0" xfId="0" applyFont="1" applyFill="1" applyBorder="1" applyAlignment="1" applyProtection="1">
      <alignment horizontal="left" vertical="top" indent="1"/>
      <protection locked="0"/>
    </xf>
    <xf numFmtId="0" fontId="2" fillId="0" borderId="27" xfId="0" applyFont="1" applyFill="1" applyBorder="1" applyAlignment="1" applyProtection="1">
      <alignment horizontal="left" vertical="top" indent="1"/>
      <protection locked="0"/>
    </xf>
    <xf numFmtId="0" fontId="2" fillId="0" borderId="30" xfId="0" applyFont="1" applyFill="1" applyBorder="1" applyAlignment="1" applyProtection="1">
      <alignment horizontal="left" vertical="top" indent="1"/>
      <protection locked="0"/>
    </xf>
    <xf numFmtId="0" fontId="2" fillId="0" borderId="13" xfId="0" applyFont="1" applyFill="1" applyBorder="1" applyAlignment="1" applyProtection="1">
      <alignment horizontal="left" vertical="top" indent="1"/>
      <protection locked="0"/>
    </xf>
    <xf numFmtId="0" fontId="2" fillId="0" borderId="31" xfId="0" applyFont="1" applyFill="1" applyBorder="1" applyAlignment="1" applyProtection="1">
      <alignment horizontal="left" vertical="top" indent="1"/>
      <protection locked="0"/>
    </xf>
    <xf numFmtId="0" fontId="2" fillId="0" borderId="0" xfId="0" applyFont="1" applyAlignment="1">
      <alignment horizontal="left" vertical="top" wrapText="1"/>
    </xf>
    <xf numFmtId="0" fontId="2" fillId="0" borderId="28" xfId="0" applyFont="1" applyBorder="1" applyAlignment="1">
      <alignment horizontal="left" vertical="top" wrapText="1" indent="1" readingOrder="1"/>
    </xf>
    <xf numFmtId="0" fontId="2" fillId="0" borderId="25" xfId="0" applyFont="1" applyBorder="1" applyAlignment="1">
      <alignment horizontal="left" vertical="top" wrapText="1" indent="1" readingOrder="1"/>
    </xf>
    <xf numFmtId="0" fontId="2" fillId="0" borderId="26" xfId="0" applyFont="1" applyBorder="1" applyAlignment="1">
      <alignment horizontal="left" vertical="top" wrapText="1" indent="1" readingOrder="1"/>
    </xf>
    <xf numFmtId="0" fontId="2" fillId="0" borderId="29" xfId="0" applyFont="1" applyBorder="1" applyAlignment="1">
      <alignment horizontal="left" vertical="top" wrapText="1" indent="1" readingOrder="1"/>
    </xf>
    <xf numFmtId="0" fontId="2" fillId="0" borderId="0" xfId="0" applyFont="1" applyBorder="1" applyAlignment="1">
      <alignment horizontal="left" vertical="top" wrapText="1" indent="1" readingOrder="1"/>
    </xf>
    <xf numFmtId="0" fontId="2" fillId="0" borderId="27" xfId="0" applyFont="1" applyBorder="1" applyAlignment="1">
      <alignment horizontal="left" vertical="top" wrapText="1" indent="1" readingOrder="1"/>
    </xf>
    <xf numFmtId="0" fontId="2" fillId="0" borderId="30" xfId="0" applyFont="1" applyBorder="1" applyAlignment="1">
      <alignment horizontal="left" vertical="top" wrapText="1" indent="1" readingOrder="1"/>
    </xf>
    <xf numFmtId="0" fontId="2" fillId="0" borderId="13" xfId="0" applyFont="1" applyBorder="1" applyAlignment="1">
      <alignment horizontal="left" vertical="top" wrapText="1" indent="1" readingOrder="1"/>
    </xf>
    <xf numFmtId="0" fontId="2" fillId="0" borderId="31" xfId="0" applyFont="1" applyBorder="1" applyAlignment="1">
      <alignment horizontal="left" vertical="top" wrapText="1" indent="1" readingOrder="1"/>
    </xf>
    <xf numFmtId="0" fontId="101" fillId="0" borderId="28" xfId="0" applyFont="1" applyBorder="1" applyAlignment="1">
      <alignment horizontal="left" vertical="top" wrapText="1" indent="1" readingOrder="1"/>
    </xf>
    <xf numFmtId="0" fontId="101" fillId="0" borderId="25" xfId="0" applyFont="1" applyBorder="1" applyAlignment="1">
      <alignment horizontal="left" vertical="top" wrapText="1" indent="1" readingOrder="1"/>
    </xf>
    <xf numFmtId="0" fontId="101" fillId="0" borderId="26" xfId="0" applyFont="1" applyBorder="1" applyAlignment="1">
      <alignment horizontal="left" vertical="top" wrapText="1" indent="1" readingOrder="1"/>
    </xf>
    <xf numFmtId="0" fontId="101" fillId="0" borderId="29" xfId="0" applyFont="1" applyBorder="1" applyAlignment="1">
      <alignment horizontal="left" vertical="top" wrapText="1" indent="1" readingOrder="1"/>
    </xf>
    <xf numFmtId="0" fontId="101" fillId="0" borderId="0" xfId="0" applyFont="1" applyBorder="1" applyAlignment="1">
      <alignment horizontal="left" vertical="top" wrapText="1" indent="1" readingOrder="1"/>
    </xf>
    <xf numFmtId="0" fontId="101" fillId="0" borderId="27" xfId="0" applyFont="1" applyBorder="1" applyAlignment="1">
      <alignment horizontal="left" vertical="top" wrapText="1" indent="1" readingOrder="1"/>
    </xf>
    <xf numFmtId="0" fontId="101" fillId="0" borderId="30" xfId="0" applyFont="1" applyBorder="1" applyAlignment="1">
      <alignment horizontal="left" vertical="top" wrapText="1" indent="1" readingOrder="1"/>
    </xf>
    <xf numFmtId="0" fontId="101" fillId="0" borderId="13" xfId="0" applyFont="1" applyBorder="1" applyAlignment="1">
      <alignment horizontal="left" vertical="top" wrapText="1" indent="1" readingOrder="1"/>
    </xf>
    <xf numFmtId="0" fontId="101" fillId="0" borderId="31" xfId="0" applyFont="1" applyBorder="1" applyAlignment="1">
      <alignment horizontal="left" vertical="top" wrapText="1" indent="1" readingOrder="1"/>
    </xf>
    <xf numFmtId="0" fontId="4" fillId="42" borderId="0" xfId="0" applyFont="1" applyFill="1" applyAlignment="1">
      <alignment horizontal="left"/>
    </xf>
  </cellXfs>
  <cellStyles count="473">
    <cellStyle name="20% - Accent1 2" xfId="1"/>
    <cellStyle name="20% - Accent1 3" xfId="2"/>
    <cellStyle name="20% - Accent1 4" xfId="3"/>
    <cellStyle name="20% - Accent1 5" xfId="4"/>
    <cellStyle name="20% - Accent2 2" xfId="5"/>
    <cellStyle name="20% - Accent2 3" xfId="6"/>
    <cellStyle name="20% - Accent2 4" xfId="7"/>
    <cellStyle name="20% - Accent2 5" xfId="8"/>
    <cellStyle name="20% - Accent3 2" xfId="9"/>
    <cellStyle name="20% - Accent3 3" xfId="10"/>
    <cellStyle name="20% - Accent3 4" xfId="11"/>
    <cellStyle name="20% - Accent3 5" xfId="12"/>
    <cellStyle name="20% - Accent4 2" xfId="13"/>
    <cellStyle name="20% - Accent4 3" xfId="14"/>
    <cellStyle name="20% - Accent4 4" xfId="15"/>
    <cellStyle name="20% - Accent4 5" xfId="16"/>
    <cellStyle name="20% - Accent5 2" xfId="17"/>
    <cellStyle name="20% - Accent5 3" xfId="18"/>
    <cellStyle name="20% - Accent5 4" xfId="19"/>
    <cellStyle name="20% - Accent5 5" xfId="20"/>
    <cellStyle name="20% - Accent6 2" xfId="21"/>
    <cellStyle name="20% - Accent6 3" xfId="22"/>
    <cellStyle name="20% - Accent6 4" xfId="23"/>
    <cellStyle name="20% - Accent6 5" xfId="24"/>
    <cellStyle name="40% - Accent1 2" xfId="25"/>
    <cellStyle name="40% - Accent1 3" xfId="26"/>
    <cellStyle name="40% - Accent1 4" xfId="27"/>
    <cellStyle name="40% - Accent1 5" xfId="28"/>
    <cellStyle name="40% - Accent2 2" xfId="29"/>
    <cellStyle name="40% - Accent2 3" xfId="30"/>
    <cellStyle name="40% - Accent2 4" xfId="31"/>
    <cellStyle name="40% - Accent2 5" xfId="32"/>
    <cellStyle name="40% - Accent3 2" xfId="33"/>
    <cellStyle name="40% - Accent3 3" xfId="34"/>
    <cellStyle name="40% - Accent3 4" xfId="35"/>
    <cellStyle name="40% - Accent3 5" xfId="36"/>
    <cellStyle name="40% - Accent4 2" xfId="37"/>
    <cellStyle name="40% - Accent4 3" xfId="38"/>
    <cellStyle name="40% - Accent4 4" xfId="39"/>
    <cellStyle name="40% - Accent4 5" xfId="40"/>
    <cellStyle name="40% - Accent5 2" xfId="41"/>
    <cellStyle name="40% - Accent5 3" xfId="42"/>
    <cellStyle name="40% - Accent5 4" xfId="43"/>
    <cellStyle name="40% - Accent5 5" xfId="44"/>
    <cellStyle name="40% - Accent6 2" xfId="45"/>
    <cellStyle name="40% - Accent6 3" xfId="46"/>
    <cellStyle name="40% - Accent6 4" xfId="47"/>
    <cellStyle name="40% - Accent6 5" xfId="48"/>
    <cellStyle name="60% - Accent1 2" xfId="49"/>
    <cellStyle name="60% - Accent1 3" xfId="50"/>
    <cellStyle name="60% - Accent1 4" xfId="51"/>
    <cellStyle name="60% - Accent1 5" xfId="52"/>
    <cellStyle name="60% - Accent2 2" xfId="53"/>
    <cellStyle name="60% - Accent2 3" xfId="54"/>
    <cellStyle name="60% - Accent2 4" xfId="55"/>
    <cellStyle name="60% - Accent2 5" xfId="56"/>
    <cellStyle name="60% - Accent3 2" xfId="57"/>
    <cellStyle name="60% - Accent3 3" xfId="58"/>
    <cellStyle name="60% - Accent3 4" xfId="59"/>
    <cellStyle name="60% - Accent3 5" xfId="60"/>
    <cellStyle name="60% - Accent4 2" xfId="61"/>
    <cellStyle name="60% - Accent4 3" xfId="62"/>
    <cellStyle name="60% - Accent4 4" xfId="63"/>
    <cellStyle name="60% - Accent4 5" xfId="64"/>
    <cellStyle name="60% - Accent5 2" xfId="65"/>
    <cellStyle name="60% - Accent5 3" xfId="66"/>
    <cellStyle name="60% - Accent5 4" xfId="67"/>
    <cellStyle name="60% - Accent5 5" xfId="68"/>
    <cellStyle name="60% - Accent6 2" xfId="69"/>
    <cellStyle name="60% - Accent6 3" xfId="70"/>
    <cellStyle name="60% - Accent6 4" xfId="71"/>
    <cellStyle name="60% - Accent6 5" xfId="72"/>
    <cellStyle name="Accent1 2" xfId="73"/>
    <cellStyle name="Accent1 3" xfId="74"/>
    <cellStyle name="Accent1 4" xfId="75"/>
    <cellStyle name="Accent1 5" xfId="76"/>
    <cellStyle name="Accent2 2" xfId="77"/>
    <cellStyle name="Accent2 3" xfId="78"/>
    <cellStyle name="Accent2 4" xfId="79"/>
    <cellStyle name="Accent2 5" xfId="80"/>
    <cellStyle name="Accent3 2" xfId="81"/>
    <cellStyle name="Accent3 3" xfId="82"/>
    <cellStyle name="Accent3 4" xfId="83"/>
    <cellStyle name="Accent3 5" xfId="84"/>
    <cellStyle name="Accent4 2" xfId="85"/>
    <cellStyle name="Accent4 3" xfId="86"/>
    <cellStyle name="Accent4 4" xfId="87"/>
    <cellStyle name="Accent4 5" xfId="88"/>
    <cellStyle name="Accent5 2" xfId="89"/>
    <cellStyle name="Accent5 3" xfId="90"/>
    <cellStyle name="Accent5 4" xfId="91"/>
    <cellStyle name="Accent5 5" xfId="92"/>
    <cellStyle name="Accent6 2" xfId="93"/>
    <cellStyle name="Accent6 3" xfId="94"/>
    <cellStyle name="Accent6 4" xfId="95"/>
    <cellStyle name="Accent6 5" xfId="96"/>
    <cellStyle name="Bad 2" xfId="97"/>
    <cellStyle name="Bad 3" xfId="98"/>
    <cellStyle name="Bad 4" xfId="99"/>
    <cellStyle name="Bad 5" xfId="100"/>
    <cellStyle name="Calculation 2" xfId="101"/>
    <cellStyle name="Calculation 3" xfId="102"/>
    <cellStyle name="Calculation 4" xfId="103"/>
    <cellStyle name="Calculation 5" xfId="104"/>
    <cellStyle name="Check Cell 2" xfId="105"/>
    <cellStyle name="Check Cell 3" xfId="106"/>
    <cellStyle name="Check Cell 4" xfId="107"/>
    <cellStyle name="Check Cell 5" xfId="108"/>
    <cellStyle name="Column total in dollars" xfId="109"/>
    <cellStyle name="Comma" xfId="110" builtinId="3"/>
    <cellStyle name="Comma  - Style1" xfId="111"/>
    <cellStyle name="Comma  - Style1 2" xfId="112"/>
    <cellStyle name="Comma  - Style1 3" xfId="113"/>
    <cellStyle name="Comma  - Style1 4" xfId="114"/>
    <cellStyle name="Comma  - Style1 5" xfId="115"/>
    <cellStyle name="Comma  - Style2" xfId="116"/>
    <cellStyle name="Comma  - Style2 2" xfId="117"/>
    <cellStyle name="Comma  - Style2 3" xfId="118"/>
    <cellStyle name="Comma  - Style2 4" xfId="119"/>
    <cellStyle name="Comma  - Style2 5" xfId="120"/>
    <cellStyle name="Comma  - Style3" xfId="121"/>
    <cellStyle name="Comma  - Style3 2" xfId="122"/>
    <cellStyle name="Comma  - Style3 3" xfId="123"/>
    <cellStyle name="Comma  - Style3 4" xfId="124"/>
    <cellStyle name="Comma  - Style3 5" xfId="125"/>
    <cellStyle name="Comma  - Style4" xfId="126"/>
    <cellStyle name="Comma  - Style4 2" xfId="127"/>
    <cellStyle name="Comma  - Style4 3" xfId="128"/>
    <cellStyle name="Comma  - Style4 4" xfId="129"/>
    <cellStyle name="Comma  - Style4 5" xfId="130"/>
    <cellStyle name="Comma  - Style5" xfId="131"/>
    <cellStyle name="Comma  - Style5 2" xfId="132"/>
    <cellStyle name="Comma  - Style5 3" xfId="133"/>
    <cellStyle name="Comma  - Style5 4" xfId="134"/>
    <cellStyle name="Comma  - Style5 5" xfId="135"/>
    <cellStyle name="Comma  - Style6" xfId="136"/>
    <cellStyle name="Comma  - Style6 2" xfId="137"/>
    <cellStyle name="Comma  - Style6 3" xfId="138"/>
    <cellStyle name="Comma  - Style6 4" xfId="139"/>
    <cellStyle name="Comma  - Style6 5" xfId="140"/>
    <cellStyle name="Comma  - Style7" xfId="141"/>
    <cellStyle name="Comma  - Style7 2" xfId="142"/>
    <cellStyle name="Comma  - Style7 3" xfId="143"/>
    <cellStyle name="Comma  - Style7 4" xfId="144"/>
    <cellStyle name="Comma  - Style7 5" xfId="145"/>
    <cellStyle name="Comma  - Style8" xfId="146"/>
    <cellStyle name="Comma  - Style8 2" xfId="147"/>
    <cellStyle name="Comma  - Style8 3" xfId="148"/>
    <cellStyle name="Comma  - Style8 4" xfId="149"/>
    <cellStyle name="Comma  - Style8 5" xfId="150"/>
    <cellStyle name="Comma (0)" xfId="151"/>
    <cellStyle name="Comma [0]" xfId="152" builtinId="6"/>
    <cellStyle name="Comma [0] 2" xfId="153"/>
    <cellStyle name="Comma 10" xfId="154"/>
    <cellStyle name="Comma 11" xfId="155"/>
    <cellStyle name="Comma 13" xfId="156"/>
    <cellStyle name="Comma 2" xfId="157"/>
    <cellStyle name="Comma 2 2" xfId="158"/>
    <cellStyle name="Comma 2 2 2" xfId="470"/>
    <cellStyle name="Comma 2 3" xfId="159"/>
    <cellStyle name="Comma 3" xfId="160"/>
    <cellStyle name="Comma 4" xfId="161"/>
    <cellStyle name="Comma 5" xfId="162"/>
    <cellStyle name="Comma 6" xfId="469"/>
    <cellStyle name="Comma 7" xfId="163"/>
    <cellStyle name="Comma 8" xfId="164"/>
    <cellStyle name="Comma 9" xfId="165"/>
    <cellStyle name="Comma_Book1" xfId="166"/>
    <cellStyle name="Comma0" xfId="167"/>
    <cellStyle name="Comma0 - Style3" xfId="168"/>
    <cellStyle name="Comma0 - Style4" xfId="169"/>
    <cellStyle name="Comma0 2" xfId="170"/>
    <cellStyle name="Comma0 3" xfId="171"/>
    <cellStyle name="Comma0 4" xfId="172"/>
    <cellStyle name="Comma0 5" xfId="173"/>
    <cellStyle name="Comma0 6" xfId="174"/>
    <cellStyle name="Comma0 7" xfId="175"/>
    <cellStyle name="Comma0 8" xfId="176"/>
    <cellStyle name="Comma0_3Q 2008 Release10-27-08 - USE FOR UT DEC 2009 GRC (5)" xfId="177"/>
    <cellStyle name="Comma1 - Style1" xfId="178"/>
    <cellStyle name="Currency" xfId="179" builtinId="4"/>
    <cellStyle name="Currency No Comma" xfId="180"/>
    <cellStyle name="Currency(0)" xfId="181"/>
    <cellStyle name="Currency0" xfId="182"/>
    <cellStyle name="Currency0 2" xfId="183"/>
    <cellStyle name="Currency0 3" xfId="184"/>
    <cellStyle name="Currency0 4" xfId="185"/>
    <cellStyle name="Currency0 5" xfId="186"/>
    <cellStyle name="Currency0 6" xfId="187"/>
    <cellStyle name="Currency0 7" xfId="188"/>
    <cellStyle name="Currency0 8" xfId="189"/>
    <cellStyle name="Date" xfId="190"/>
    <cellStyle name="Date - Style3" xfId="191"/>
    <cellStyle name="Date 2" xfId="192"/>
    <cellStyle name="Date 3" xfId="193"/>
    <cellStyle name="Date 4" xfId="194"/>
    <cellStyle name="Date 5" xfId="195"/>
    <cellStyle name="Date 6" xfId="196"/>
    <cellStyle name="Date 7" xfId="197"/>
    <cellStyle name="Date 8" xfId="198"/>
    <cellStyle name="Date_3Q 2008 Release10-27-08 - USE FOR UT DEC 2009 GRC (5)" xfId="199"/>
    <cellStyle name="Explanatory Text 2" xfId="200"/>
    <cellStyle name="Explanatory Text 3" xfId="201"/>
    <cellStyle name="Explanatory Text 4" xfId="202"/>
    <cellStyle name="Explanatory Text 5" xfId="203"/>
    <cellStyle name="Fixed" xfId="204"/>
    <cellStyle name="Fixed 2" xfId="205"/>
    <cellStyle name="Fixed 3" xfId="206"/>
    <cellStyle name="Fixed 4" xfId="207"/>
    <cellStyle name="Fixed 5" xfId="208"/>
    <cellStyle name="Fixed 6" xfId="209"/>
    <cellStyle name="Fixed 7" xfId="210"/>
    <cellStyle name="Fixed 8" xfId="211"/>
    <cellStyle name="General" xfId="212"/>
    <cellStyle name="Good 2" xfId="213"/>
    <cellStyle name="Good 3" xfId="214"/>
    <cellStyle name="Good 4" xfId="215"/>
    <cellStyle name="Good 5" xfId="216"/>
    <cellStyle name="Grey" xfId="217"/>
    <cellStyle name="header" xfId="218"/>
    <cellStyle name="Header1" xfId="219"/>
    <cellStyle name="Header2" xfId="220"/>
    <cellStyle name="Heading 1 10" xfId="221"/>
    <cellStyle name="Heading 1 11" xfId="222"/>
    <cellStyle name="Heading 1 12" xfId="223"/>
    <cellStyle name="Heading 1 2" xfId="224"/>
    <cellStyle name="Heading 1 3" xfId="225"/>
    <cellStyle name="Heading 1 4" xfId="226"/>
    <cellStyle name="Heading 1 5" xfId="227"/>
    <cellStyle name="Heading 1 6" xfId="228"/>
    <cellStyle name="Heading 1 7" xfId="229"/>
    <cellStyle name="Heading 1 8" xfId="230"/>
    <cellStyle name="Heading 1 9" xfId="231"/>
    <cellStyle name="Heading 2 10" xfId="232"/>
    <cellStyle name="Heading 2 11" xfId="233"/>
    <cellStyle name="Heading 2 12" xfId="234"/>
    <cellStyle name="Heading 2 2" xfId="235"/>
    <cellStyle name="Heading 2 3" xfId="236"/>
    <cellStyle name="Heading 2 4" xfId="237"/>
    <cellStyle name="Heading 2 5" xfId="238"/>
    <cellStyle name="Heading 2 6" xfId="239"/>
    <cellStyle name="Heading 2 7" xfId="240"/>
    <cellStyle name="Heading 2 8" xfId="241"/>
    <cellStyle name="Heading 2 9" xfId="242"/>
    <cellStyle name="Heading 3 2" xfId="243"/>
    <cellStyle name="Heading 3 3" xfId="244"/>
    <cellStyle name="Heading 3 4" xfId="245"/>
    <cellStyle name="Heading 3 5" xfId="246"/>
    <cellStyle name="Heading 4 2" xfId="247"/>
    <cellStyle name="Heading 4 3" xfId="248"/>
    <cellStyle name="Heading 4 4" xfId="249"/>
    <cellStyle name="Heading 4 5" xfId="250"/>
    <cellStyle name="Input [yellow]" xfId="251"/>
    <cellStyle name="Input 10" xfId="252"/>
    <cellStyle name="Input 11" xfId="253"/>
    <cellStyle name="Input 12" xfId="254"/>
    <cellStyle name="Input 2" xfId="255"/>
    <cellStyle name="Input 3" xfId="256"/>
    <cellStyle name="Input 4" xfId="257"/>
    <cellStyle name="Input 5" xfId="258"/>
    <cellStyle name="Input 6" xfId="259"/>
    <cellStyle name="Input 7" xfId="260"/>
    <cellStyle name="Input 8" xfId="261"/>
    <cellStyle name="Input 9" xfId="262"/>
    <cellStyle name="Linked Cell 2" xfId="263"/>
    <cellStyle name="Linked Cell 3" xfId="264"/>
    <cellStyle name="Linked Cell 4" xfId="265"/>
    <cellStyle name="Linked Cell 5" xfId="266"/>
    <cellStyle name="Marathon" xfId="267"/>
    <cellStyle name="Marathon 2" xfId="268"/>
    <cellStyle name="MCP" xfId="269"/>
    <cellStyle name="Neutral 2" xfId="270"/>
    <cellStyle name="Neutral 3" xfId="271"/>
    <cellStyle name="Neutral 4" xfId="272"/>
    <cellStyle name="Neutral 5" xfId="273"/>
    <cellStyle name="nONE" xfId="274"/>
    <cellStyle name="nONE 2" xfId="275"/>
    <cellStyle name="nONE 3" xfId="276"/>
    <cellStyle name="nONE 4" xfId="277"/>
    <cellStyle name="nONE 5" xfId="278"/>
    <cellStyle name="nONE 6" xfId="279"/>
    <cellStyle name="nONE 7" xfId="280"/>
    <cellStyle name="nONE 8" xfId="281"/>
    <cellStyle name="noninput" xfId="282"/>
    <cellStyle name="Normal" xfId="0" builtinId="0"/>
    <cellStyle name="Normal - Style1" xfId="283"/>
    <cellStyle name="Normal - Style1 2" xfId="284"/>
    <cellStyle name="Normal - Style1 3" xfId="285"/>
    <cellStyle name="Normal - Style1 4" xfId="286"/>
    <cellStyle name="Normal - Style1 5" xfId="287"/>
    <cellStyle name="Normal 10" xfId="288"/>
    <cellStyle name="Normal 11" xfId="466"/>
    <cellStyle name="Normal 2" xfId="289"/>
    <cellStyle name="Normal 2 2" xfId="290"/>
    <cellStyle name="Normal 2 3" xfId="291"/>
    <cellStyle name="Normal 2 4" xfId="468"/>
    <cellStyle name="Normal 3" xfId="292"/>
    <cellStyle name="Normal 3 2" xfId="465"/>
    <cellStyle name="Normal 4" xfId="293"/>
    <cellStyle name="Normal 4 2" xfId="294"/>
    <cellStyle name="Normal 5" xfId="467"/>
    <cellStyle name="Normal 6" xfId="295"/>
    <cellStyle name="Normal 7" xfId="296"/>
    <cellStyle name="Normal 8" xfId="472"/>
    <cellStyle name="Normal(0)" xfId="297"/>
    <cellStyle name="Normal_4.15 - DSM Amortization Removal" xfId="298"/>
    <cellStyle name="Normal_4.2 Misc General Expenses" xfId="299"/>
    <cellStyle name="Normal_Adjustment Template" xfId="300"/>
    <cellStyle name="Normal_Copy of File50007" xfId="301"/>
    <cellStyle name="Normal_Copy of File50007 (2)" xfId="471"/>
    <cellStyle name="Normal_Memberships and Subscriptions OR,ID Dec07" xfId="302"/>
    <cellStyle name="Normal_ProForma Major Plant Additions  Mar 2005" xfId="303"/>
    <cellStyle name="Normal_Remove Idaho Tax Payment Surcharge" xfId="304"/>
    <cellStyle name="Normal_SO2 adjustment" xfId="305"/>
    <cellStyle name="Normal_Trapper Mine Adj Dec 2006" xfId="306"/>
    <cellStyle name="Note 2" xfId="307"/>
    <cellStyle name="Note 3" xfId="308"/>
    <cellStyle name="Note 4" xfId="309"/>
    <cellStyle name="Note 5" xfId="310"/>
    <cellStyle name="Number" xfId="311"/>
    <cellStyle name="Number 2" xfId="312"/>
    <cellStyle name="Number 3" xfId="313"/>
    <cellStyle name="Output 2" xfId="314"/>
    <cellStyle name="Output 3" xfId="315"/>
    <cellStyle name="Output 4" xfId="316"/>
    <cellStyle name="Output 5" xfId="317"/>
    <cellStyle name="Password" xfId="318"/>
    <cellStyle name="Percen - Style1" xfId="319"/>
    <cellStyle name="Percen - Style2" xfId="320"/>
    <cellStyle name="Percent" xfId="321" builtinId="5"/>
    <cellStyle name="Percent [2]" xfId="322"/>
    <cellStyle name="Percent [2] 2" xfId="323"/>
    <cellStyle name="Percent [2] 3" xfId="324"/>
    <cellStyle name="Percent [2] 4" xfId="325"/>
    <cellStyle name="Percent [2] 5" xfId="326"/>
    <cellStyle name="Percent 10" xfId="327"/>
    <cellStyle name="Percent 2 2" xfId="328"/>
    <cellStyle name="Percent 2 3" xfId="329"/>
    <cellStyle name="Percent(0)" xfId="330"/>
    <cellStyle name="SAPBEXaggData" xfId="331"/>
    <cellStyle name="SAPBEXaggDataEmph" xfId="332"/>
    <cellStyle name="SAPBEXaggItem" xfId="333"/>
    <cellStyle name="SAPBEXaggItem 2" xfId="334"/>
    <cellStyle name="SAPBEXaggItem 3" xfId="335"/>
    <cellStyle name="SAPBEXaggItem_Dec 2008 Acct 557 BW PA Detail" xfId="336"/>
    <cellStyle name="SAPBEXaggItemX" xfId="337"/>
    <cellStyle name="SAPBEXchaText" xfId="338"/>
    <cellStyle name="SAPBEXchaText 10" xfId="339"/>
    <cellStyle name="SAPBEXchaText 11" xfId="340"/>
    <cellStyle name="SAPBEXchaText 2" xfId="341"/>
    <cellStyle name="SAPBEXchaText 3" xfId="342"/>
    <cellStyle name="SAPBEXchaText 4" xfId="343"/>
    <cellStyle name="SAPBEXchaText 5" xfId="344"/>
    <cellStyle name="SAPBEXchaText 6" xfId="345"/>
    <cellStyle name="SAPBEXchaText 7" xfId="346"/>
    <cellStyle name="SAPBEXchaText 8" xfId="347"/>
    <cellStyle name="SAPBEXchaText 9" xfId="348"/>
    <cellStyle name="SAPBEXchaText_BW Prepaid - Actuals" xfId="349"/>
    <cellStyle name="SAPBEXexcBad7" xfId="350"/>
    <cellStyle name="SAPBEXexcBad8" xfId="351"/>
    <cellStyle name="SAPBEXexcBad9" xfId="352"/>
    <cellStyle name="SAPBEXexcCritical4" xfId="353"/>
    <cellStyle name="SAPBEXexcCritical5" xfId="354"/>
    <cellStyle name="SAPBEXexcCritical6" xfId="355"/>
    <cellStyle name="SAPBEXexcGood1" xfId="356"/>
    <cellStyle name="SAPBEXexcGood2" xfId="357"/>
    <cellStyle name="SAPBEXexcGood3" xfId="358"/>
    <cellStyle name="SAPBEXfilterDrill" xfId="359"/>
    <cellStyle name="SAPBEXfilterItem" xfId="360"/>
    <cellStyle name="SAPBEXfilterItem 2" xfId="361"/>
    <cellStyle name="SAPBEXfilterItem 2 2" xfId="362"/>
    <cellStyle name="SAPBEXfilterItem 3" xfId="363"/>
    <cellStyle name="SAPBEXfilterItem_BW Prepaid - Actuals" xfId="364"/>
    <cellStyle name="SAPBEXfilterText" xfId="365"/>
    <cellStyle name="SAPBEXformats" xfId="366"/>
    <cellStyle name="SAPBEXheaderItem" xfId="367"/>
    <cellStyle name="SAPBEXheaderItem 2" xfId="368"/>
    <cellStyle name="SAPBEXheaderItem 2 2" xfId="369"/>
    <cellStyle name="SAPBEXheaderItem 3" xfId="370"/>
    <cellStyle name="SAPBEXheaderItem_BW Prepaid - Actuals" xfId="371"/>
    <cellStyle name="SAPBEXheaderText" xfId="372"/>
    <cellStyle name="SAPBEXheaderText 2" xfId="373"/>
    <cellStyle name="SAPBEXheaderText 2 2" xfId="374"/>
    <cellStyle name="SAPBEXheaderText 3" xfId="375"/>
    <cellStyle name="SAPBEXheaderText_BW Prepaid - Actuals" xfId="376"/>
    <cellStyle name="SAPBEXHLevel0" xfId="377"/>
    <cellStyle name="SAPBEXHLevel0 2" xfId="378"/>
    <cellStyle name="SAPBEXHLevel0X" xfId="379"/>
    <cellStyle name="SAPBEXHLevel0X 2" xfId="380"/>
    <cellStyle name="SAPBEXHLevel1" xfId="381"/>
    <cellStyle name="SAPBEXHLevel1 2" xfId="382"/>
    <cellStyle name="SAPBEXHLevel1X" xfId="383"/>
    <cellStyle name="SAPBEXHLevel1X 2" xfId="384"/>
    <cellStyle name="SAPBEXHLevel2" xfId="385"/>
    <cellStyle name="SAPBEXHLevel2 2" xfId="386"/>
    <cellStyle name="SAPBEXHLevel2X" xfId="387"/>
    <cellStyle name="SAPBEXHLevel2X 2" xfId="388"/>
    <cellStyle name="SAPBEXHLevel3" xfId="389"/>
    <cellStyle name="SAPBEXHLevel3 2" xfId="390"/>
    <cellStyle name="SAPBEXHLevel3X" xfId="391"/>
    <cellStyle name="SAPBEXHLevel3X 2" xfId="392"/>
    <cellStyle name="SAPBEXresData" xfId="393"/>
    <cellStyle name="SAPBEXresDataEmph" xfId="394"/>
    <cellStyle name="SAPBEXresItem" xfId="395"/>
    <cellStyle name="SAPBEXresItemX" xfId="396"/>
    <cellStyle name="SAPBEXstdData" xfId="397"/>
    <cellStyle name="SAPBEXstdData 2" xfId="398"/>
    <cellStyle name="SAPBEXstdData 2 2" xfId="399"/>
    <cellStyle name="SAPBEXstdData 3" xfId="400"/>
    <cellStyle name="SAPBEXstdData_BW Prepaid - Actuals" xfId="401"/>
    <cellStyle name="SAPBEXstdDataEmph" xfId="402"/>
    <cellStyle name="SAPBEXstdItem" xfId="403"/>
    <cellStyle name="SAPBEXstdItem 10" xfId="404"/>
    <cellStyle name="SAPBEXstdItem 2" xfId="405"/>
    <cellStyle name="SAPBEXstdItem 3" xfId="406"/>
    <cellStyle name="SAPBEXstdItem 4" xfId="407"/>
    <cellStyle name="SAPBEXstdItem 5" xfId="408"/>
    <cellStyle name="SAPBEXstdItem 6" xfId="409"/>
    <cellStyle name="SAPBEXstdItem 7" xfId="410"/>
    <cellStyle name="SAPBEXstdItem 8" xfId="411"/>
    <cellStyle name="SAPBEXstdItem 9" xfId="412"/>
    <cellStyle name="SAPBEXstdItem_BW Prepaid - Actuals" xfId="413"/>
    <cellStyle name="SAPBEXstdItemX" xfId="414"/>
    <cellStyle name="SAPBEXstdItemX 2" xfId="415"/>
    <cellStyle name="SAPBEXstdItemX 2 2" xfId="416"/>
    <cellStyle name="SAPBEXstdItemX 3" xfId="417"/>
    <cellStyle name="SAPBEXstdItemX_BW Prepaid - Actuals" xfId="418"/>
    <cellStyle name="SAPBEXtitle" xfId="419"/>
    <cellStyle name="SAPBEXtitle 2" xfId="420"/>
    <cellStyle name="SAPBEXtitle 3" xfId="421"/>
    <cellStyle name="SAPBEXtitle 4" xfId="422"/>
    <cellStyle name="SAPBEXtitle 5" xfId="423"/>
    <cellStyle name="SAPBEXtitle 6" xfId="424"/>
    <cellStyle name="SAPBEXtitle 7" xfId="425"/>
    <cellStyle name="SAPBEXtitle 8" xfId="426"/>
    <cellStyle name="SAPBEXtitle_BW Extract" xfId="427"/>
    <cellStyle name="SAPBEXundefined" xfId="428"/>
    <cellStyle name="Shade" xfId="429"/>
    <cellStyle name="Special" xfId="430"/>
    <cellStyle name="Special 2" xfId="431"/>
    <cellStyle name="Special 3" xfId="432"/>
    <cellStyle name="Special 4" xfId="433"/>
    <cellStyle name="Style 1" xfId="434"/>
    <cellStyle name="Style 1 2" xfId="435"/>
    <cellStyle name="Style 27" xfId="436"/>
    <cellStyle name="Style 35" xfId="437"/>
    <cellStyle name="Style 36" xfId="438"/>
    <cellStyle name="Title 2" xfId="439"/>
    <cellStyle name="Title 3" xfId="440"/>
    <cellStyle name="Title 4" xfId="441"/>
    <cellStyle name="Title 5" xfId="442"/>
    <cellStyle name="Titles" xfId="443"/>
    <cellStyle name="Total 10" xfId="444"/>
    <cellStyle name="Total 11" xfId="445"/>
    <cellStyle name="Total 12" xfId="446"/>
    <cellStyle name="Total 2" xfId="447"/>
    <cellStyle name="Total 3" xfId="448"/>
    <cellStyle name="Total 4" xfId="449"/>
    <cellStyle name="Total 5" xfId="450"/>
    <cellStyle name="Total 6" xfId="451"/>
    <cellStyle name="Total 7" xfId="452"/>
    <cellStyle name="Total 8" xfId="453"/>
    <cellStyle name="Total 9" xfId="454"/>
    <cellStyle name="Total2 - Style2" xfId="455"/>
    <cellStyle name="TRANSMISSION RELIABILITY PORTION OF PROJECT" xfId="456"/>
    <cellStyle name="Underl - Style4" xfId="457"/>
    <cellStyle name="Unprot" xfId="458"/>
    <cellStyle name="Unprot$" xfId="459"/>
    <cellStyle name="Unprotect" xfId="460"/>
    <cellStyle name="Warning Text 2" xfId="461"/>
    <cellStyle name="Warning Text 3" xfId="462"/>
    <cellStyle name="Warning Text 4" xfId="463"/>
    <cellStyle name="Warning Text 5" xfId="464"/>
  </cellStyles>
  <dxfs count="590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ndense val="0"/>
        <extend val="0"/>
        <color auto="1"/>
      </font>
    </dxf>
    <dxf>
      <font>
        <condense val="0"/>
        <extend val="0"/>
        <color indexed="10"/>
      </font>
    </dxf>
    <dxf>
      <font>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180975</xdr:colOff>
      <xdr:row>69</xdr:row>
      <xdr:rowOff>0</xdr:rowOff>
    </xdr:from>
    <xdr:to>
      <xdr:col>9</xdr:col>
      <xdr:colOff>361950</xdr:colOff>
      <xdr:row>69</xdr:row>
      <xdr:rowOff>0</xdr:rowOff>
    </xdr:to>
    <xdr:sp macro="" textlink="">
      <xdr:nvSpPr>
        <xdr:cNvPr id="35226" name="Text 1"/>
        <xdr:cNvSpPr txBox="1">
          <a:spLocks noChangeArrowheads="1"/>
        </xdr:cNvSpPr>
      </xdr:nvSpPr>
      <xdr:spPr bwMode="auto">
        <a:xfrm>
          <a:off x="180975" y="10515600"/>
          <a:ext cx="7648575" cy="0"/>
        </a:xfrm>
        <a:prstGeom prst="rect">
          <a:avLst/>
        </a:prstGeom>
        <a:solidFill>
          <a:srgbClr val="FFFFFF"/>
        </a:solidFill>
        <a:ln w="1">
          <a:noFill/>
          <a:miter lim="800000"/>
          <a:headEnd/>
          <a:tailEnd/>
        </a:ln>
      </xdr:spPr>
    </xdr:sp>
    <xdr:clientData/>
  </xdr:twoCellAnchor>
  <xdr:twoCellAnchor>
    <xdr:from>
      <xdr:col>0</xdr:col>
      <xdr:colOff>180975</xdr:colOff>
      <xdr:row>69</xdr:row>
      <xdr:rowOff>0</xdr:rowOff>
    </xdr:from>
    <xdr:to>
      <xdr:col>9</xdr:col>
      <xdr:colOff>361950</xdr:colOff>
      <xdr:row>69</xdr:row>
      <xdr:rowOff>0</xdr:rowOff>
    </xdr:to>
    <xdr:sp macro="" textlink="">
      <xdr:nvSpPr>
        <xdr:cNvPr id="5171" name="Text 1"/>
        <xdr:cNvSpPr txBox="1">
          <a:spLocks noChangeArrowheads="1"/>
        </xdr:cNvSpPr>
      </xdr:nvSpPr>
      <xdr:spPr bwMode="auto">
        <a:xfrm>
          <a:off x="180975" y="10515600"/>
          <a:ext cx="7600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This adjusts deferred income tax expense included in the filing through the June 2009 test period.</a:t>
          </a:r>
        </a:p>
      </xdr:txBody>
    </xdr:sp>
    <xdr:clientData/>
  </xdr:twoCellAnchor>
  <xdr:twoCellAnchor>
    <xdr:from>
      <xdr:col>0</xdr:col>
      <xdr:colOff>180975</xdr:colOff>
      <xdr:row>69</xdr:row>
      <xdr:rowOff>0</xdr:rowOff>
    </xdr:from>
    <xdr:to>
      <xdr:col>9</xdr:col>
      <xdr:colOff>361950</xdr:colOff>
      <xdr:row>69</xdr:row>
      <xdr:rowOff>0</xdr:rowOff>
    </xdr:to>
    <xdr:sp macro="" textlink="">
      <xdr:nvSpPr>
        <xdr:cNvPr id="5172" name="Text 1"/>
        <xdr:cNvSpPr txBox="1">
          <a:spLocks noChangeArrowheads="1"/>
        </xdr:cNvSpPr>
      </xdr:nvSpPr>
      <xdr:spPr bwMode="auto">
        <a:xfrm>
          <a:off x="180975" y="10515600"/>
          <a:ext cx="7600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This adjusts the deferred income tax balances included in the filing through the June 2009 test period.</a:t>
          </a:r>
        </a:p>
      </xdr:txBody>
    </xdr:sp>
    <xdr:clientData/>
  </xdr:twoCellAnchor>
  <xdr:twoCellAnchor>
    <xdr:from>
      <xdr:col>0</xdr:col>
      <xdr:colOff>180975</xdr:colOff>
      <xdr:row>69</xdr:row>
      <xdr:rowOff>0</xdr:rowOff>
    </xdr:from>
    <xdr:to>
      <xdr:col>9</xdr:col>
      <xdr:colOff>361950</xdr:colOff>
      <xdr:row>69</xdr:row>
      <xdr:rowOff>0</xdr:rowOff>
    </xdr:to>
    <xdr:sp macro="" textlink="">
      <xdr:nvSpPr>
        <xdr:cNvPr id="5178" name="Text 1"/>
        <xdr:cNvSpPr txBox="1">
          <a:spLocks noChangeArrowheads="1"/>
        </xdr:cNvSpPr>
      </xdr:nvSpPr>
      <xdr:spPr bwMode="auto">
        <a:xfrm>
          <a:off x="180975" y="10515600"/>
          <a:ext cx="7600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This adjusts the deferred income tax balances included in the filing through the June 2009 test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71438</xdr:colOff>
      <xdr:row>671</xdr:row>
      <xdr:rowOff>47625</xdr:rowOff>
    </xdr:from>
    <xdr:to>
      <xdr:col>9</xdr:col>
      <xdr:colOff>488156</xdr:colOff>
      <xdr:row>680</xdr:row>
      <xdr:rowOff>95250</xdr:rowOff>
    </xdr:to>
    <xdr:sp macro="" textlink="">
      <xdr:nvSpPr>
        <xdr:cNvPr id="14" name="TextBox 13"/>
        <xdr:cNvSpPr txBox="1"/>
      </xdr:nvSpPr>
      <xdr:spPr>
        <a:xfrm>
          <a:off x="71438" y="114681000"/>
          <a:ext cx="7929562" cy="1440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Arial" panose="020B0604020202020204" pitchFamily="34" charset="0"/>
              <a:ea typeface="+mn-ea"/>
              <a:cs typeface="Arial" panose="020B0604020202020204" pitchFamily="34" charset="0"/>
            </a:rPr>
            <a:t>This adjustment corrects the allocation of the Utah, Idaho, and Wyoming  accelerated Carbon depreciation expense, which includes the estimated removal costs.  In the GRC, we proposed to begin amortizing this asset in our next GRC.  This adjustment continues that treatment.</a:t>
          </a:r>
          <a:endParaRPr lang="en-US" sz="1000">
            <a:effectLst/>
            <a:latin typeface="Arial" panose="020B0604020202020204" pitchFamily="34" charset="0"/>
            <a:cs typeface="Arial" panose="020B0604020202020204" pitchFamily="34" charset="0"/>
          </a:endParaRPr>
        </a:p>
        <a:p>
          <a:pPr rtl="0" eaLnBrk="1" fontAlgn="auto" latinLnBrk="0" hangingPunct="1"/>
          <a:endParaRPr lang="en-US"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AM%20June%202014%20Results%20U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JAM%20December%202014%20Results%20U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Results"/>
      <sheetName val="Report"/>
      <sheetName val="NRO"/>
      <sheetName val="UTCR"/>
      <sheetName val="ADJ"/>
      <sheetName val="URO"/>
      <sheetName val="2010 Protocol ECD"/>
      <sheetName val="RP ECD-DO NOT USE for UT ROO"/>
      <sheetName val="Unadj Data for RAM"/>
      <sheetName val="Variables"/>
      <sheetName val="Adjustments"/>
      <sheetName val="Adj Summary"/>
      <sheetName val="Inputs"/>
      <sheetName val="Factors"/>
      <sheetName val="Historical Actual Loads"/>
      <sheetName val="Normalized Loads"/>
      <sheetName val="CWC"/>
      <sheetName val="WelcomeDialog"/>
      <sheetName val="Macro"/>
    </sheetNames>
    <sheetDataSet>
      <sheetData sheetId="0"/>
      <sheetData sheetId="1">
        <row r="6">
          <cell r="E6" t="str">
            <v>ACCMDIT</v>
          </cell>
          <cell r="F6" t="str">
            <v>Deferred Income Tax - Balance</v>
          </cell>
          <cell r="I6">
            <v>0.75392595733286538</v>
          </cell>
          <cell r="J6">
            <v>0.11627060962763575</v>
          </cell>
          <cell r="K6">
            <v>0.12229988649349019</v>
          </cell>
          <cell r="L6">
            <v>0</v>
          </cell>
          <cell r="M6">
            <v>3.2177785214728616E-3</v>
          </cell>
          <cell r="N6">
            <v>4.2857680245358193E-3</v>
          </cell>
          <cell r="O6">
            <v>0</v>
          </cell>
          <cell r="P6">
            <v>0</v>
          </cell>
        </row>
        <row r="7">
          <cell r="E7" t="str">
            <v>CWC</v>
          </cell>
          <cell r="F7" t="str">
            <v>Cash Working Capital</v>
          </cell>
          <cell r="I7">
            <v>0.78262041238972291</v>
          </cell>
          <cell r="J7">
            <v>5.5400335050474571E-2</v>
          </cell>
          <cell r="K7">
            <v>0.11192400155234419</v>
          </cell>
          <cell r="L7">
            <v>-1.6528335800865899E-3</v>
          </cell>
          <cell r="M7">
            <v>2.1906213706743567E-2</v>
          </cell>
          <cell r="N7">
            <v>1.82844715150739E-2</v>
          </cell>
          <cell r="O7">
            <v>1.1517399365727389E-2</v>
          </cell>
          <cell r="P7">
            <v>0</v>
          </cell>
        </row>
        <row r="8">
          <cell r="E8" t="str">
            <v>D_SPLIT</v>
          </cell>
          <cell r="F8" t="str">
            <v>Distribution Slit between Functions</v>
          </cell>
          <cell r="I8">
            <v>0</v>
          </cell>
          <cell r="J8">
            <v>0</v>
          </cell>
          <cell r="K8">
            <v>0.97084526572664809</v>
          </cell>
          <cell r="L8">
            <v>0</v>
          </cell>
          <cell r="M8">
            <v>0</v>
          </cell>
          <cell r="N8">
            <v>2.9154734273351864E-2</v>
          </cell>
          <cell r="O8">
            <v>0</v>
          </cell>
          <cell r="P8">
            <v>0</v>
          </cell>
        </row>
        <row r="9">
          <cell r="E9" t="str">
            <v>DITEXP</v>
          </cell>
          <cell r="F9" t="str">
            <v>Deferred Income Tax - Expense</v>
          </cell>
          <cell r="I9" t="e">
            <v>#DIV/0!</v>
          </cell>
          <cell r="J9" t="e">
            <v>#DIV/0!</v>
          </cell>
          <cell r="K9" t="e">
            <v>#DIV/0!</v>
          </cell>
          <cell r="L9" t="e">
            <v>#DIV/0!</v>
          </cell>
          <cell r="M9" t="e">
            <v>#DIV/0!</v>
          </cell>
          <cell r="N9" t="e">
            <v>#DIV/0!</v>
          </cell>
          <cell r="O9" t="e">
            <v>#DIV/0!</v>
          </cell>
          <cell r="P9" t="e">
            <v>#DIV/0!</v>
          </cell>
        </row>
        <row r="10">
          <cell r="E10" t="str">
            <v>FIT</v>
          </cell>
          <cell r="F10" t="str">
            <v>Federal Income Taxes</v>
          </cell>
          <cell r="I10">
            <v>-4.4208094414324473</v>
          </cell>
          <cell r="J10">
            <v>-0.84216095867721597</v>
          </cell>
          <cell r="K10">
            <v>-0.25355363709059353</v>
          </cell>
          <cell r="L10">
            <v>-2.6389478620145443E-2</v>
          </cell>
          <cell r="M10">
            <v>4.1989686164908634E-2</v>
          </cell>
          <cell r="N10">
            <v>5.2588188487665284E-2</v>
          </cell>
          <cell r="O10">
            <v>-7.1885808708381724E-2</v>
          </cell>
          <cell r="P10">
            <v>2.9499556331815814E-307</v>
          </cell>
        </row>
        <row r="11">
          <cell r="E11" t="str">
            <v>GP</v>
          </cell>
          <cell r="F11" t="str">
            <v>Gross Plant</v>
          </cell>
          <cell r="I11">
            <v>0.45588691670227771</v>
          </cell>
          <cell r="J11">
            <v>0.23321140016226347</v>
          </cell>
          <cell r="K11">
            <v>0.28887328349862101</v>
          </cell>
          <cell r="L11">
            <v>0</v>
          </cell>
          <cell r="M11">
            <v>5.8601033631229425E-3</v>
          </cell>
          <cell r="N11">
            <v>1.2313181612163942E-2</v>
          </cell>
          <cell r="O11">
            <v>3.8551146615509674E-3</v>
          </cell>
          <cell r="P11">
            <v>0</v>
          </cell>
        </row>
        <row r="12">
          <cell r="E12" t="str">
            <v>IBT</v>
          </cell>
          <cell r="F12" t="str">
            <v>Income Before Taxes</v>
          </cell>
          <cell r="I12">
            <v>-3.0816268440282766</v>
          </cell>
          <cell r="J12">
            <v>-0.67414779160548799</v>
          </cell>
          <cell r="K12">
            <v>-0.2029690675362667</v>
          </cell>
          <cell r="L12">
            <v>-2.1124713215552909E-2</v>
          </cell>
          <cell r="M12">
            <v>3.3612641273163428E-2</v>
          </cell>
          <cell r="N12">
            <v>4.2096716510318356E-2</v>
          </cell>
          <cell r="O12">
            <v>-5.7544414389202901E-2</v>
          </cell>
          <cell r="P12">
            <v>2.3614322831673372E-307</v>
          </cell>
        </row>
        <row r="13">
          <cell r="E13" t="str">
            <v>NP</v>
          </cell>
          <cell r="F13" t="str">
            <v>Net Plant</v>
          </cell>
          <cell r="I13">
            <v>0.42684923531406593</v>
          </cell>
          <cell r="J13">
            <v>0.26380026650309124</v>
          </cell>
          <cell r="K13">
            <v>0.29623529786190628</v>
          </cell>
          <cell r="L13">
            <v>0</v>
          </cell>
          <cell r="M13">
            <v>2.0158467937190128E-3</v>
          </cell>
          <cell r="N13">
            <v>9.2888096431954868E-3</v>
          </cell>
          <cell r="O13">
            <v>1.8105438840221979E-3</v>
          </cell>
          <cell r="P13">
            <v>0</v>
          </cell>
        </row>
        <row r="14">
          <cell r="E14" t="str">
            <v>PT</v>
          </cell>
          <cell r="F14" t="str">
            <v>Production / Transmission</v>
          </cell>
          <cell r="I14">
            <v>0.68016824768501449</v>
          </cell>
          <cell r="J14">
            <v>0.31983175231498556</v>
          </cell>
          <cell r="K14">
            <v>0</v>
          </cell>
          <cell r="L14">
            <v>0</v>
          </cell>
          <cell r="M14">
            <v>0</v>
          </cell>
          <cell r="N14">
            <v>0</v>
          </cell>
          <cell r="O14">
            <v>0</v>
          </cell>
          <cell r="P14">
            <v>0</v>
          </cell>
        </row>
        <row r="15">
          <cell r="E15" t="str">
            <v>PTD</v>
          </cell>
          <cell r="F15" t="str">
            <v>Prod, Trans, Dist Plant</v>
          </cell>
          <cell r="I15">
            <v>0.49801097869989802</v>
          </cell>
          <cell r="J15">
            <v>0.23417694744176251</v>
          </cell>
          <cell r="K15">
            <v>0.26000408400980429</v>
          </cell>
          <cell r="L15">
            <v>0</v>
          </cell>
          <cell r="M15">
            <v>0</v>
          </cell>
          <cell r="N15">
            <v>7.8079898485351705E-3</v>
          </cell>
          <cell r="O15">
            <v>0</v>
          </cell>
          <cell r="P15">
            <v>0</v>
          </cell>
        </row>
        <row r="16">
          <cell r="E16" t="str">
            <v>REVREQ</v>
          </cell>
          <cell r="F16" t="str">
            <v>Revenue Requirement</v>
          </cell>
          <cell r="I16">
            <v>0.37285706736617708</v>
          </cell>
          <cell r="J16">
            <v>5.0152273378027495E-2</v>
          </cell>
          <cell r="K16">
            <v>9.1672937503908369E-2</v>
          </cell>
          <cell r="L16">
            <v>-1.9567661125075258E-3</v>
          </cell>
          <cell r="M16">
            <v>1.288664859269978E-2</v>
          </cell>
          <cell r="N16">
            <v>1.1623311259465564E-2</v>
          </cell>
          <cell r="O16">
            <v>3.1657104002491424E-3</v>
          </cell>
          <cell r="P16">
            <v>0</v>
          </cell>
        </row>
        <row r="17">
          <cell r="E17" t="str">
            <v>T_SPLIT</v>
          </cell>
          <cell r="F17" t="str">
            <v>Transmission Split</v>
          </cell>
          <cell r="I17">
            <v>2.9150168550679947E-2</v>
          </cell>
          <cell r="J17">
            <v>0.97084983144932013</v>
          </cell>
          <cell r="K17">
            <v>0</v>
          </cell>
          <cell r="L17">
            <v>0</v>
          </cell>
          <cell r="M17">
            <v>0</v>
          </cell>
          <cell r="N17">
            <v>0</v>
          </cell>
          <cell r="O17">
            <v>0</v>
          </cell>
          <cell r="P17">
            <v>0</v>
          </cell>
        </row>
        <row r="18">
          <cell r="E18" t="str">
            <v>TD</v>
          </cell>
          <cell r="F18" t="str">
            <v>Transmission / Distribution</v>
          </cell>
          <cell r="I18">
            <v>0</v>
          </cell>
          <cell r="J18">
            <v>0.4664981453882544</v>
          </cell>
          <cell r="K18">
            <v>0.51794774980619973</v>
          </cell>
          <cell r="L18">
            <v>0</v>
          </cell>
          <cell r="M18">
            <v>0</v>
          </cell>
          <cell r="N18">
            <v>1.5554104805545843E-2</v>
          </cell>
          <cell r="O18">
            <v>0</v>
          </cell>
          <cell r="P18">
            <v>0</v>
          </cell>
        </row>
        <row r="20">
          <cell r="F20" t="str">
            <v>External Factors</v>
          </cell>
        </row>
        <row r="21">
          <cell r="E21" t="str">
            <v>ANC</v>
          </cell>
          <cell r="F21" t="str">
            <v>Ancillary Function</v>
          </cell>
          <cell r="I21">
            <v>0</v>
          </cell>
          <cell r="J21">
            <v>0</v>
          </cell>
          <cell r="K21">
            <v>0</v>
          </cell>
          <cell r="L21">
            <v>1</v>
          </cell>
          <cell r="M21">
            <v>0</v>
          </cell>
          <cell r="N21">
            <v>0</v>
          </cell>
          <cell r="O21">
            <v>0</v>
          </cell>
          <cell r="P21">
            <v>0</v>
          </cell>
        </row>
        <row r="22">
          <cell r="E22" t="str">
            <v>B_CENTER</v>
          </cell>
          <cell r="F22" t="str">
            <v>Business Centers</v>
          </cell>
          <cell r="I22">
            <v>0</v>
          </cell>
          <cell r="J22">
            <v>0</v>
          </cell>
          <cell r="K22">
            <v>0</v>
          </cell>
          <cell r="L22">
            <v>0</v>
          </cell>
          <cell r="M22">
            <v>0.7453435853450836</v>
          </cell>
          <cell r="N22">
            <v>0</v>
          </cell>
          <cell r="O22">
            <v>0.25465641465491645</v>
          </cell>
          <cell r="P22">
            <v>0</v>
          </cell>
        </row>
        <row r="23">
          <cell r="E23" t="str">
            <v>BOOKDEPR</v>
          </cell>
          <cell r="F23" t="str">
            <v>Book Depreciation</v>
          </cell>
          <cell r="I23">
            <v>0.48456504373627141</v>
          </cell>
          <cell r="J23">
            <v>0.15581548638384826</v>
          </cell>
          <cell r="K23">
            <v>0.34206650073928169</v>
          </cell>
          <cell r="L23">
            <v>0</v>
          </cell>
          <cell r="M23">
            <v>3.6289634797339351E-3</v>
          </cell>
          <cell r="N23">
            <v>1.3924005660864634E-2</v>
          </cell>
          <cell r="O23">
            <v>0</v>
          </cell>
          <cell r="P23">
            <v>0</v>
          </cell>
        </row>
        <row r="24">
          <cell r="E24" t="str">
            <v>C_METER</v>
          </cell>
          <cell r="F24" t="str">
            <v>Customer Metering</v>
          </cell>
          <cell r="I24">
            <v>0</v>
          </cell>
          <cell r="J24">
            <v>0</v>
          </cell>
          <cell r="K24">
            <v>0</v>
          </cell>
          <cell r="L24">
            <v>0</v>
          </cell>
          <cell r="M24">
            <v>0</v>
          </cell>
          <cell r="N24">
            <v>1</v>
          </cell>
          <cell r="O24">
            <v>0</v>
          </cell>
          <cell r="P24">
            <v>0</v>
          </cell>
        </row>
        <row r="25">
          <cell r="E25" t="str">
            <v>C_SERVICE</v>
          </cell>
          <cell r="F25" t="str">
            <v>Customer Other</v>
          </cell>
          <cell r="I25">
            <v>0</v>
          </cell>
          <cell r="J25">
            <v>0</v>
          </cell>
          <cell r="K25">
            <v>0</v>
          </cell>
          <cell r="L25">
            <v>0</v>
          </cell>
          <cell r="M25">
            <v>0</v>
          </cell>
          <cell r="N25">
            <v>0</v>
          </cell>
          <cell r="O25">
            <v>1</v>
          </cell>
          <cell r="P25">
            <v>0</v>
          </cell>
        </row>
        <row r="26">
          <cell r="E26" t="str">
            <v>COM_EQ</v>
          </cell>
          <cell r="F26" t="str">
            <v>Communication Equipment Acct 397</v>
          </cell>
          <cell r="I26">
            <v>0.15943399999999999</v>
          </cell>
          <cell r="J26">
            <v>0.393847</v>
          </cell>
          <cell r="K26">
            <v>0.43275400000000003</v>
          </cell>
          <cell r="L26">
            <v>0</v>
          </cell>
          <cell r="M26">
            <v>0</v>
          </cell>
          <cell r="N26">
            <v>0</v>
          </cell>
          <cell r="O26">
            <v>1.3965E-2</v>
          </cell>
          <cell r="P26">
            <v>0</v>
          </cell>
        </row>
        <row r="27">
          <cell r="E27" t="str">
            <v>CSS_SYS</v>
          </cell>
          <cell r="F27" t="str">
            <v>CSS System</v>
          </cell>
          <cell r="I27">
            <v>0</v>
          </cell>
          <cell r="J27">
            <v>0</v>
          </cell>
          <cell r="K27">
            <v>0</v>
          </cell>
          <cell r="L27">
            <v>0</v>
          </cell>
          <cell r="M27">
            <v>0.55000000000000004</v>
          </cell>
          <cell r="N27">
            <v>0.18</v>
          </cell>
          <cell r="O27">
            <v>0.27</v>
          </cell>
          <cell r="P27">
            <v>0</v>
          </cell>
        </row>
        <row r="28">
          <cell r="E28" t="str">
            <v>CUST</v>
          </cell>
          <cell r="F28" t="str">
            <v>Customer Billing</v>
          </cell>
          <cell r="I28">
            <v>0</v>
          </cell>
          <cell r="J28">
            <v>0</v>
          </cell>
          <cell r="K28">
            <v>0</v>
          </cell>
          <cell r="L28">
            <v>0</v>
          </cell>
          <cell r="M28">
            <v>1</v>
          </cell>
          <cell r="N28">
            <v>0</v>
          </cell>
          <cell r="O28">
            <v>0</v>
          </cell>
          <cell r="P28">
            <v>0</v>
          </cell>
        </row>
        <row r="29">
          <cell r="E29" t="str">
            <v>CUST901</v>
          </cell>
          <cell r="F29" t="str">
            <v>Supervision</v>
          </cell>
          <cell r="I29">
            <v>0</v>
          </cell>
          <cell r="J29">
            <v>0</v>
          </cell>
          <cell r="K29">
            <v>0</v>
          </cell>
          <cell r="L29">
            <v>0</v>
          </cell>
          <cell r="M29">
            <v>0.63457532731382549</v>
          </cell>
          <cell r="N29">
            <v>-6.989238368249602E-2</v>
          </cell>
          <cell r="O29">
            <v>0.43531705636867046</v>
          </cell>
          <cell r="P29">
            <v>0</v>
          </cell>
        </row>
        <row r="30">
          <cell r="E30" t="str">
            <v>CUST903</v>
          </cell>
          <cell r="F30" t="str">
            <v>Cust. Records &amp; Coll. Exp.</v>
          </cell>
          <cell r="I30">
            <v>0</v>
          </cell>
          <cell r="J30">
            <v>0</v>
          </cell>
          <cell r="K30">
            <v>0</v>
          </cell>
          <cell r="L30">
            <v>0</v>
          </cell>
          <cell r="M30">
            <v>0.59614166233523391</v>
          </cell>
          <cell r="N30">
            <v>0</v>
          </cell>
          <cell r="O30">
            <v>0.40385833766476609</v>
          </cell>
          <cell r="P30">
            <v>0</v>
          </cell>
        </row>
        <row r="31">
          <cell r="E31" t="str">
            <v>CUST905</v>
          </cell>
          <cell r="F31" t="str">
            <v>Misc. Customer Acct. Exp.</v>
          </cell>
          <cell r="I31">
            <v>0</v>
          </cell>
          <cell r="J31">
            <v>0</v>
          </cell>
          <cell r="K31">
            <v>0</v>
          </cell>
          <cell r="L31">
            <v>0</v>
          </cell>
          <cell r="M31">
            <v>8.8714292491796826E-2</v>
          </cell>
          <cell r="N31">
            <v>7.6964375857621309E-2</v>
          </cell>
          <cell r="O31">
            <v>0.83432133165058198</v>
          </cell>
          <cell r="P31">
            <v>0</v>
          </cell>
        </row>
        <row r="32">
          <cell r="E32" t="str">
            <v>D</v>
          </cell>
          <cell r="F32" t="str">
            <v>Distribution Only</v>
          </cell>
          <cell r="I32">
            <v>0</v>
          </cell>
          <cell r="J32">
            <v>0</v>
          </cell>
          <cell r="K32">
            <v>1</v>
          </cell>
          <cell r="L32">
            <v>0</v>
          </cell>
          <cell r="M32">
            <v>0</v>
          </cell>
          <cell r="N32">
            <v>0</v>
          </cell>
          <cell r="O32">
            <v>0</v>
          </cell>
          <cell r="P32">
            <v>0</v>
          </cell>
        </row>
        <row r="33">
          <cell r="E33" t="str">
            <v>DDS2</v>
          </cell>
          <cell r="F33" t="str">
            <v>Deferred Debits - Situs</v>
          </cell>
          <cell r="I33">
            <v>0.50722195075064247</v>
          </cell>
          <cell r="J33">
            <v>0.18458550207200139</v>
          </cell>
          <cell r="K33">
            <v>0.28340513090576641</v>
          </cell>
          <cell r="L33">
            <v>0</v>
          </cell>
          <cell r="M33">
            <v>1.2569059689077311E-2</v>
          </cell>
          <cell r="N33">
            <v>1.2218356582512298E-2</v>
          </cell>
          <cell r="O33">
            <v>0</v>
          </cell>
          <cell r="P33">
            <v>0</v>
          </cell>
        </row>
        <row r="34">
          <cell r="E34" t="str">
            <v>DDS6</v>
          </cell>
          <cell r="F34" t="str">
            <v>Deferred Debits - Situs</v>
          </cell>
          <cell r="I34">
            <v>0</v>
          </cell>
          <cell r="J34">
            <v>1</v>
          </cell>
          <cell r="K34">
            <v>0</v>
          </cell>
          <cell r="L34">
            <v>0</v>
          </cell>
          <cell r="M34">
            <v>0</v>
          </cell>
          <cell r="N34">
            <v>0</v>
          </cell>
          <cell r="O34">
            <v>0</v>
          </cell>
          <cell r="P34">
            <v>0</v>
          </cell>
        </row>
        <row r="35">
          <cell r="E35" t="str">
            <v>DDSO2</v>
          </cell>
          <cell r="F35" t="str">
            <v>Deferred Debits - System Overhead</v>
          </cell>
          <cell r="I35">
            <v>0.41718426881069887</v>
          </cell>
          <cell r="J35">
            <v>6.6707486890951365E-2</v>
          </cell>
          <cell r="K35">
            <v>0.51273101600679438</v>
          </cell>
          <cell r="L35">
            <v>0</v>
          </cell>
          <cell r="M35">
            <v>0</v>
          </cell>
          <cell r="N35">
            <v>3.3772282915553015E-3</v>
          </cell>
          <cell r="O35">
            <v>0</v>
          </cell>
          <cell r="P35">
            <v>0</v>
          </cell>
        </row>
        <row r="36">
          <cell r="E36" t="str">
            <v>DDSO6</v>
          </cell>
          <cell r="F36" t="str">
            <v>Deferred Debits - System Overhead</v>
          </cell>
          <cell r="I36">
            <v>0</v>
          </cell>
          <cell r="J36">
            <v>0</v>
          </cell>
          <cell r="K36">
            <v>1</v>
          </cell>
          <cell r="L36">
            <v>0</v>
          </cell>
          <cell r="M36">
            <v>0</v>
          </cell>
          <cell r="N36">
            <v>0</v>
          </cell>
          <cell r="O36">
            <v>0</v>
          </cell>
          <cell r="P36">
            <v>0</v>
          </cell>
        </row>
        <row r="37">
          <cell r="E37" t="str">
            <v>DEFSG</v>
          </cell>
          <cell r="F37" t="str">
            <v>Deferred Debit - System Generation</v>
          </cell>
          <cell r="I37">
            <v>0.24245910151487546</v>
          </cell>
          <cell r="J37">
            <v>0.75754089848512451</v>
          </cell>
          <cell r="K37">
            <v>0</v>
          </cell>
          <cell r="L37">
            <v>0</v>
          </cell>
          <cell r="M37">
            <v>0</v>
          </cell>
          <cell r="N37">
            <v>0</v>
          </cell>
          <cell r="O37">
            <v>0</v>
          </cell>
          <cell r="P37">
            <v>0</v>
          </cell>
        </row>
        <row r="38">
          <cell r="E38" t="str">
            <v>DSM</v>
          </cell>
          <cell r="F38" t="str">
            <v>Demand Side Management</v>
          </cell>
          <cell r="I38">
            <v>0</v>
          </cell>
          <cell r="J38">
            <v>0</v>
          </cell>
          <cell r="K38">
            <v>1</v>
          </cell>
          <cell r="L38">
            <v>0</v>
          </cell>
          <cell r="M38">
            <v>0</v>
          </cell>
          <cell r="N38">
            <v>0</v>
          </cell>
          <cell r="O38">
            <v>0</v>
          </cell>
          <cell r="P38">
            <v>0</v>
          </cell>
        </row>
        <row r="39">
          <cell r="E39" t="str">
            <v>DPW</v>
          </cell>
          <cell r="F39" t="str">
            <v>Distribution Poles &amp; Wires</v>
          </cell>
          <cell r="I39">
            <v>0</v>
          </cell>
          <cell r="J39">
            <v>0</v>
          </cell>
          <cell r="K39">
            <v>0.96088658149435713</v>
          </cell>
          <cell r="L39">
            <v>0</v>
          </cell>
          <cell r="M39">
            <v>0</v>
          </cell>
          <cell r="N39">
            <v>3.9113418505642789E-2</v>
          </cell>
          <cell r="O39">
            <v>0</v>
          </cell>
          <cell r="P39">
            <v>0</v>
          </cell>
        </row>
        <row r="40">
          <cell r="E40" t="str">
            <v>ESD</v>
          </cell>
          <cell r="F40" t="str">
            <v>Environmental Services Department</v>
          </cell>
          <cell r="I40">
            <v>0.3</v>
          </cell>
          <cell r="J40">
            <v>0.1</v>
          </cell>
          <cell r="K40">
            <v>0.6</v>
          </cell>
          <cell r="L40">
            <v>0</v>
          </cell>
          <cell r="M40">
            <v>0</v>
          </cell>
          <cell r="N40">
            <v>0</v>
          </cell>
          <cell r="O40">
            <v>0</v>
          </cell>
          <cell r="P40">
            <v>0</v>
          </cell>
        </row>
        <row r="41">
          <cell r="E41" t="str">
            <v>FERC</v>
          </cell>
          <cell r="F41" t="str">
            <v>FERC Fees</v>
          </cell>
          <cell r="I41">
            <v>0.51471773600110038</v>
          </cell>
          <cell r="J41">
            <v>0.48528226399889968</v>
          </cell>
          <cell r="K41">
            <v>0</v>
          </cell>
          <cell r="L41">
            <v>0</v>
          </cell>
          <cell r="M41">
            <v>0</v>
          </cell>
          <cell r="N41">
            <v>0</v>
          </cell>
          <cell r="O41">
            <v>0</v>
          </cell>
          <cell r="P41">
            <v>0</v>
          </cell>
        </row>
        <row r="42">
          <cell r="E42" t="str">
            <v>G</v>
          </cell>
          <cell r="F42" t="str">
            <v>General Plant</v>
          </cell>
          <cell r="I42">
            <v>0.25691887668004632</v>
          </cell>
          <cell r="J42">
            <v>0.21936395927382321</v>
          </cell>
          <cell r="K42">
            <v>0.47752338647005438</v>
          </cell>
          <cell r="L42">
            <v>0</v>
          </cell>
          <cell r="M42">
            <v>2.6755924638023756E-2</v>
          </cell>
          <cell r="N42">
            <v>1.9437852938052218E-2</v>
          </cell>
          <cell r="O42">
            <v>0</v>
          </cell>
          <cell r="P42">
            <v>0</v>
          </cell>
        </row>
        <row r="43">
          <cell r="E43" t="str">
            <v>G-DGP</v>
          </cell>
          <cell r="F43" t="str">
            <v>General Plant - DGP Factor</v>
          </cell>
          <cell r="I43">
            <v>0.6855986064245424</v>
          </cell>
          <cell r="J43">
            <v>0.31440139357545754</v>
          </cell>
          <cell r="K43">
            <v>0</v>
          </cell>
          <cell r="O43">
            <v>0</v>
          </cell>
          <cell r="P43">
            <v>0</v>
          </cell>
        </row>
        <row r="44">
          <cell r="E44" t="str">
            <v>G-DGU</v>
          </cell>
          <cell r="F44" t="str">
            <v>General Plant - DGU Factor</v>
          </cell>
          <cell r="I44">
            <v>0.6855986064245424</v>
          </cell>
          <cell r="J44">
            <v>0.31440139357545754</v>
          </cell>
          <cell r="K44">
            <v>0</v>
          </cell>
          <cell r="O44">
            <v>0</v>
          </cell>
          <cell r="P44">
            <v>0</v>
          </cell>
        </row>
        <row r="45">
          <cell r="E45" t="str">
            <v>G-SG</v>
          </cell>
          <cell r="F45" t="str">
            <v>General Plant - SG Factor</v>
          </cell>
          <cell r="I45">
            <v>0.6863049828759672</v>
          </cell>
          <cell r="J45">
            <v>0.30707059561087746</v>
          </cell>
          <cell r="K45">
            <v>6.3653177421535414E-3</v>
          </cell>
          <cell r="L45">
            <v>0</v>
          </cell>
          <cell r="M45">
            <v>0</v>
          </cell>
          <cell r="N45">
            <v>2.5910377100182955E-4</v>
          </cell>
          <cell r="O45">
            <v>0</v>
          </cell>
          <cell r="P45">
            <v>0</v>
          </cell>
        </row>
        <row r="46">
          <cell r="E46" t="str">
            <v>G-SITUS</v>
          </cell>
          <cell r="F46" t="str">
            <v>General Plant - SITUS Factor</v>
          </cell>
          <cell r="I46">
            <v>1.4675750330782366E-4</v>
          </cell>
          <cell r="J46">
            <v>0.20967984895873579</v>
          </cell>
          <cell r="K46">
            <v>0.75926701090448223</v>
          </cell>
          <cell r="L46">
            <v>0</v>
          </cell>
          <cell r="M46">
            <v>0</v>
          </cell>
          <cell r="N46">
            <v>3.0906382633474064E-2</v>
          </cell>
          <cell r="O46">
            <v>0</v>
          </cell>
          <cell r="P46">
            <v>0</v>
          </cell>
        </row>
        <row r="47">
          <cell r="E47" t="str">
            <v>I</v>
          </cell>
          <cell r="F47" t="str">
            <v>Intangible Plant</v>
          </cell>
          <cell r="I47">
            <v>0.47022306816781634</v>
          </cell>
          <cell r="J47">
            <v>0.14651895511421309</v>
          </cell>
          <cell r="K47">
            <v>0.1997512069205141</v>
          </cell>
          <cell r="L47">
            <v>0</v>
          </cell>
          <cell r="M47">
            <v>9.6415243894330177E-2</v>
          </cell>
          <cell r="N47">
            <v>3.9737688799320263E-2</v>
          </cell>
          <cell r="O47">
            <v>4.7353837103805856E-2</v>
          </cell>
          <cell r="P47">
            <v>0</v>
          </cell>
        </row>
        <row r="48">
          <cell r="E48" t="str">
            <v>I-DGP</v>
          </cell>
          <cell r="F48" t="str">
            <v>Intangible Plant - DGP Factor</v>
          </cell>
          <cell r="I48">
            <v>1</v>
          </cell>
          <cell r="J48">
            <v>0</v>
          </cell>
          <cell r="K48">
            <v>0</v>
          </cell>
          <cell r="L48">
            <v>0</v>
          </cell>
          <cell r="M48">
            <v>0</v>
          </cell>
          <cell r="N48">
            <v>0</v>
          </cell>
          <cell r="O48">
            <v>0</v>
          </cell>
          <cell r="P48">
            <v>0</v>
          </cell>
        </row>
        <row r="49">
          <cell r="E49" t="str">
            <v>I-DGU</v>
          </cell>
          <cell r="F49" t="str">
            <v>Intangible Plant - DGU Factor</v>
          </cell>
          <cell r="I49">
            <v>1</v>
          </cell>
          <cell r="J49">
            <v>0</v>
          </cell>
          <cell r="K49">
            <v>0</v>
          </cell>
          <cell r="L49">
            <v>0</v>
          </cell>
          <cell r="M49">
            <v>0</v>
          </cell>
          <cell r="N49">
            <v>0</v>
          </cell>
          <cell r="O49">
            <v>0</v>
          </cell>
          <cell r="P49">
            <v>0</v>
          </cell>
        </row>
        <row r="50">
          <cell r="E50" t="str">
            <v>I-SG</v>
          </cell>
          <cell r="F50" t="str">
            <v>Intangible Plant - SG Factor</v>
          </cell>
          <cell r="I50">
            <v>0.89524664331436477</v>
          </cell>
          <cell r="J50">
            <v>0.10442954457889324</v>
          </cell>
          <cell r="K50">
            <v>3.1114670829378278E-4</v>
          </cell>
          <cell r="L50">
            <v>0</v>
          </cell>
          <cell r="M50">
            <v>0</v>
          </cell>
          <cell r="N50">
            <v>1.2665398448192765E-5</v>
          </cell>
          <cell r="O50">
            <v>0</v>
          </cell>
          <cell r="P50">
            <v>0</v>
          </cell>
        </row>
        <row r="51">
          <cell r="E51" t="str">
            <v>I-SITUS</v>
          </cell>
          <cell r="F51" t="str">
            <v>Intangible Plant - SITUS Factor</v>
          </cell>
          <cell r="I51">
            <v>0</v>
          </cell>
          <cell r="J51">
            <v>0.37142313919563458</v>
          </cell>
          <cell r="K51">
            <v>0.60399107098476101</v>
          </cell>
          <cell r="L51">
            <v>0</v>
          </cell>
          <cell r="M51">
            <v>0</v>
          </cell>
          <cell r="N51">
            <v>2.4585789819604319E-2</v>
          </cell>
          <cell r="O51">
            <v>0</v>
          </cell>
          <cell r="P51">
            <v>0</v>
          </cell>
        </row>
        <row r="52">
          <cell r="E52" t="str">
            <v>LABOR</v>
          </cell>
          <cell r="F52" t="str">
            <v>Direct Labor Expense</v>
          </cell>
          <cell r="I52">
            <v>0.4042442542064229</v>
          </cell>
          <cell r="J52">
            <v>4.8127017059966117E-2</v>
          </cell>
          <cell r="K52">
            <v>0.34000637212690071</v>
          </cell>
          <cell r="L52">
            <v>0</v>
          </cell>
          <cell r="M52">
            <v>5.4414292618985179E-2</v>
          </cell>
          <cell r="N52">
            <v>9.7897442429404999E-2</v>
          </cell>
          <cell r="O52">
            <v>5.5310621558320061E-2</v>
          </cell>
          <cell r="P52">
            <v>0</v>
          </cell>
        </row>
        <row r="53">
          <cell r="E53" t="str">
            <v>MSS</v>
          </cell>
          <cell r="F53" t="str">
            <v>Materials &amp; Supplies</v>
          </cell>
          <cell r="I53">
            <v>0.80331195375421927</v>
          </cell>
          <cell r="J53">
            <v>6.7552664676073099E-2</v>
          </cell>
          <cell r="K53">
            <v>0.12475723774318874</v>
          </cell>
          <cell r="L53">
            <v>0</v>
          </cell>
          <cell r="M53">
            <v>0</v>
          </cell>
          <cell r="N53">
            <v>4.3781438265189446E-3</v>
          </cell>
          <cell r="O53">
            <v>0</v>
          </cell>
          <cell r="P53">
            <v>0</v>
          </cell>
        </row>
        <row r="54">
          <cell r="E54" t="str">
            <v>NONE</v>
          </cell>
          <cell r="F54" t="str">
            <v>Not Functionalized</v>
          </cell>
          <cell r="I54">
            <v>0</v>
          </cell>
          <cell r="J54">
            <v>0</v>
          </cell>
          <cell r="K54">
            <v>0</v>
          </cell>
          <cell r="L54">
            <v>0</v>
          </cell>
          <cell r="M54">
            <v>0</v>
          </cell>
          <cell r="N54">
            <v>0</v>
          </cell>
          <cell r="O54">
            <v>0</v>
          </cell>
          <cell r="P54">
            <v>0</v>
          </cell>
        </row>
        <row r="55">
          <cell r="E55" t="str">
            <v>NUTIL</v>
          </cell>
          <cell r="F55" t="str">
            <v>Non-Utility</v>
          </cell>
          <cell r="I55">
            <v>0</v>
          </cell>
          <cell r="J55">
            <v>0</v>
          </cell>
          <cell r="K55">
            <v>0</v>
          </cell>
          <cell r="L55">
            <v>0</v>
          </cell>
          <cell r="M55">
            <v>0</v>
          </cell>
          <cell r="N55">
            <v>0</v>
          </cell>
          <cell r="O55">
            <v>0</v>
          </cell>
          <cell r="P55">
            <v>0</v>
          </cell>
        </row>
        <row r="56">
          <cell r="E56" t="str">
            <v>OTHDGP</v>
          </cell>
          <cell r="F56" t="str">
            <v>Other Revenues - DGP Factor</v>
          </cell>
          <cell r="I56">
            <v>0.46258706452498788</v>
          </cell>
          <cell r="J56">
            <v>0.53741293547501212</v>
          </cell>
          <cell r="K56">
            <v>0</v>
          </cell>
          <cell r="L56">
            <v>0</v>
          </cell>
          <cell r="M56">
            <v>0</v>
          </cell>
          <cell r="N56">
            <v>0</v>
          </cell>
          <cell r="O56">
            <v>0</v>
          </cell>
          <cell r="P56">
            <v>0</v>
          </cell>
        </row>
        <row r="57">
          <cell r="E57" t="str">
            <v>OTHDGU</v>
          </cell>
          <cell r="F57" t="str">
            <v>Other Revenues - DGU Factor</v>
          </cell>
          <cell r="I57">
            <v>0.46258706452498788</v>
          </cell>
          <cell r="J57">
            <v>0.53741293547501212</v>
          </cell>
          <cell r="K57">
            <v>0</v>
          </cell>
          <cell r="L57">
            <v>0</v>
          </cell>
          <cell r="M57">
            <v>0</v>
          </cell>
          <cell r="N57">
            <v>0</v>
          </cell>
          <cell r="O57">
            <v>0</v>
          </cell>
          <cell r="P57">
            <v>0</v>
          </cell>
        </row>
        <row r="58">
          <cell r="E58" t="str">
            <v>OTHSE</v>
          </cell>
          <cell r="F58" t="str">
            <v>Other Revenues - SE Factor</v>
          </cell>
          <cell r="I58">
            <v>1.727378941677291E-4</v>
          </cell>
          <cell r="J58">
            <v>0.99982726210583228</v>
          </cell>
          <cell r="K58">
            <v>0</v>
          </cell>
          <cell r="L58">
            <v>0</v>
          </cell>
          <cell r="M58">
            <v>0</v>
          </cell>
          <cell r="N58">
            <v>0</v>
          </cell>
          <cell r="O58">
            <v>0</v>
          </cell>
          <cell r="P58">
            <v>0</v>
          </cell>
        </row>
        <row r="59">
          <cell r="E59" t="str">
            <v>OTHSG</v>
          </cell>
          <cell r="F59" t="str">
            <v>Other Revenues - SG Factor</v>
          </cell>
          <cell r="I59">
            <v>0.46258706452498788</v>
          </cell>
          <cell r="J59">
            <v>0.53741293547501212</v>
          </cell>
          <cell r="K59">
            <v>0</v>
          </cell>
          <cell r="L59">
            <v>0</v>
          </cell>
          <cell r="M59">
            <v>0</v>
          </cell>
          <cell r="N59">
            <v>0</v>
          </cell>
          <cell r="O59">
            <v>0</v>
          </cell>
          <cell r="P59">
            <v>0</v>
          </cell>
        </row>
        <row r="60">
          <cell r="E60" t="str">
            <v>OTHSGR</v>
          </cell>
          <cell r="F60" t="str">
            <v>Other Revenues - Rolled-In SG Factor</v>
          </cell>
          <cell r="I60">
            <v>0.46258706452498788</v>
          </cell>
          <cell r="J60">
            <v>0.53741293547501212</v>
          </cell>
          <cell r="K60">
            <v>0</v>
          </cell>
          <cell r="L60">
            <v>0</v>
          </cell>
          <cell r="M60">
            <v>0</v>
          </cell>
          <cell r="N60">
            <v>0</v>
          </cell>
          <cell r="O60">
            <v>0</v>
          </cell>
          <cell r="P60">
            <v>0</v>
          </cell>
        </row>
        <row r="61">
          <cell r="E61" t="str">
            <v>OTHSITUS</v>
          </cell>
          <cell r="F61" t="str">
            <v>Other Revenues - SITUS</v>
          </cell>
          <cell r="I61">
            <v>0</v>
          </cell>
          <cell r="J61">
            <v>0</v>
          </cell>
          <cell r="K61">
            <v>1</v>
          </cell>
          <cell r="L61">
            <v>0</v>
          </cell>
          <cell r="M61">
            <v>0</v>
          </cell>
          <cell r="N61">
            <v>0</v>
          </cell>
          <cell r="O61">
            <v>0</v>
          </cell>
          <cell r="P61">
            <v>0</v>
          </cell>
        </row>
        <row r="62">
          <cell r="E62" t="str">
            <v>OTHSO</v>
          </cell>
          <cell r="F62" t="str">
            <v>Other Revenues - SO Factor</v>
          </cell>
          <cell r="I62">
            <v>4.6792937277370403E-5</v>
          </cell>
          <cell r="J62">
            <v>2.069046280386103E-5</v>
          </cell>
          <cell r="K62">
            <v>0.99993114702620056</v>
          </cell>
          <cell r="L62">
            <v>0</v>
          </cell>
          <cell r="M62">
            <v>0</v>
          </cell>
          <cell r="N62">
            <v>0</v>
          </cell>
          <cell r="O62">
            <v>0</v>
          </cell>
          <cell r="P62">
            <v>0</v>
          </cell>
        </row>
        <row r="63">
          <cell r="E63" t="str">
            <v>P</v>
          </cell>
          <cell r="F63" t="str">
            <v>Production</v>
          </cell>
          <cell r="I63">
            <v>1</v>
          </cell>
          <cell r="J63">
            <v>0</v>
          </cell>
          <cell r="K63">
            <v>0</v>
          </cell>
          <cell r="L63">
            <v>0</v>
          </cell>
          <cell r="M63">
            <v>0</v>
          </cell>
          <cell r="N63">
            <v>0</v>
          </cell>
          <cell r="O63">
            <v>0</v>
          </cell>
          <cell r="P63">
            <v>0</v>
          </cell>
        </row>
        <row r="64">
          <cell r="E64" t="str">
            <v>RETAIL</v>
          </cell>
          <cell r="F64" t="str">
            <v>Retail Function</v>
          </cell>
          <cell r="I64">
            <v>0</v>
          </cell>
          <cell r="J64">
            <v>0</v>
          </cell>
          <cell r="K64">
            <v>0</v>
          </cell>
          <cell r="L64">
            <v>0</v>
          </cell>
          <cell r="M64">
            <v>0</v>
          </cell>
          <cell r="N64">
            <v>0</v>
          </cell>
          <cell r="O64">
            <v>0</v>
          </cell>
          <cell r="P64">
            <v>0</v>
          </cell>
        </row>
        <row r="65">
          <cell r="E65" t="str">
            <v>SCHMA</v>
          </cell>
          <cell r="F65" t="str">
            <v>Schedule M Additions</v>
          </cell>
          <cell r="I65">
            <v>0.41908651413550013</v>
          </cell>
          <cell r="J65">
            <v>0.16412322911745039</v>
          </cell>
          <cell r="K65">
            <v>0.37614919184269013</v>
          </cell>
          <cell r="L65">
            <v>0</v>
          </cell>
          <cell r="M65">
            <v>5.4779405663904933E-3</v>
          </cell>
          <cell r="N65">
            <v>1.9511719733319884E-2</v>
          </cell>
          <cell r="O65">
            <v>1.5651404604649158E-2</v>
          </cell>
          <cell r="P65">
            <v>0</v>
          </cell>
        </row>
        <row r="66">
          <cell r="E66" t="str">
            <v>SCHMAF</v>
          </cell>
          <cell r="F66" t="str">
            <v>Schedule M Additions - Flow Through</v>
          </cell>
          <cell r="I66">
            <v>1</v>
          </cell>
          <cell r="J66">
            <v>0</v>
          </cell>
          <cell r="K66">
            <v>0</v>
          </cell>
          <cell r="L66">
            <v>0</v>
          </cell>
          <cell r="M66">
            <v>0</v>
          </cell>
          <cell r="N66">
            <v>0</v>
          </cell>
          <cell r="O66">
            <v>0</v>
          </cell>
          <cell r="P66">
            <v>0</v>
          </cell>
        </row>
        <row r="67">
          <cell r="E67" t="str">
            <v>SCHMAP</v>
          </cell>
          <cell r="F67" t="str">
            <v>Schedule M Additions - Permanent</v>
          </cell>
          <cell r="I67">
            <v>0.41609704580838047</v>
          </cell>
          <cell r="J67">
            <v>6.2534527479731636E-2</v>
          </cell>
          <cell r="K67">
            <v>0.33500102371793961</v>
          </cell>
          <cell r="L67">
            <v>0</v>
          </cell>
          <cell r="M67">
            <v>4.8503086413916825E-2</v>
          </cell>
          <cell r="N67">
            <v>8.8562272430795577E-2</v>
          </cell>
          <cell r="O67">
            <v>4.9302044149235905E-2</v>
          </cell>
          <cell r="P67">
            <v>0</v>
          </cell>
        </row>
        <row r="68">
          <cell r="E68" t="str">
            <v>SCHMAP-SO</v>
          </cell>
          <cell r="F68" t="str">
            <v>Schedule M Additions - Permanent-SO</v>
          </cell>
          <cell r="I68">
            <v>0.40593096434747516</v>
          </cell>
          <cell r="J68">
            <v>5.3087171226486679E-2</v>
          </cell>
          <cell r="K68">
            <v>0.33962725365241181</v>
          </cell>
          <cell r="L68">
            <v>0</v>
          </cell>
          <cell r="M68">
            <v>5.2658634951572587E-2</v>
          </cell>
          <cell r="N68">
            <v>9.5169931663428534E-2</v>
          </cell>
          <cell r="O68">
            <v>5.3526044158625247E-2</v>
          </cell>
          <cell r="P68">
            <v>0</v>
          </cell>
        </row>
        <row r="69">
          <cell r="E69" t="str">
            <v>SCHMAT</v>
          </cell>
          <cell r="F69" t="str">
            <v>Schedule M Additions - Temporary</v>
          </cell>
          <cell r="I69">
            <v>0.41914355356164584</v>
          </cell>
          <cell r="J69">
            <v>0.16606155413388918</v>
          </cell>
          <cell r="K69">
            <v>0.37693430398972066</v>
          </cell>
          <cell r="L69">
            <v>0</v>
          </cell>
          <cell r="M69">
            <v>4.6570154518084115E-3</v>
          </cell>
          <cell r="N69">
            <v>1.819422663089057E-2</v>
          </cell>
          <cell r="O69">
            <v>1.5009346232045445E-2</v>
          </cell>
          <cell r="P69">
            <v>0</v>
          </cell>
        </row>
        <row r="70">
          <cell r="E70" t="str">
            <v>SCHMAT-GPS</v>
          </cell>
          <cell r="F70" t="str">
            <v>Schedule M Additions - Temporary-GPS</v>
          </cell>
          <cell r="I70">
            <v>0.45650795548457057</v>
          </cell>
          <cell r="J70">
            <v>0.20098233955170283</v>
          </cell>
          <cell r="K70">
            <v>0.32774880961575192</v>
          </cell>
          <cell r="L70">
            <v>0</v>
          </cell>
          <cell r="M70">
            <v>8.3140806510551663E-4</v>
          </cell>
          <cell r="N70">
            <v>1.3550146695968235E-2</v>
          </cell>
          <cell r="O70">
            <v>3.7934058690083358E-4</v>
          </cell>
          <cell r="P70">
            <v>0</v>
          </cell>
        </row>
        <row r="71">
          <cell r="E71" t="str">
            <v>SCHMAT-SE</v>
          </cell>
          <cell r="F71" t="str">
            <v>Schedule M Additions - Temporary-SE</v>
          </cell>
          <cell r="I71">
            <v>0.98425087287494661</v>
          </cell>
          <cell r="J71">
            <v>1.2722638685043323E-3</v>
          </cell>
          <cell r="K71">
            <v>8.9882533500736939E-3</v>
          </cell>
          <cell r="L71">
            <v>0</v>
          </cell>
          <cell r="M71">
            <v>1.4384714170649156E-3</v>
          </cell>
          <cell r="N71">
            <v>2.5879721293909476E-3</v>
          </cell>
          <cell r="O71">
            <v>1.4621663600195077E-3</v>
          </cell>
          <cell r="P71">
            <v>0</v>
          </cell>
        </row>
        <row r="72">
          <cell r="E72" t="str">
            <v>SCHMAT-SITUS</v>
          </cell>
          <cell r="F72" t="str">
            <v>Schedule M Additions - Temporary-SITUS</v>
          </cell>
          <cell r="I72">
            <v>0.5055376977221463</v>
          </cell>
          <cell r="J72">
            <v>5.4636901332490738E-2</v>
          </cell>
          <cell r="K72">
            <v>0.29593019894259753</v>
          </cell>
          <cell r="L72">
            <v>0</v>
          </cell>
          <cell r="M72">
            <v>3.7062337597011615E-2</v>
          </cell>
          <cell r="N72">
            <v>6.9160024601533282E-2</v>
          </cell>
          <cell r="O72">
            <v>3.7672839804220502E-2</v>
          </cell>
          <cell r="P72">
            <v>0</v>
          </cell>
        </row>
        <row r="73">
          <cell r="E73" t="str">
            <v>SCHMAT-SNP</v>
          </cell>
          <cell r="F73" t="str">
            <v>Schedule M Additions - Temporary-SNP</v>
          </cell>
          <cell r="I73">
            <v>0.45651628979921377</v>
          </cell>
          <cell r="J73">
            <v>0.20151834257391324</v>
          </cell>
          <cell r="K73">
            <v>0.32805845934631506</v>
          </cell>
          <cell r="L73">
            <v>0</v>
          </cell>
          <cell r="M73">
            <v>3.2391240312871562E-4</v>
          </cell>
          <cell r="N73">
            <v>1.3435206691511516E-2</v>
          </cell>
          <cell r="O73">
            <v>1.4778918591764223E-4</v>
          </cell>
          <cell r="P73">
            <v>0</v>
          </cell>
        </row>
        <row r="74">
          <cell r="E74" t="str">
            <v>SCHMAT-SO</v>
          </cell>
          <cell r="F74" t="str">
            <v>Schedule M Additions - Temporary-SO</v>
          </cell>
          <cell r="I74">
            <v>0.41869555074752601</v>
          </cell>
          <cell r="J74">
            <v>0.15415641204346192</v>
          </cell>
          <cell r="K74">
            <v>0.35745307333400766</v>
          </cell>
          <cell r="L74">
            <v>0</v>
          </cell>
          <cell r="M74">
            <v>1.1294949036830737E-2</v>
          </cell>
          <cell r="N74">
            <v>2.910680568088846E-2</v>
          </cell>
          <cell r="O74">
            <v>2.9293209157285217E-2</v>
          </cell>
          <cell r="P74">
            <v>0</v>
          </cell>
        </row>
        <row r="75">
          <cell r="E75" t="str">
            <v>SCHMD</v>
          </cell>
          <cell r="F75" t="str">
            <v>Schedule M Deductions</v>
          </cell>
          <cell r="I75">
            <v>0.52278846213393537</v>
          </cell>
          <cell r="J75">
            <v>0.15528761262817339</v>
          </cell>
          <cell r="K75">
            <v>0.30192146636866918</v>
          </cell>
          <cell r="L75">
            <v>0</v>
          </cell>
          <cell r="M75">
            <v>3.1915481081643562E-3</v>
          </cell>
          <cell r="N75">
            <v>8.7957864257759873E-3</v>
          </cell>
          <cell r="O75">
            <v>8.0151243352815475E-3</v>
          </cell>
          <cell r="P75">
            <v>0</v>
          </cell>
        </row>
        <row r="76">
          <cell r="E76" t="str">
            <v>SCHMDF</v>
          </cell>
          <cell r="F76" t="str">
            <v>Schedule M Deductions - Flow Through</v>
          </cell>
          <cell r="I76">
            <v>1</v>
          </cell>
          <cell r="J76">
            <v>0</v>
          </cell>
          <cell r="K76">
            <v>0</v>
          </cell>
          <cell r="L76">
            <v>0</v>
          </cell>
          <cell r="M76">
            <v>0</v>
          </cell>
          <cell r="N76">
            <v>0</v>
          </cell>
          <cell r="O76">
            <v>0</v>
          </cell>
          <cell r="P76">
            <v>0</v>
          </cell>
        </row>
        <row r="77">
          <cell r="E77" t="str">
            <v>SCHMDP</v>
          </cell>
          <cell r="F77" t="str">
            <v>Schedule M Deductions - Permanent</v>
          </cell>
          <cell r="I77">
            <v>0.49904257528280699</v>
          </cell>
          <cell r="J77">
            <v>4.2238171463031042E-2</v>
          </cell>
          <cell r="K77">
            <v>0.28610617750861872</v>
          </cell>
          <cell r="L77">
            <v>0</v>
          </cell>
          <cell r="M77">
            <v>4.5199730165321167E-2</v>
          </cell>
          <cell r="N77">
            <v>8.146907157821115E-2</v>
          </cell>
          <cell r="O77">
            <v>4.5944274002011058E-2</v>
          </cell>
          <cell r="P77">
            <v>0</v>
          </cell>
        </row>
        <row r="78">
          <cell r="E78" t="str">
            <v>SCHMDP-SO</v>
          </cell>
          <cell r="F78" t="str">
            <v>Schedule M Deductions - Permanent- SO</v>
          </cell>
          <cell r="I78">
            <v>0.40424420122948829</v>
          </cell>
          <cell r="J78">
            <v>4.8126861269260447E-2</v>
          </cell>
          <cell r="K78">
            <v>0.34000638403442068</v>
          </cell>
          <cell r="L78">
            <v>0</v>
          </cell>
          <cell r="M78">
            <v>5.4414347761454089E-2</v>
          </cell>
          <cell r="N78">
            <v>9.7897528096263869E-2</v>
          </cell>
          <cell r="O78">
            <v>5.5310677609112659E-2</v>
          </cell>
          <cell r="P78">
            <v>0</v>
          </cell>
        </row>
        <row r="79">
          <cell r="E79" t="str">
            <v>SCHMDT</v>
          </cell>
          <cell r="F79" t="str">
            <v>Schedule M Deductions - Temporary</v>
          </cell>
          <cell r="I79">
            <v>0.52344410709308842</v>
          </cell>
          <cell r="J79">
            <v>0.15840900778598235</v>
          </cell>
          <cell r="K79">
            <v>0.30235814049600962</v>
          </cell>
          <cell r="L79">
            <v>0</v>
          </cell>
          <cell r="M79">
            <v>2.0316650100248375E-3</v>
          </cell>
          <cell r="N79">
            <v>6.7892126821206735E-3</v>
          </cell>
          <cell r="O79">
            <v>6.9678669327739627E-3</v>
          </cell>
          <cell r="P79">
            <v>0</v>
          </cell>
        </row>
        <row r="80">
          <cell r="E80" t="str">
            <v>SCHMDT-GPS</v>
          </cell>
          <cell r="F80" t="str">
            <v>Schedule M Deductions - Temporary-GPS</v>
          </cell>
          <cell r="I80">
            <v>0.45652160922967755</v>
          </cell>
          <cell r="J80">
            <v>0.20186044998490496</v>
          </cell>
          <cell r="K80">
            <v>0.32825609529844152</v>
          </cell>
          <cell r="L80">
            <v>0</v>
          </cell>
          <cell r="M80">
            <v>0</v>
          </cell>
          <cell r="N80">
            <v>1.3361845486975931E-2</v>
          </cell>
          <cell r="O80">
            <v>0</v>
          </cell>
          <cell r="P80">
            <v>0</v>
          </cell>
        </row>
        <row r="81">
          <cell r="E81" t="str">
            <v>SCHMDT-SG</v>
          </cell>
          <cell r="F81" t="str">
            <v>Schedule M Deductions - Temporary-SG</v>
          </cell>
          <cell r="I81">
            <v>0.4608190970835252</v>
          </cell>
          <cell r="J81">
            <v>0.19484053894795</v>
          </cell>
          <cell r="K81">
            <v>0.32249450482728975</v>
          </cell>
          <cell r="L81">
            <v>0</v>
          </cell>
          <cell r="M81">
            <v>5.1057762247968775E-3</v>
          </cell>
          <cell r="N81">
            <v>1.4410507066758765E-2</v>
          </cell>
          <cell r="O81">
            <v>2.3295758496797371E-3</v>
          </cell>
          <cell r="P81">
            <v>0</v>
          </cell>
        </row>
        <row r="82">
          <cell r="E82" t="str">
            <v>SCHMDT-SITUS</v>
          </cell>
          <cell r="F82" t="str">
            <v>Schedule M Deductions - Temporary-SITUS</v>
          </cell>
          <cell r="I82">
            <v>0.34105593115636806</v>
          </cell>
          <cell r="J82">
            <v>0.14276120880864823</v>
          </cell>
          <cell r="K82">
            <v>0.41411915458214604</v>
          </cell>
          <cell r="L82">
            <v>0</v>
          </cell>
          <cell r="M82">
            <v>6.1288215260026533E-3</v>
          </cell>
          <cell r="N82">
            <v>2.2004406809993951E-2</v>
          </cell>
          <cell r="O82">
            <v>7.3930477116841364E-2</v>
          </cell>
          <cell r="P82">
            <v>0</v>
          </cell>
        </row>
        <row r="83">
          <cell r="E83" t="str">
            <v>SCHMDT-SNP</v>
          </cell>
          <cell r="F83" t="str">
            <v>Schedule M Deductions - Temporary-SNP</v>
          </cell>
          <cell r="I83">
            <v>0.45652160922967744</v>
          </cell>
          <cell r="J83">
            <v>0.20186044998490496</v>
          </cell>
          <cell r="K83">
            <v>0.32825609529844152</v>
          </cell>
          <cell r="L83">
            <v>0</v>
          </cell>
          <cell r="M83">
            <v>0</v>
          </cell>
          <cell r="N83">
            <v>1.3361845486975931E-2</v>
          </cell>
          <cell r="O83">
            <v>0</v>
          </cell>
          <cell r="P83">
            <v>0</v>
          </cell>
        </row>
        <row r="84">
          <cell r="E84" t="str">
            <v>SCHMDT-SO</v>
          </cell>
          <cell r="F84" t="str">
            <v>Schedule M Deductions - Temporary-SO</v>
          </cell>
          <cell r="I84">
            <v>0.39913077283553511</v>
          </cell>
          <cell r="J84">
            <v>0.14064066494679292</v>
          </cell>
          <cell r="K84">
            <v>0.35973959071197786</v>
          </cell>
          <cell r="L84">
            <v>0</v>
          </cell>
          <cell r="M84">
            <v>1.3862085796823138E-2</v>
          </cell>
          <cell r="N84">
            <v>2.9343181260825982E-2</v>
          </cell>
          <cell r="O84">
            <v>5.7283704448045078E-2</v>
          </cell>
          <cell r="P84">
            <v>0</v>
          </cell>
        </row>
        <row r="85">
          <cell r="E85" t="str">
            <v>STEP_UP</v>
          </cell>
          <cell r="F85" t="str">
            <v>Step-up Transformers</v>
          </cell>
          <cell r="I85">
            <v>8.4890553061644475E-2</v>
          </cell>
          <cell r="J85">
            <v>0.91510944693835561</v>
          </cell>
          <cell r="K85">
            <v>0</v>
          </cell>
          <cell r="L85">
            <v>0</v>
          </cell>
          <cell r="M85">
            <v>0</v>
          </cell>
          <cell r="N85">
            <v>0</v>
          </cell>
          <cell r="O85">
            <v>0</v>
          </cell>
          <cell r="P85">
            <v>0</v>
          </cell>
        </row>
        <row r="86">
          <cell r="E86" t="str">
            <v>T</v>
          </cell>
          <cell r="F86" t="str">
            <v>Transmission</v>
          </cell>
          <cell r="I86">
            <v>0</v>
          </cell>
          <cell r="J86">
            <v>1</v>
          </cell>
          <cell r="K86">
            <v>0</v>
          </cell>
          <cell r="L86">
            <v>0</v>
          </cell>
          <cell r="M86">
            <v>0</v>
          </cell>
          <cell r="N86">
            <v>0</v>
          </cell>
          <cell r="O86">
            <v>0</v>
          </cell>
          <cell r="P86">
            <v>0</v>
          </cell>
        </row>
        <row r="87">
          <cell r="E87" t="str">
            <v>TAXDEPR</v>
          </cell>
          <cell r="F87" t="str">
            <v>Tax Depreciation</v>
          </cell>
          <cell r="I87">
            <v>0.53809385096135443</v>
          </cell>
          <cell r="J87">
            <v>0.15996731962243196</v>
          </cell>
          <cell r="K87">
            <v>0.29564233542272728</v>
          </cell>
          <cell r="L87">
            <v>0</v>
          </cell>
          <cell r="M87">
            <v>1.5734569256973408E-3</v>
          </cell>
          <cell r="N87">
            <v>3.5402751437461568E-3</v>
          </cell>
          <cell r="O87">
            <v>1.1827619240428577E-3</v>
          </cell>
          <cell r="P87">
            <v>0</v>
          </cell>
        </row>
        <row r="88">
          <cell r="E88" t="str">
            <v>WSF</v>
          </cell>
          <cell r="F88" t="str">
            <v>Wholesale Sales Firm</v>
          </cell>
          <cell r="I88">
            <v>0.79537047298689467</v>
          </cell>
          <cell r="J88">
            <v>0.20462952701310524</v>
          </cell>
          <cell r="K88">
            <v>0</v>
          </cell>
          <cell r="L88">
            <v>0</v>
          </cell>
          <cell r="M88">
            <v>0</v>
          </cell>
          <cell r="N88">
            <v>0</v>
          </cell>
          <cell r="O88">
            <v>0</v>
          </cell>
          <cell r="P88">
            <v>0</v>
          </cell>
        </row>
      </sheetData>
      <sheetData sheetId="2">
        <row r="43">
          <cell r="C43">
            <v>1941631088.8316991</v>
          </cell>
        </row>
      </sheetData>
      <sheetData sheetId="3"/>
      <sheetData sheetId="4"/>
      <sheetData sheetId="5">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NON-REGULATED</v>
          </cell>
        </row>
        <row r="23">
          <cell r="G23" t="str">
            <v>S</v>
          </cell>
          <cell r="K23">
            <v>1</v>
          </cell>
          <cell r="L23">
            <v>1</v>
          </cell>
          <cell r="M23">
            <v>1</v>
          </cell>
          <cell r="N23">
            <v>1</v>
          </cell>
          <cell r="O23">
            <v>1</v>
          </cell>
          <cell r="P23">
            <v>1</v>
          </cell>
          <cell r="Q23">
            <v>1</v>
          </cell>
          <cell r="R23">
            <v>1</v>
          </cell>
          <cell r="S23">
            <v>1</v>
          </cell>
          <cell r="T23">
            <v>1</v>
          </cell>
        </row>
        <row r="24">
          <cell r="G24" t="str">
            <v>SG</v>
          </cell>
          <cell r="J24">
            <v>1</v>
          </cell>
          <cell r="K24">
            <v>1.4921500451194452E-2</v>
          </cell>
          <cell r="L24">
            <v>0.25729019612440912</v>
          </cell>
          <cell r="M24">
            <v>7.8361292381670389E-2</v>
          </cell>
          <cell r="N24">
            <v>0</v>
          </cell>
          <cell r="O24">
            <v>0.12732446022855393</v>
          </cell>
          <cell r="P24">
            <v>0.43055956557768865</v>
          </cell>
          <cell r="Q24">
            <v>6.0275090064592203E-2</v>
          </cell>
          <cell r="R24">
            <v>2.7358708750295523E-2</v>
          </cell>
          <cell r="S24">
            <v>3.9091864215958444E-3</v>
          </cell>
        </row>
        <row r="25">
          <cell r="G25" t="str">
            <v>SG-P</v>
          </cell>
          <cell r="J25">
            <v>1</v>
          </cell>
          <cell r="K25">
            <v>1.4921500451194452E-2</v>
          </cell>
          <cell r="L25">
            <v>0.25729019612440912</v>
          </cell>
          <cell r="M25">
            <v>7.8361292381670389E-2</v>
          </cell>
          <cell r="N25">
            <v>0</v>
          </cell>
          <cell r="O25">
            <v>0.12732446022855393</v>
          </cell>
          <cell r="P25">
            <v>0.43055956557768865</v>
          </cell>
          <cell r="Q25">
            <v>6.0275090064592203E-2</v>
          </cell>
          <cell r="R25">
            <v>2.7358708750295523E-2</v>
          </cell>
          <cell r="S25">
            <v>3.9091864215958444E-3</v>
          </cell>
        </row>
        <row r="26">
          <cell r="G26" t="str">
            <v>SG-U</v>
          </cell>
          <cell r="J26">
            <v>1</v>
          </cell>
          <cell r="K26">
            <v>1.4921500451194452E-2</v>
          </cell>
          <cell r="L26">
            <v>0.25729019612440912</v>
          </cell>
          <cell r="M26">
            <v>7.8361292381670389E-2</v>
          </cell>
          <cell r="N26">
            <v>0</v>
          </cell>
          <cell r="O26">
            <v>0.12732446022855393</v>
          </cell>
          <cell r="P26">
            <v>0.43055956557768865</v>
          </cell>
          <cell r="Q26">
            <v>6.0275090064592203E-2</v>
          </cell>
          <cell r="R26">
            <v>2.7358708750295523E-2</v>
          </cell>
          <cell r="S26">
            <v>3.9091864215958444E-3</v>
          </cell>
        </row>
        <row r="27">
          <cell r="G27" t="str">
            <v>DGP</v>
          </cell>
          <cell r="J27">
            <v>1</v>
          </cell>
          <cell r="K27">
            <v>3.1223226816999197E-2</v>
          </cell>
          <cell r="L27">
            <v>0.53837951335112311</v>
          </cell>
          <cell r="M27">
            <v>0.16397093668353108</v>
          </cell>
          <cell r="N27">
            <v>0</v>
          </cell>
          <cell r="O27">
            <v>0.26642632314834658</v>
          </cell>
          <cell r="P27">
            <v>0</v>
          </cell>
          <cell r="Q27">
            <v>0</v>
          </cell>
          <cell r="R27">
            <v>0</v>
          </cell>
          <cell r="S27">
            <v>0</v>
          </cell>
        </row>
        <row r="28">
          <cell r="G28" t="str">
            <v>DGU</v>
          </cell>
          <cell r="J28">
            <v>1</v>
          </cell>
          <cell r="K28">
            <v>0</v>
          </cell>
          <cell r="L28">
            <v>0</v>
          </cell>
          <cell r="M28">
            <v>0</v>
          </cell>
          <cell r="N28">
            <v>0</v>
          </cell>
          <cell r="O28">
            <v>0</v>
          </cell>
          <cell r="P28">
            <v>0.82466474240792254</v>
          </cell>
          <cell r="Q28">
            <v>0.11544684079899359</v>
          </cell>
          <cell r="R28">
            <v>5.2401024870750129E-2</v>
          </cell>
          <cell r="S28">
            <v>7.4873919223336829E-3</v>
          </cell>
        </row>
        <row r="29">
          <cell r="G29" t="str">
            <v>SC</v>
          </cell>
          <cell r="J29">
            <v>1</v>
          </cell>
          <cell r="K29">
            <v>1.4981266188474946E-2</v>
          </cell>
          <cell r="L29">
            <v>0.26134115593592672</v>
          </cell>
          <cell r="M29">
            <v>7.9524458615620533E-2</v>
          </cell>
          <cell r="N29">
            <v>0</v>
          </cell>
          <cell r="O29">
            <v>0.12311335480643143</v>
          </cell>
          <cell r="P29">
            <v>0.43158031472112707</v>
          </cell>
          <cell r="Q29">
            <v>5.9309490816116632E-2</v>
          </cell>
          <cell r="R29">
            <v>2.6135490222594895E-2</v>
          </cell>
          <cell r="S29">
            <v>4.0144686937078518E-3</v>
          </cell>
        </row>
        <row r="30">
          <cell r="G30" t="str">
            <v>SE</v>
          </cell>
          <cell r="J30">
            <v>1</v>
          </cell>
          <cell r="K30">
            <v>1.4742203239352972E-2</v>
          </cell>
          <cell r="L30">
            <v>0.2451373166898563</v>
          </cell>
          <cell r="M30">
            <v>7.4871793679819929E-2</v>
          </cell>
          <cell r="N30">
            <v>0</v>
          </cell>
          <cell r="O30">
            <v>0.13995777649492136</v>
          </cell>
          <cell r="P30">
            <v>0.42749731814737341</v>
          </cell>
          <cell r="Q30">
            <v>6.3171887810018923E-2</v>
          </cell>
          <cell r="R30">
            <v>3.102836433339741E-2</v>
          </cell>
          <cell r="S30">
            <v>3.5933396052598224E-3</v>
          </cell>
        </row>
        <row r="31">
          <cell r="G31" t="str">
            <v>SE-P</v>
          </cell>
          <cell r="J31">
            <v>1</v>
          </cell>
          <cell r="K31">
            <v>1.4742203239352972E-2</v>
          </cell>
          <cell r="L31">
            <v>0.2451373166898563</v>
          </cell>
          <cell r="M31">
            <v>7.4871793679819929E-2</v>
          </cell>
          <cell r="N31">
            <v>0</v>
          </cell>
          <cell r="O31">
            <v>0.13995777649492136</v>
          </cell>
          <cell r="P31">
            <v>0.42749731814737341</v>
          </cell>
          <cell r="Q31">
            <v>6.3171887810018923E-2</v>
          </cell>
          <cell r="R31">
            <v>3.102836433339741E-2</v>
          </cell>
          <cell r="S31">
            <v>3.5933396052598224E-3</v>
          </cell>
        </row>
        <row r="32">
          <cell r="G32" t="str">
            <v>SE-U</v>
          </cell>
          <cell r="J32">
            <v>1</v>
          </cell>
          <cell r="K32">
            <v>1.4742203239352972E-2</v>
          </cell>
          <cell r="L32">
            <v>0.2451373166898563</v>
          </cell>
          <cell r="M32">
            <v>7.4871793679819929E-2</v>
          </cell>
          <cell r="N32">
            <v>0</v>
          </cell>
          <cell r="O32">
            <v>0.13995777649492136</v>
          </cell>
          <cell r="P32">
            <v>0.42749731814737341</v>
          </cell>
          <cell r="Q32">
            <v>6.3171887810018923E-2</v>
          </cell>
          <cell r="R32">
            <v>3.102836433339741E-2</v>
          </cell>
          <cell r="S32">
            <v>3.5933396052598224E-3</v>
          </cell>
        </row>
        <row r="33">
          <cell r="G33" t="str">
            <v>DEP</v>
          </cell>
          <cell r="J33">
            <v>1</v>
          </cell>
          <cell r="K33">
            <v>3.1055236873860498E-2</v>
          </cell>
          <cell r="L33">
            <v>0.51639482327203123</v>
          </cell>
          <cell r="M33">
            <v>0.15772142400606801</v>
          </cell>
          <cell r="N33">
            <v>0</v>
          </cell>
          <cell r="O33">
            <v>0.29482851584804026</v>
          </cell>
          <cell r="P33">
            <v>0</v>
          </cell>
          <cell r="Q33">
            <v>0</v>
          </cell>
          <cell r="R33">
            <v>0</v>
          </cell>
          <cell r="S33">
            <v>0</v>
          </cell>
        </row>
        <row r="34">
          <cell r="G34" t="str">
            <v>DEU</v>
          </cell>
          <cell r="J34">
            <v>0.99999999999999978</v>
          </cell>
          <cell r="K34">
            <v>0</v>
          </cell>
          <cell r="L34">
            <v>0</v>
          </cell>
          <cell r="M34">
            <v>0</v>
          </cell>
          <cell r="N34">
            <v>0</v>
          </cell>
          <cell r="O34">
            <v>0</v>
          </cell>
          <cell r="P34">
            <v>0.81382965152009057</v>
          </cell>
          <cell r="Q34">
            <v>0.12026076716713044</v>
          </cell>
          <cell r="R34">
            <v>5.9068915431142038E-2</v>
          </cell>
          <cell r="S34">
            <v>6.8406658816367334E-3</v>
          </cell>
        </row>
        <row r="35">
          <cell r="G35" t="str">
            <v>SO</v>
          </cell>
          <cell r="J35">
            <v>1</v>
          </cell>
          <cell r="K35">
            <v>2.1577692723230048E-2</v>
          </cell>
          <cell r="L35">
            <v>0.27063898523679542</v>
          </cell>
          <cell r="M35">
            <v>7.6386834239668272E-2</v>
          </cell>
          <cell r="N35">
            <v>0</v>
          </cell>
          <cell r="O35">
            <v>0.11741105022858603</v>
          </cell>
          <cell r="P35">
            <v>0.4282509757697876</v>
          </cell>
          <cell r="Q35">
            <v>5.793507401524968E-2</v>
          </cell>
          <cell r="R35">
            <v>2.4991420337084909E-2</v>
          </cell>
          <cell r="S35">
            <v>2.8079674495981991E-3</v>
          </cell>
        </row>
        <row r="36">
          <cell r="G36" t="str">
            <v>SO-P</v>
          </cell>
          <cell r="J36">
            <v>1</v>
          </cell>
          <cell r="K36">
            <v>2.1577692723230048E-2</v>
          </cell>
          <cell r="L36">
            <v>0.27063898523679542</v>
          </cell>
          <cell r="M36">
            <v>7.6386834239668272E-2</v>
          </cell>
          <cell r="N36">
            <v>0</v>
          </cell>
          <cell r="O36">
            <v>0.11741105022858603</v>
          </cell>
          <cell r="P36">
            <v>0.4282509757697876</v>
          </cell>
          <cell r="Q36">
            <v>5.793507401524968E-2</v>
          </cell>
          <cell r="R36">
            <v>2.4991420337084909E-2</v>
          </cell>
          <cell r="S36">
            <v>2.8079674495981991E-3</v>
          </cell>
        </row>
        <row r="37">
          <cell r="G37" t="str">
            <v>SO-U</v>
          </cell>
          <cell r="J37">
            <v>1</v>
          </cell>
          <cell r="K37">
            <v>2.1577692723230048E-2</v>
          </cell>
          <cell r="L37">
            <v>0.27063898523679542</v>
          </cell>
          <cell r="M37">
            <v>7.6386834239668272E-2</v>
          </cell>
          <cell r="N37">
            <v>0</v>
          </cell>
          <cell r="O37">
            <v>0.11741105022858603</v>
          </cell>
          <cell r="P37">
            <v>0.4282509757697876</v>
          </cell>
          <cell r="Q37">
            <v>5.793507401524968E-2</v>
          </cell>
          <cell r="R37">
            <v>2.4991420337084909E-2</v>
          </cell>
          <cell r="S37">
            <v>2.8079674495981991E-3</v>
          </cell>
        </row>
        <row r="38">
          <cell r="G38" t="str">
            <v>DOP</v>
          </cell>
          <cell r="J38">
            <v>0</v>
          </cell>
          <cell r="K38">
            <v>0</v>
          </cell>
          <cell r="L38">
            <v>0</v>
          </cell>
          <cell r="M38">
            <v>0</v>
          </cell>
          <cell r="N38">
            <v>0</v>
          </cell>
          <cell r="O38">
            <v>0</v>
          </cell>
          <cell r="P38">
            <v>0</v>
          </cell>
          <cell r="Q38">
            <v>0</v>
          </cell>
          <cell r="R38">
            <v>0</v>
          </cell>
          <cell r="S38">
            <v>0</v>
          </cell>
        </row>
        <row r="39">
          <cell r="G39" t="str">
            <v>DOU</v>
          </cell>
          <cell r="J39">
            <v>0</v>
          </cell>
          <cell r="K39">
            <v>0</v>
          </cell>
          <cell r="L39">
            <v>0</v>
          </cell>
          <cell r="M39">
            <v>0</v>
          </cell>
          <cell r="N39">
            <v>0</v>
          </cell>
          <cell r="O39">
            <v>0</v>
          </cell>
          <cell r="P39">
            <v>0</v>
          </cell>
          <cell r="Q39">
            <v>0</v>
          </cell>
          <cell r="R39">
            <v>0</v>
          </cell>
          <cell r="S39">
            <v>0</v>
          </cell>
        </row>
        <row r="40">
          <cell r="G40" t="str">
            <v>GPS</v>
          </cell>
          <cell r="J40">
            <v>1</v>
          </cell>
          <cell r="K40">
            <v>2.1577692723230041E-2</v>
          </cell>
          <cell r="L40">
            <v>0.27063898523679536</v>
          </cell>
          <cell r="M40">
            <v>7.6386834239668272E-2</v>
          </cell>
          <cell r="N40">
            <v>0</v>
          </cell>
          <cell r="O40">
            <v>0.117411050228586</v>
          </cell>
          <cell r="P40">
            <v>0.42825097576978755</v>
          </cell>
          <cell r="Q40">
            <v>5.7935074015249659E-2</v>
          </cell>
          <cell r="R40">
            <v>2.4991420337084905E-2</v>
          </cell>
          <cell r="S40">
            <v>2.8079674495981987E-3</v>
          </cell>
        </row>
        <row r="41">
          <cell r="G41" t="str">
            <v>SGPP</v>
          </cell>
          <cell r="J41">
            <v>0</v>
          </cell>
          <cell r="K41">
            <v>0</v>
          </cell>
          <cell r="L41">
            <v>0</v>
          </cell>
          <cell r="M41">
            <v>0</v>
          </cell>
          <cell r="N41">
            <v>0</v>
          </cell>
          <cell r="O41">
            <v>0</v>
          </cell>
          <cell r="P41">
            <v>0</v>
          </cell>
          <cell r="Q41">
            <v>0</v>
          </cell>
          <cell r="R41">
            <v>0</v>
          </cell>
          <cell r="S41">
            <v>0</v>
          </cell>
        </row>
        <row r="42">
          <cell r="G42" t="str">
            <v>SGPU</v>
          </cell>
          <cell r="J42">
            <v>0</v>
          </cell>
          <cell r="K42">
            <v>0</v>
          </cell>
          <cell r="L42">
            <v>0</v>
          </cell>
          <cell r="M42">
            <v>0</v>
          </cell>
          <cell r="N42">
            <v>0</v>
          </cell>
          <cell r="O42">
            <v>0</v>
          </cell>
          <cell r="P42">
            <v>0</v>
          </cell>
          <cell r="Q42">
            <v>0</v>
          </cell>
          <cell r="R42">
            <v>0</v>
          </cell>
          <cell r="S42">
            <v>0</v>
          </cell>
        </row>
        <row r="43">
          <cell r="G43" t="str">
            <v>SNP</v>
          </cell>
          <cell r="J43">
            <v>0.99999999999999989</v>
          </cell>
          <cell r="K43">
            <v>1.9996600541909468E-2</v>
          </cell>
          <cell r="L43">
            <v>0.26072794442109098</v>
          </cell>
          <cell r="M43">
            <v>7.4430945987031413E-2</v>
          </cell>
          <cell r="N43">
            <v>0</v>
          </cell>
          <cell r="O43">
            <v>0.11877274904666442</v>
          </cell>
          <cell r="P43">
            <v>0.44016516906243153</v>
          </cell>
          <cell r="Q43">
            <v>5.7770677167881791E-2</v>
          </cell>
          <cell r="R43">
            <v>2.5212004562959051E-2</v>
          </cell>
          <cell r="S43">
            <v>2.9239092100312824E-3</v>
          </cell>
        </row>
        <row r="44">
          <cell r="G44" t="str">
            <v>SSCCT</v>
          </cell>
          <cell r="J44">
            <v>1</v>
          </cell>
          <cell r="K44">
            <v>1.4661575034454097E-2</v>
          </cell>
          <cell r="L44">
            <v>0.26431265195539083</v>
          </cell>
          <cell r="M44">
            <v>8.3573811527439007E-2</v>
          </cell>
          <cell r="N44">
            <v>0</v>
          </cell>
          <cell r="O44">
            <v>0.12497670201608446</v>
          </cell>
          <cell r="P44">
            <v>0.42487504219404842</v>
          </cell>
          <cell r="Q44">
            <v>5.667378052577441E-2</v>
          </cell>
          <cell r="R44">
            <v>2.703094590958835E-2</v>
          </cell>
          <cell r="S44">
            <v>3.8954908372203661E-3</v>
          </cell>
        </row>
        <row r="45">
          <cell r="G45" t="str">
            <v>SSECT</v>
          </cell>
          <cell r="J45">
            <v>1</v>
          </cell>
          <cell r="K45">
            <v>1.4315647811336483E-2</v>
          </cell>
          <cell r="L45">
            <v>0.25040233102634712</v>
          </cell>
          <cell r="M45">
            <v>7.7928354702372665E-2</v>
          </cell>
          <cell r="N45">
            <v>0</v>
          </cell>
          <cell r="O45">
            <v>0.13883330699331098</v>
          </cell>
          <cell r="P45">
            <v>0.42369190186157163</v>
          </cell>
          <cell r="Q45">
            <v>5.96806932363452E-2</v>
          </cell>
          <cell r="R45">
            <v>3.1661533664980701E-2</v>
          </cell>
          <cell r="S45">
            <v>3.4862307037352483E-3</v>
          </cell>
        </row>
        <row r="46">
          <cell r="G46" t="str">
            <v>SSCCH</v>
          </cell>
          <cell r="J46">
            <v>1.0000000000000002</v>
          </cell>
          <cell r="K46">
            <v>1.4981266188474944E-2</v>
          </cell>
          <cell r="L46">
            <v>0.26134115593592672</v>
          </cell>
          <cell r="M46">
            <v>7.9524458615620505E-2</v>
          </cell>
          <cell r="N46">
            <v>0</v>
          </cell>
          <cell r="O46">
            <v>0.12311335480643144</v>
          </cell>
          <cell r="P46">
            <v>0.43158031472112707</v>
          </cell>
          <cell r="Q46">
            <v>5.9309490816116639E-2</v>
          </cell>
          <cell r="R46">
            <v>2.6135490222594895E-2</v>
          </cell>
          <cell r="S46">
            <v>4.0144686937078518E-3</v>
          </cell>
        </row>
        <row r="47">
          <cell r="G47" t="str">
            <v>SSECH</v>
          </cell>
          <cell r="J47">
            <v>1</v>
          </cell>
          <cell r="K47">
            <v>1.4742203239352972E-2</v>
          </cell>
          <cell r="L47">
            <v>0.2451373166898563</v>
          </cell>
          <cell r="M47">
            <v>7.4871793679819915E-2</v>
          </cell>
          <cell r="N47">
            <v>0</v>
          </cell>
          <cell r="O47">
            <v>0.13995777649492139</v>
          </cell>
          <cell r="P47">
            <v>0.42749731814737335</v>
          </cell>
          <cell r="Q47">
            <v>6.3171887810018923E-2</v>
          </cell>
          <cell r="R47">
            <v>3.1028364333397406E-2</v>
          </cell>
          <cell r="S47">
            <v>3.5933396052598219E-3</v>
          </cell>
        </row>
        <row r="48">
          <cell r="G48" t="str">
            <v>SSGCH</v>
          </cell>
          <cell r="J48">
            <v>1</v>
          </cell>
          <cell r="K48">
            <v>1.4921500451194451E-2</v>
          </cell>
          <cell r="L48">
            <v>0.25729019612440912</v>
          </cell>
          <cell r="M48">
            <v>7.8361292381670361E-2</v>
          </cell>
          <cell r="N48">
            <v>0</v>
          </cell>
          <cell r="O48">
            <v>0.12732446022855393</v>
          </cell>
          <cell r="P48">
            <v>0.43055956557768865</v>
          </cell>
          <cell r="Q48">
            <v>6.027509006459221E-2</v>
          </cell>
          <cell r="R48">
            <v>2.7358708750295523E-2</v>
          </cell>
          <cell r="S48">
            <v>3.9091864215958444E-3</v>
          </cell>
        </row>
        <row r="49">
          <cell r="G49" t="str">
            <v>SSCP</v>
          </cell>
          <cell r="J49">
            <v>0</v>
          </cell>
          <cell r="K49">
            <v>0</v>
          </cell>
          <cell r="L49">
            <v>0</v>
          </cell>
          <cell r="M49">
            <v>0</v>
          </cell>
          <cell r="N49">
            <v>0</v>
          </cell>
          <cell r="O49">
            <v>0</v>
          </cell>
          <cell r="P49">
            <v>0</v>
          </cell>
          <cell r="Q49">
            <v>0</v>
          </cell>
          <cell r="R49">
            <v>0</v>
          </cell>
          <cell r="S49">
            <v>0</v>
          </cell>
        </row>
        <row r="50">
          <cell r="G50" t="str">
            <v>SSEP</v>
          </cell>
          <cell r="J50">
            <v>0</v>
          </cell>
          <cell r="K50">
            <v>0</v>
          </cell>
          <cell r="L50">
            <v>0</v>
          </cell>
          <cell r="M50">
            <v>0</v>
          </cell>
          <cell r="N50">
            <v>0</v>
          </cell>
          <cell r="O50">
            <v>0</v>
          </cell>
          <cell r="P50">
            <v>0</v>
          </cell>
          <cell r="Q50">
            <v>0</v>
          </cell>
          <cell r="R50">
            <v>0</v>
          </cell>
          <cell r="S50">
            <v>0</v>
          </cell>
        </row>
        <row r="51">
          <cell r="G51" t="str">
            <v>SSGC</v>
          </cell>
          <cell r="J51">
            <v>0</v>
          </cell>
          <cell r="K51">
            <v>0</v>
          </cell>
          <cell r="L51">
            <v>0</v>
          </cell>
          <cell r="M51">
            <v>0</v>
          </cell>
          <cell r="N51">
            <v>0</v>
          </cell>
          <cell r="O51">
            <v>0</v>
          </cell>
          <cell r="P51">
            <v>0</v>
          </cell>
          <cell r="Q51">
            <v>0</v>
          </cell>
          <cell r="R51">
            <v>0</v>
          </cell>
          <cell r="S51">
            <v>0</v>
          </cell>
        </row>
        <row r="52">
          <cell r="G52" t="str">
            <v>SSGCT</v>
          </cell>
          <cell r="J52">
            <v>1</v>
          </cell>
          <cell r="K52">
            <v>1.4575093228674695E-2</v>
          </cell>
          <cell r="L52">
            <v>0.26083507172312992</v>
          </cell>
          <cell r="M52">
            <v>8.2162447321172422E-2</v>
          </cell>
          <cell r="N52">
            <v>0</v>
          </cell>
          <cell r="O52">
            <v>0.12844085326039109</v>
          </cell>
          <cell r="P52">
            <v>0.42457925711092925</v>
          </cell>
          <cell r="Q52">
            <v>5.7425508703417109E-2</v>
          </cell>
          <cell r="R52">
            <v>2.8188592848436438E-2</v>
          </cell>
          <cell r="S52">
            <v>3.7931758038490869E-3</v>
          </cell>
        </row>
        <row r="53">
          <cell r="G53" t="str">
            <v>MC</v>
          </cell>
          <cell r="J53">
            <v>1</v>
          </cell>
          <cell r="K53">
            <v>1.0337310622337496E-2</v>
          </cell>
          <cell r="L53">
            <v>0.44339983250344778</v>
          </cell>
          <cell r="M53">
            <v>9.635309333247466E-2</v>
          </cell>
          <cell r="N53">
            <v>0</v>
          </cell>
          <cell r="O53">
            <v>8.8207784432205588E-2</v>
          </cell>
          <cell r="P53">
            <v>0.29828286943080001</v>
          </cell>
          <cell r="Q53">
            <v>4.175735079893933E-2</v>
          </cell>
          <cell r="R53">
            <v>1.8953554403118262E-2</v>
          </cell>
          <cell r="S53">
            <v>2.7082044766768348E-3</v>
          </cell>
        </row>
        <row r="54">
          <cell r="G54" t="str">
            <v>SNPD</v>
          </cell>
          <cell r="J54">
            <v>1.0000000000000002</v>
          </cell>
          <cell r="K54">
            <v>3.5541068536124716E-2</v>
          </cell>
          <cell r="L54">
            <v>0.26683358126658629</v>
          </cell>
          <cell r="M54">
            <v>6.2210196207955114E-2</v>
          </cell>
          <cell r="N54">
            <v>0</v>
          </cell>
          <cell r="O54">
            <v>8.9800715958461022E-2</v>
          </cell>
          <cell r="P54">
            <v>0.48049721877505347</v>
          </cell>
          <cell r="Q54">
            <v>4.7313940469982704E-2</v>
          </cell>
          <cell r="R54">
            <v>1.7803278785836804E-2</v>
          </cell>
          <cell r="S54">
            <v>0</v>
          </cell>
        </row>
        <row r="55">
          <cell r="G55" t="str">
            <v>DGUH</v>
          </cell>
          <cell r="J55">
            <v>1</v>
          </cell>
          <cell r="K55">
            <v>0</v>
          </cell>
          <cell r="L55">
            <v>0</v>
          </cell>
          <cell r="M55">
            <v>0</v>
          </cell>
          <cell r="N55">
            <v>0</v>
          </cell>
          <cell r="O55">
            <v>0</v>
          </cell>
          <cell r="P55">
            <v>0.82466474240792254</v>
          </cell>
          <cell r="Q55">
            <v>0.11544684079899359</v>
          </cell>
          <cell r="R55">
            <v>5.2401024870750129E-2</v>
          </cell>
          <cell r="S55">
            <v>7.4873919223336829E-3</v>
          </cell>
        </row>
        <row r="56">
          <cell r="G56" t="str">
            <v>DEUH</v>
          </cell>
          <cell r="J56">
            <v>0.99999999999999978</v>
          </cell>
          <cell r="K56">
            <v>0</v>
          </cell>
          <cell r="L56">
            <v>0</v>
          </cell>
          <cell r="M56">
            <v>0</v>
          </cell>
          <cell r="N56">
            <v>0</v>
          </cell>
          <cell r="O56">
            <v>0</v>
          </cell>
          <cell r="P56">
            <v>0.81382965152009057</v>
          </cell>
          <cell r="Q56">
            <v>0.12026076716713044</v>
          </cell>
          <cell r="R56">
            <v>5.9068915431142038E-2</v>
          </cell>
          <cell r="S56">
            <v>6.8406658816367334E-3</v>
          </cell>
        </row>
        <row r="57">
          <cell r="G57" t="str">
            <v>DNPGMP</v>
          </cell>
          <cell r="J57">
            <v>0</v>
          </cell>
          <cell r="K57">
            <v>0</v>
          </cell>
          <cell r="L57">
            <v>0</v>
          </cell>
          <cell r="M57">
            <v>0</v>
          </cell>
          <cell r="N57">
            <v>0</v>
          </cell>
          <cell r="O57">
            <v>0</v>
          </cell>
          <cell r="P57">
            <v>0</v>
          </cell>
          <cell r="Q57">
            <v>0</v>
          </cell>
          <cell r="R57">
            <v>0</v>
          </cell>
          <cell r="S57">
            <v>0</v>
          </cell>
        </row>
        <row r="58">
          <cell r="G58" t="str">
            <v>DNPGMU</v>
          </cell>
          <cell r="J58">
            <v>1.0000000000000002</v>
          </cell>
          <cell r="K58">
            <v>1.4742203239352974E-2</v>
          </cell>
          <cell r="L58">
            <v>0.2451373166898563</v>
          </cell>
          <cell r="M58">
            <v>7.4871793679819929E-2</v>
          </cell>
          <cell r="N58">
            <v>0</v>
          </cell>
          <cell r="O58">
            <v>0.13995777649492136</v>
          </cell>
          <cell r="P58">
            <v>0.42749731814737352</v>
          </cell>
          <cell r="Q58">
            <v>6.3171887810018937E-2</v>
          </cell>
          <cell r="R58">
            <v>3.102836433339741E-2</v>
          </cell>
          <cell r="S58">
            <v>3.5933396052598228E-3</v>
          </cell>
        </row>
        <row r="59">
          <cell r="G59" t="str">
            <v>DNPIP</v>
          </cell>
          <cell r="J59">
            <v>0</v>
          </cell>
          <cell r="K59">
            <v>0</v>
          </cell>
          <cell r="L59">
            <v>0</v>
          </cell>
          <cell r="M59">
            <v>0</v>
          </cell>
          <cell r="N59">
            <v>0</v>
          </cell>
          <cell r="O59">
            <v>0</v>
          </cell>
          <cell r="P59">
            <v>0</v>
          </cell>
          <cell r="Q59">
            <v>0</v>
          </cell>
          <cell r="R59">
            <v>0</v>
          </cell>
          <cell r="S59">
            <v>0</v>
          </cell>
        </row>
        <row r="60">
          <cell r="G60" t="str">
            <v>DNPIU</v>
          </cell>
          <cell r="J60">
            <v>0</v>
          </cell>
          <cell r="K60">
            <v>0</v>
          </cell>
          <cell r="L60">
            <v>0</v>
          </cell>
          <cell r="M60">
            <v>0</v>
          </cell>
          <cell r="N60">
            <v>0</v>
          </cell>
          <cell r="O60">
            <v>0</v>
          </cell>
          <cell r="P60">
            <v>0</v>
          </cell>
          <cell r="Q60">
            <v>0</v>
          </cell>
          <cell r="R60">
            <v>0</v>
          </cell>
          <cell r="S60">
            <v>0</v>
          </cell>
        </row>
        <row r="61">
          <cell r="G61" t="str">
            <v>DNPPSP</v>
          </cell>
          <cell r="J61">
            <v>0</v>
          </cell>
          <cell r="K61">
            <v>0</v>
          </cell>
          <cell r="L61">
            <v>0</v>
          </cell>
          <cell r="M61">
            <v>0</v>
          </cell>
          <cell r="N61">
            <v>0</v>
          </cell>
          <cell r="O61">
            <v>0</v>
          </cell>
          <cell r="P61">
            <v>0</v>
          </cell>
          <cell r="Q61">
            <v>0</v>
          </cell>
          <cell r="R61">
            <v>0</v>
          </cell>
          <cell r="S61">
            <v>0</v>
          </cell>
        </row>
        <row r="62">
          <cell r="G62" t="str">
            <v>DNPPSU</v>
          </cell>
          <cell r="J62">
            <v>0</v>
          </cell>
          <cell r="K62">
            <v>0</v>
          </cell>
          <cell r="L62">
            <v>0</v>
          </cell>
          <cell r="M62">
            <v>0</v>
          </cell>
          <cell r="N62">
            <v>0</v>
          </cell>
          <cell r="O62">
            <v>0</v>
          </cell>
          <cell r="P62">
            <v>0</v>
          </cell>
          <cell r="Q62">
            <v>0</v>
          </cell>
          <cell r="R62">
            <v>0</v>
          </cell>
          <cell r="S62">
            <v>0</v>
          </cell>
        </row>
        <row r="63">
          <cell r="G63" t="str">
            <v>DNPPHP</v>
          </cell>
          <cell r="J63">
            <v>0</v>
          </cell>
          <cell r="K63">
            <v>0</v>
          </cell>
          <cell r="L63">
            <v>0</v>
          </cell>
          <cell r="M63">
            <v>0</v>
          </cell>
          <cell r="N63">
            <v>0</v>
          </cell>
          <cell r="O63">
            <v>0</v>
          </cell>
          <cell r="P63">
            <v>0</v>
          </cell>
          <cell r="Q63">
            <v>0</v>
          </cell>
          <cell r="R63">
            <v>0</v>
          </cell>
          <cell r="S63">
            <v>0</v>
          </cell>
        </row>
        <row r="64">
          <cell r="G64" t="str">
            <v>DNPPHU</v>
          </cell>
          <cell r="J64">
            <v>0</v>
          </cell>
          <cell r="K64">
            <v>0</v>
          </cell>
          <cell r="L64">
            <v>0</v>
          </cell>
          <cell r="M64">
            <v>0</v>
          </cell>
          <cell r="N64">
            <v>0</v>
          </cell>
          <cell r="O64">
            <v>0</v>
          </cell>
          <cell r="P64">
            <v>0</v>
          </cell>
          <cell r="Q64">
            <v>0</v>
          </cell>
          <cell r="R64">
            <v>0</v>
          </cell>
          <cell r="S64">
            <v>0</v>
          </cell>
        </row>
        <row r="65">
          <cell r="G65" t="str">
            <v>SNPPH-P</v>
          </cell>
          <cell r="J65">
            <v>1</v>
          </cell>
          <cell r="K65">
            <v>1.4919773010847719E-2</v>
          </cell>
          <cell r="L65">
            <v>0.25737617855528622</v>
          </cell>
          <cell r="M65">
            <v>7.8352220609128151E-2</v>
          </cell>
          <cell r="N65">
            <v>0</v>
          </cell>
          <cell r="O65">
            <v>0.12730972006147462</v>
          </cell>
          <cell r="P65">
            <v>0.4305097203246806</v>
          </cell>
          <cell r="Q65">
            <v>6.0268112105316539E-2</v>
          </cell>
          <cell r="R65">
            <v>2.7355541472481579E-2</v>
          </cell>
          <cell r="S65">
            <v>3.9087338607847076E-3</v>
          </cell>
        </row>
        <row r="66">
          <cell r="G66" t="str">
            <v>SNPPH-U</v>
          </cell>
          <cell r="J66">
            <v>1</v>
          </cell>
          <cell r="K66">
            <v>1.4919773010847719E-2</v>
          </cell>
          <cell r="L66">
            <v>0.25737617855528622</v>
          </cell>
          <cell r="M66">
            <v>7.8352220609128151E-2</v>
          </cell>
          <cell r="N66">
            <v>0</v>
          </cell>
          <cell r="O66">
            <v>0.12730972006147462</v>
          </cell>
          <cell r="P66">
            <v>0.4305097203246806</v>
          </cell>
          <cell r="Q66">
            <v>6.0268112105316539E-2</v>
          </cell>
          <cell r="R66">
            <v>2.7355541472481579E-2</v>
          </cell>
          <cell r="S66">
            <v>3.9087338607847076E-3</v>
          </cell>
        </row>
        <row r="67">
          <cell r="G67" t="str">
            <v>CN</v>
          </cell>
          <cell r="J67">
            <v>1</v>
          </cell>
          <cell r="K67">
            <v>2.4675522656786863E-2</v>
          </cell>
          <cell r="L67">
            <v>0.30320757228135437</v>
          </cell>
          <cell r="M67">
            <v>6.9083871236964231E-2</v>
          </cell>
          <cell r="N67">
            <v>0</v>
          </cell>
          <cell r="O67">
            <v>6.6440788992209537E-2</v>
          </cell>
          <cell r="P67">
            <v>0.48924370775914655</v>
          </cell>
          <cell r="Q67">
            <v>3.8941414626154712E-2</v>
          </cell>
          <cell r="R67">
            <v>8.407122447383765E-3</v>
          </cell>
          <cell r="S67">
            <v>0</v>
          </cell>
          <cell r="T67">
            <v>0</v>
          </cell>
          <cell r="U67">
            <v>0</v>
          </cell>
        </row>
        <row r="68">
          <cell r="G68" t="str">
            <v>CNP</v>
          </cell>
          <cell r="J68">
            <v>1</v>
          </cell>
          <cell r="K68">
            <v>5.3247970888786009E-2</v>
          </cell>
          <cell r="L68">
            <v>0.65429973689559906</v>
          </cell>
          <cell r="M68">
            <v>0.14907793507258257</v>
          </cell>
          <cell r="N68">
            <v>0</v>
          </cell>
          <cell r="O68">
            <v>0.1433743571430324</v>
          </cell>
          <cell r="P68">
            <v>0</v>
          </cell>
          <cell r="Q68">
            <v>0</v>
          </cell>
          <cell r="R68">
            <v>0</v>
          </cell>
          <cell r="S68">
            <v>0</v>
          </cell>
          <cell r="T68">
            <v>0</v>
          </cell>
          <cell r="U68">
            <v>0</v>
          </cell>
        </row>
        <row r="69">
          <cell r="G69" t="str">
            <v>CNU</v>
          </cell>
          <cell r="J69">
            <v>1</v>
          </cell>
          <cell r="K69">
            <v>0</v>
          </cell>
          <cell r="L69">
            <v>0</v>
          </cell>
          <cell r="M69">
            <v>0</v>
          </cell>
          <cell r="N69">
            <v>0</v>
          </cell>
          <cell r="O69">
            <v>0</v>
          </cell>
          <cell r="P69">
            <v>0.91176067576544595</v>
          </cell>
          <cell r="Q69">
            <v>7.2571705985607457E-2</v>
          </cell>
          <cell r="R69">
            <v>1.5667618248946538E-2</v>
          </cell>
          <cell r="S69">
            <v>0</v>
          </cell>
          <cell r="T69">
            <v>0</v>
          </cell>
          <cell r="U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row>
        <row r="71">
          <cell r="G71" t="str">
            <v>OPRV-ID</v>
          </cell>
          <cell r="J71">
            <v>0</v>
          </cell>
          <cell r="K71">
            <v>0</v>
          </cell>
          <cell r="L71">
            <v>0</v>
          </cell>
          <cell r="M71">
            <v>0</v>
          </cell>
          <cell r="N71">
            <v>0</v>
          </cell>
          <cell r="O71">
            <v>0</v>
          </cell>
          <cell r="P71">
            <v>0</v>
          </cell>
          <cell r="Q71">
            <v>0</v>
          </cell>
          <cell r="R71">
            <v>0</v>
          </cell>
          <cell r="S71">
            <v>0</v>
          </cell>
        </row>
        <row r="72">
          <cell r="G72" t="str">
            <v>OPRV-WY</v>
          </cell>
          <cell r="J72">
            <v>0</v>
          </cell>
          <cell r="K72">
            <v>0</v>
          </cell>
          <cell r="L72">
            <v>0</v>
          </cell>
          <cell r="M72">
            <v>0</v>
          </cell>
          <cell r="N72">
            <v>0</v>
          </cell>
          <cell r="O72">
            <v>0</v>
          </cell>
          <cell r="P72">
            <v>0</v>
          </cell>
          <cell r="Q72">
            <v>0</v>
          </cell>
          <cell r="R72">
            <v>0</v>
          </cell>
          <cell r="S72">
            <v>0</v>
          </cell>
        </row>
        <row r="73">
          <cell r="G73" t="str">
            <v>EXCTAX</v>
          </cell>
          <cell r="J73">
            <v>0.99999999999999845</v>
          </cell>
          <cell r="K73">
            <v>3.3100397234358238E-2</v>
          </cell>
          <cell r="L73">
            <v>0.39069691112679428</v>
          </cell>
          <cell r="M73">
            <v>0.10170189757632278</v>
          </cell>
          <cell r="N73">
            <v>0</v>
          </cell>
          <cell r="O73">
            <v>8.5585849074522213E-2</v>
          </cell>
          <cell r="P73">
            <v>0.45242967393985345</v>
          </cell>
          <cell r="Q73">
            <v>0.1003096253746897</v>
          </cell>
          <cell r="R73">
            <v>4.9228774265886975E-2</v>
          </cell>
          <cell r="S73">
            <v>-5.221936633728887E-3</v>
          </cell>
          <cell r="T73">
            <v>-0.13612494839081038</v>
          </cell>
          <cell r="U73">
            <v>-7.1706243567889863E-2</v>
          </cell>
        </row>
        <row r="74">
          <cell r="G74" t="str">
            <v>INT</v>
          </cell>
          <cell r="J74">
            <v>0.99999999999999989</v>
          </cell>
          <cell r="K74">
            <v>1.9996600541909468E-2</v>
          </cell>
          <cell r="L74">
            <v>0.26072794442109098</v>
          </cell>
          <cell r="M74">
            <v>7.4430945987031413E-2</v>
          </cell>
          <cell r="N74">
            <v>0</v>
          </cell>
          <cell r="O74">
            <v>0.11877274904666442</v>
          </cell>
          <cell r="P74">
            <v>0.44016516906243153</v>
          </cell>
          <cell r="Q74">
            <v>5.7770677167881791E-2</v>
          </cell>
          <cell r="R74">
            <v>2.5212004562959051E-2</v>
          </cell>
          <cell r="S74">
            <v>2.9239092100312824E-3</v>
          </cell>
          <cell r="U74">
            <v>0</v>
          </cell>
        </row>
        <row r="75">
          <cell r="G75" t="str">
            <v>CIAC</v>
          </cell>
          <cell r="J75">
            <v>1.0000000000000002</v>
          </cell>
          <cell r="K75">
            <v>3.5541068536124716E-2</v>
          </cell>
          <cell r="L75">
            <v>0.26683358126658629</v>
          </cell>
          <cell r="M75">
            <v>6.2210196207955114E-2</v>
          </cell>
          <cell r="N75">
            <v>0</v>
          </cell>
          <cell r="O75">
            <v>8.9800715958461022E-2</v>
          </cell>
          <cell r="P75">
            <v>0.48049721877505347</v>
          </cell>
          <cell r="Q75">
            <v>4.7313940469982704E-2</v>
          </cell>
          <cell r="R75">
            <v>1.7803278785836804E-2</v>
          </cell>
          <cell r="S75">
            <v>0</v>
          </cell>
        </row>
        <row r="76">
          <cell r="G76" t="str">
            <v>IDSIT</v>
          </cell>
          <cell r="J76">
            <v>1</v>
          </cell>
          <cell r="K76">
            <v>0</v>
          </cell>
          <cell r="L76">
            <v>0</v>
          </cell>
          <cell r="M76">
            <v>0</v>
          </cell>
          <cell r="N76">
            <v>0</v>
          </cell>
          <cell r="O76">
            <v>0</v>
          </cell>
          <cell r="P76">
            <v>0</v>
          </cell>
          <cell r="Q76">
            <v>1</v>
          </cell>
          <cell r="R76">
            <v>0</v>
          </cell>
          <cell r="S76">
            <v>0</v>
          </cell>
          <cell r="U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row>
        <row r="78">
          <cell r="G78" t="str">
            <v>BADDEBT</v>
          </cell>
          <cell r="J78">
            <v>1</v>
          </cell>
          <cell r="K78">
            <v>3.3647293618306442E-2</v>
          </cell>
          <cell r="L78">
            <v>0.40913292340299057</v>
          </cell>
          <cell r="M78">
            <v>0.10838850856200263</v>
          </cell>
          <cell r="N78">
            <v>0</v>
          </cell>
          <cell r="O78">
            <v>6.7750714615753785E-2</v>
          </cell>
          <cell r="P78">
            <v>0.27347405790095985</v>
          </cell>
          <cell r="Q78">
            <v>0.10758530313911462</v>
          </cell>
          <cell r="R78">
            <v>2.1198760872157559E-5</v>
          </cell>
          <cell r="S78">
            <v>0</v>
          </cell>
          <cell r="T78">
            <v>0</v>
          </cell>
          <cell r="U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row>
        <row r="81">
          <cell r="G81" t="str">
            <v>ITC84</v>
          </cell>
          <cell r="J81">
            <v>0.99999999999999989</v>
          </cell>
          <cell r="K81">
            <v>3.2870000000000003E-2</v>
          </cell>
          <cell r="L81">
            <v>0.70975999999999995</v>
          </cell>
          <cell r="M81">
            <v>0.14180000000000001</v>
          </cell>
          <cell r="N81">
            <v>0</v>
          </cell>
          <cell r="O81">
            <v>0.10946</v>
          </cell>
          <cell r="U81">
            <v>6.11E-3</v>
          </cell>
        </row>
        <row r="82">
          <cell r="G82" t="str">
            <v>ITC85</v>
          </cell>
          <cell r="J82">
            <v>1</v>
          </cell>
          <cell r="K82">
            <v>5.4199999999999998E-2</v>
          </cell>
          <cell r="L82">
            <v>0.67689999999999995</v>
          </cell>
          <cell r="M82">
            <v>0.1336</v>
          </cell>
          <cell r="N82">
            <v>0</v>
          </cell>
          <cell r="O82">
            <v>0.11609999999999999</v>
          </cell>
          <cell r="U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row>
        <row r="84">
          <cell r="G84" t="str">
            <v>ITC88</v>
          </cell>
          <cell r="J84">
            <v>1</v>
          </cell>
          <cell r="K84">
            <v>4.2700000000000002E-2</v>
          </cell>
          <cell r="L84">
            <v>0.61199999999999999</v>
          </cell>
          <cell r="M84">
            <v>0.14960000000000001</v>
          </cell>
          <cell r="N84">
            <v>0</v>
          </cell>
          <cell r="O84">
            <v>0.1671</v>
          </cell>
          <cell r="U84">
            <v>2.86E-2</v>
          </cell>
        </row>
        <row r="85">
          <cell r="G85" t="str">
            <v>ITC89</v>
          </cell>
          <cell r="J85">
            <v>1</v>
          </cell>
          <cell r="K85">
            <v>4.8806000000000002E-2</v>
          </cell>
          <cell r="L85">
            <v>0.563558</v>
          </cell>
          <cell r="M85">
            <v>0.15268799999999999</v>
          </cell>
          <cell r="N85">
            <v>0</v>
          </cell>
          <cell r="O85">
            <v>0.20677599999999999</v>
          </cell>
          <cell r="U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row>
        <row r="89">
          <cell r="G89" t="str">
            <v>SNPPS</v>
          </cell>
          <cell r="J89">
            <v>1.0000000000000004</v>
          </cell>
          <cell r="K89">
            <v>1.4921500451194461E-2</v>
          </cell>
          <cell r="L89">
            <v>0.25729019612440923</v>
          </cell>
          <cell r="M89">
            <v>7.8361292381670403E-2</v>
          </cell>
          <cell r="N89">
            <v>0</v>
          </cell>
          <cell r="O89">
            <v>0.12732446022855404</v>
          </cell>
          <cell r="P89">
            <v>0.43055956557768876</v>
          </cell>
          <cell r="Q89">
            <v>6.027509006459221E-2</v>
          </cell>
          <cell r="R89">
            <v>2.7358708750295523E-2</v>
          </cell>
          <cell r="S89">
            <v>3.9091864215958453E-3</v>
          </cell>
        </row>
        <row r="90">
          <cell r="G90" t="str">
            <v>SNPT</v>
          </cell>
          <cell r="J90">
            <v>0.99999999999999989</v>
          </cell>
          <cell r="K90">
            <v>1.4921500451194445E-2</v>
          </cell>
          <cell r="L90">
            <v>0.25729019612440901</v>
          </cell>
          <cell r="M90">
            <v>7.8361292381670361E-2</v>
          </cell>
          <cell r="N90">
            <v>0</v>
          </cell>
          <cell r="O90">
            <v>0.12732446022855395</v>
          </cell>
          <cell r="P90">
            <v>0.43055956557768854</v>
          </cell>
          <cell r="Q90">
            <v>6.0275090064592161E-2</v>
          </cell>
          <cell r="R90">
            <v>2.7358708750295516E-2</v>
          </cell>
          <cell r="S90">
            <v>3.9091864215958418E-3</v>
          </cell>
        </row>
        <row r="91">
          <cell r="G91" t="str">
            <v>SNPP</v>
          </cell>
          <cell r="J91">
            <v>0.99999999999999989</v>
          </cell>
          <cell r="K91">
            <v>1.4921352578281545E-2</v>
          </cell>
          <cell r="L91">
            <v>0.25729755642054702</v>
          </cell>
          <cell r="M91">
            <v>7.8360515816833495E-2</v>
          </cell>
          <cell r="N91">
            <v>0</v>
          </cell>
          <cell r="O91">
            <v>0.12732319843595608</v>
          </cell>
          <cell r="P91">
            <v>0.43055529870805637</v>
          </cell>
          <cell r="Q91">
            <v>6.027449273504263E-2</v>
          </cell>
          <cell r="R91">
            <v>2.7358437623945357E-2</v>
          </cell>
          <cell r="S91">
            <v>3.9091476813374396E-3</v>
          </cell>
        </row>
        <row r="92">
          <cell r="G92" t="str">
            <v>SNPPH</v>
          </cell>
          <cell r="J92">
            <v>1</v>
          </cell>
          <cell r="K92">
            <v>1.4919773010847719E-2</v>
          </cell>
          <cell r="L92">
            <v>0.25737617855528622</v>
          </cell>
          <cell r="M92">
            <v>7.8352220609128151E-2</v>
          </cell>
          <cell r="N92">
            <v>0</v>
          </cell>
          <cell r="O92">
            <v>0.12730972006147462</v>
          </cell>
          <cell r="P92">
            <v>0.4305097203246806</v>
          </cell>
          <cell r="Q92">
            <v>6.0268112105316539E-2</v>
          </cell>
          <cell r="R92">
            <v>2.7355541472481579E-2</v>
          </cell>
          <cell r="S92">
            <v>3.9087338607847076E-3</v>
          </cell>
        </row>
        <row r="93">
          <cell r="G93" t="str">
            <v>SNPPN</v>
          </cell>
          <cell r="J93">
            <v>1</v>
          </cell>
          <cell r="K93">
            <v>1.4921500451194449E-2</v>
          </cell>
          <cell r="L93">
            <v>0.25729019612440912</v>
          </cell>
          <cell r="M93">
            <v>7.8361292381670389E-2</v>
          </cell>
          <cell r="N93">
            <v>0</v>
          </cell>
          <cell r="O93">
            <v>0.12732446022855395</v>
          </cell>
          <cell r="P93">
            <v>0.4305595655776886</v>
          </cell>
          <cell r="Q93">
            <v>6.027509006459221E-2</v>
          </cell>
          <cell r="R93">
            <v>2.7358708750295526E-2</v>
          </cell>
          <cell r="S93">
            <v>3.9091864215958444E-3</v>
          </cell>
        </row>
        <row r="94">
          <cell r="G94" t="str">
            <v>SNPPO</v>
          </cell>
          <cell r="J94">
            <v>1.0000000000000002</v>
          </cell>
          <cell r="K94">
            <v>1.4921095335768023E-2</v>
          </cell>
          <cell r="L94">
            <v>0.25731036053078987</v>
          </cell>
          <cell r="M94">
            <v>7.8359164889969232E-2</v>
          </cell>
          <cell r="N94">
            <v>0</v>
          </cell>
          <cell r="O94">
            <v>0.12732100339770985</v>
          </cell>
          <cell r="P94">
            <v>0.43054787598101707</v>
          </cell>
          <cell r="Q94">
            <v>6.0273453609270951E-2</v>
          </cell>
          <cell r="R94">
            <v>2.7357965967423386E-2</v>
          </cell>
          <cell r="S94">
            <v>3.9090802880518798E-3</v>
          </cell>
        </row>
        <row r="95">
          <cell r="G95" t="str">
            <v>SNPG</v>
          </cell>
          <cell r="J95">
            <v>1</v>
          </cell>
          <cell r="K95">
            <v>2.5484340627838824E-2</v>
          </cell>
          <cell r="L95">
            <v>0.28948407897766465</v>
          </cell>
          <cell r="M95">
            <v>7.157236688416653E-2</v>
          </cell>
          <cell r="N95">
            <v>0</v>
          </cell>
          <cell r="O95">
            <v>0.11950955129065761</v>
          </cell>
          <cell r="P95">
            <v>0.40166645218139674</v>
          </cell>
          <cell r="Q95">
            <v>6.4547773790581353E-2</v>
          </cell>
          <cell r="R95">
            <v>2.6153253437629535E-2</v>
          </cell>
          <cell r="S95">
            <v>1.5821828100647435E-3</v>
          </cell>
        </row>
        <row r="96">
          <cell r="G96" t="str">
            <v>SNPI</v>
          </cell>
          <cell r="J96">
            <v>1.0000000000000004</v>
          </cell>
          <cell r="K96">
            <v>1.7826489234374989E-2</v>
          </cell>
          <cell r="L96">
            <v>0.26584176519651215</v>
          </cell>
          <cell r="M96">
            <v>7.8969925266956009E-2</v>
          </cell>
          <cell r="N96">
            <v>0</v>
          </cell>
          <cell r="O96">
            <v>0.11907519681144205</v>
          </cell>
          <cell r="P96">
            <v>0.42322945396227479</v>
          </cell>
          <cell r="Q96">
            <v>6.7243983428772067E-2</v>
          </cell>
          <cell r="R96">
            <v>2.4574523543333674E-2</v>
          </cell>
          <cell r="S96">
            <v>3.2386625563348612E-3</v>
          </cell>
        </row>
        <row r="97">
          <cell r="G97" t="str">
            <v>TROJP</v>
          </cell>
          <cell r="J97">
            <v>1.0000000000000002</v>
          </cell>
          <cell r="K97">
            <v>1.4894263832531254E-2</v>
          </cell>
          <cell r="L97">
            <v>0.25544408073076103</v>
          </cell>
          <cell r="M97">
            <v>7.7831210823279734E-2</v>
          </cell>
          <cell r="N97">
            <v>0</v>
          </cell>
          <cell r="O97">
            <v>0.12924355765379916</v>
          </cell>
          <cell r="P97">
            <v>0.43009438675725287</v>
          </cell>
          <cell r="Q97">
            <v>6.0715135811685902E-2</v>
          </cell>
          <cell r="R97">
            <v>2.7916157517711884E-2</v>
          </cell>
          <cell r="S97">
            <v>3.8612068729783492E-3</v>
          </cell>
        </row>
        <row r="98">
          <cell r="G98" t="str">
            <v>TROJD</v>
          </cell>
          <cell r="J98">
            <v>1</v>
          </cell>
          <cell r="K98">
            <v>1.4889453295221691E-2</v>
          </cell>
          <cell r="L98">
            <v>0.25511801944214374</v>
          </cell>
          <cell r="M98">
            <v>7.7737587707088981E-2</v>
          </cell>
          <cell r="N98">
            <v>0</v>
          </cell>
          <cell r="O98">
            <v>0.12958250904416754</v>
          </cell>
          <cell r="P98">
            <v>0.43001222677627288</v>
          </cell>
          <cell r="Q98">
            <v>6.0792856783972671E-2</v>
          </cell>
          <cell r="R98">
            <v>2.8014614236109483E-2</v>
          </cell>
          <cell r="S98">
            <v>3.8527327150230449E-3</v>
          </cell>
        </row>
        <row r="99">
          <cell r="G99" t="str">
            <v>IBT</v>
          </cell>
          <cell r="J99">
            <v>0.99999999999999811</v>
          </cell>
          <cell r="K99">
            <v>3.3575479606017901E-2</v>
          </cell>
          <cell r="L99">
            <v>0.39568130101561416</v>
          </cell>
          <cell r="M99">
            <v>0.10283384006270305</v>
          </cell>
          <cell r="N99">
            <v>0</v>
          </cell>
          <cell r="O99">
            <v>8.5122086680712319E-2</v>
          </cell>
          <cell r="P99">
            <v>0.45471379571117587</v>
          </cell>
          <cell r="Q99">
            <v>0.10182070589815032</v>
          </cell>
          <cell r="R99">
            <v>5.0049587566291652E-2</v>
          </cell>
          <cell r="S99">
            <v>-5.4502498401018144E-3</v>
          </cell>
          <cell r="T99">
            <v>-0.14451969773628451</v>
          </cell>
          <cell r="U99">
            <v>-7.3826848964280753E-2</v>
          </cell>
        </row>
        <row r="100">
          <cell r="G100" t="str">
            <v>DITEXP</v>
          </cell>
          <cell r="J100">
            <v>1</v>
          </cell>
          <cell r="K100">
            <v>1.9141955588282758E-2</v>
          </cell>
          <cell r="L100">
            <v>0.27398036455512026</v>
          </cell>
          <cell r="M100">
            <v>3.2100059840287035E-2</v>
          </cell>
          <cell r="N100">
            <v>0</v>
          </cell>
          <cell r="O100">
            <v>0.12117948257707835</v>
          </cell>
          <cell r="P100">
            <v>0.41769949533400635</v>
          </cell>
          <cell r="Q100">
            <v>4.9355006141802826E-2</v>
          </cell>
          <cell r="R100">
            <v>2.6508898015263672E-2</v>
          </cell>
          <cell r="S100">
            <v>3.2247311804357438E-3</v>
          </cell>
          <cell r="T100">
            <v>0</v>
          </cell>
          <cell r="U100">
            <v>5.6810006767722993E-2</v>
          </cell>
        </row>
        <row r="101">
          <cell r="G101" t="str">
            <v>DITBAL</v>
          </cell>
          <cell r="J101">
            <v>1.0000000000000002</v>
          </cell>
          <cell r="K101">
            <v>2.1964447137454598E-2</v>
          </cell>
          <cell r="L101">
            <v>0.2694866159577109</v>
          </cell>
          <cell r="M101">
            <v>6.0534878324491039E-2</v>
          </cell>
          <cell r="N101">
            <v>0</v>
          </cell>
          <cell r="O101">
            <v>0.11606394525021634</v>
          </cell>
          <cell r="P101">
            <v>0.43300335525850536</v>
          </cell>
          <cell r="Q101">
            <v>5.6219459201840398E-2</v>
          </cell>
          <cell r="R101">
            <v>2.4406945145812743E-2</v>
          </cell>
          <cell r="S101">
            <v>2.8637111529326575E-3</v>
          </cell>
          <cell r="T101">
            <v>0</v>
          </cell>
          <cell r="U101">
            <v>1.5456642571035972E-2</v>
          </cell>
        </row>
        <row r="102">
          <cell r="G102" t="str">
            <v>TAXDEPR</v>
          </cell>
          <cell r="J102">
            <v>1</v>
          </cell>
          <cell r="K102">
            <v>1.9808009076084588E-2</v>
          </cell>
          <cell r="L102">
            <v>0.25704664860782983</v>
          </cell>
          <cell r="M102">
            <v>4.3413454089111611E-2</v>
          </cell>
          <cell r="N102">
            <v>0</v>
          </cell>
          <cell r="O102">
            <v>0.12150186495599208</v>
          </cell>
          <cell r="P102">
            <v>0.44071428168499244</v>
          </cell>
          <cell r="Q102">
            <v>5.6455833705101988E-2</v>
          </cell>
          <cell r="R102">
            <v>2.5431346072345033E-2</v>
          </cell>
          <cell r="S102">
            <v>3.1340350304923758E-3</v>
          </cell>
          <cell r="T102">
            <v>0</v>
          </cell>
          <cell r="U102">
            <v>3.2494526778050044E-2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row>
        <row r="106">
          <cell r="G106" t="str">
            <v>SCHMDEXP</v>
          </cell>
          <cell r="J106">
            <v>1.0000000000000002</v>
          </cell>
          <cell r="K106">
            <v>2.2871770791282223E-2</v>
          </cell>
          <cell r="L106">
            <v>0.27706127344573217</v>
          </cell>
          <cell r="M106">
            <v>8.0330324455268748E-2</v>
          </cell>
          <cell r="N106">
            <v>0</v>
          </cell>
          <cell r="O106">
            <v>0.12093597722896654</v>
          </cell>
          <cell r="P106">
            <v>0.41320038768188022</v>
          </cell>
          <cell r="Q106">
            <v>5.6748961753449942E-2</v>
          </cell>
          <cell r="R106">
            <v>2.597558623635977E-2</v>
          </cell>
          <cell r="S106">
            <v>2.8757184070605109E-3</v>
          </cell>
          <cell r="T106">
            <v>0</v>
          </cell>
          <cell r="U106">
            <v>0</v>
          </cell>
        </row>
        <row r="107">
          <cell r="G107" t="str">
            <v>SCHMAEXP</v>
          </cell>
          <cell r="J107">
            <v>0.99999999999999978</v>
          </cell>
          <cell r="K107">
            <v>2.9211364166354583E-2</v>
          </cell>
          <cell r="L107">
            <v>0.37304384498607102</v>
          </cell>
          <cell r="M107">
            <v>0.10758739152772687</v>
          </cell>
          <cell r="N107">
            <v>0</v>
          </cell>
          <cell r="O107">
            <v>-8.4269713231709939E-2</v>
          </cell>
          <cell r="P107">
            <v>0.36853533457473503</v>
          </cell>
          <cell r="Q107">
            <v>2.007229958176958E-3</v>
          </cell>
          <cell r="R107">
            <v>3.4743790075348308E-2</v>
          </cell>
          <cell r="S107">
            <v>4.4250992604744216E-3</v>
          </cell>
          <cell r="T107">
            <v>0.16471565868282273</v>
          </cell>
          <cell r="U107">
            <v>0</v>
          </cell>
        </row>
        <row r="108">
          <cell r="G108" t="str">
            <v>SGCT</v>
          </cell>
          <cell r="J108">
            <v>1</v>
          </cell>
          <cell r="K108">
            <v>1.498006029951199E-2</v>
          </cell>
          <cell r="L108">
            <v>0.25829993873762125</v>
          </cell>
          <cell r="M108">
            <v>7.8668823478214342E-2</v>
          </cell>
          <cell r="N108">
            <v>0</v>
          </cell>
          <cell r="O108">
            <v>0.12782414865482741</v>
          </cell>
          <cell r="P108">
            <v>0.4322493087060264</v>
          </cell>
          <cell r="Q108">
            <v>6.0511641351311221E-2</v>
          </cell>
          <cell r="R108">
            <v>2.7466078772487409E-2</v>
          </cell>
        </row>
      </sheetData>
      <sheetData sheetId="6"/>
      <sheetData sheetId="7"/>
      <sheetData sheetId="8"/>
      <sheetData sheetId="9"/>
      <sheetData sheetId="10"/>
      <sheetData sheetId="11">
        <row r="3">
          <cell r="AH3" t="b">
            <v>1</v>
          </cell>
          <cell r="AI3" t="b">
            <v>1</v>
          </cell>
          <cell r="AJ3" t="b">
            <v>1</v>
          </cell>
        </row>
        <row r="25">
          <cell r="B25">
            <v>0.61932249454432398</v>
          </cell>
        </row>
        <row r="27">
          <cell r="B27">
            <v>1.8815862555014295E-3</v>
          </cell>
        </row>
        <row r="28">
          <cell r="B28">
            <v>0</v>
          </cell>
        </row>
        <row r="29">
          <cell r="B29">
            <v>0</v>
          </cell>
        </row>
        <row r="30">
          <cell r="B30">
            <v>0</v>
          </cell>
        </row>
        <row r="31">
          <cell r="B31">
            <v>0</v>
          </cell>
        </row>
        <row r="32">
          <cell r="AF32">
            <v>4.5400000000000003E-2</v>
          </cell>
        </row>
      </sheetData>
      <sheetData sheetId="12">
        <row r="10">
          <cell r="DQ10">
            <v>-17020991.581491582</v>
          </cell>
        </row>
        <row r="12">
          <cell r="A12" t="str">
            <v>1011390OR</v>
          </cell>
          <cell r="B12">
            <v>2592005.5238461499</v>
          </cell>
          <cell r="DO12">
            <v>2592005.5238461499</v>
          </cell>
          <cell r="DQ12">
            <v>0</v>
          </cell>
          <cell r="DR12" t="str">
            <v xml:space="preserve"> </v>
          </cell>
        </row>
        <row r="13">
          <cell r="A13" t="str">
            <v>1011390SG</v>
          </cell>
          <cell r="B13">
            <v>22411624.022307601</v>
          </cell>
          <cell r="DO13">
            <v>22411624.022307601</v>
          </cell>
          <cell r="DQ13">
            <v>0</v>
          </cell>
        </row>
        <row r="14">
          <cell r="A14" t="str">
            <v>1011390SO</v>
          </cell>
          <cell r="B14">
            <v>3699580.7438461501</v>
          </cell>
          <cell r="DO14">
            <v>3699580.7438461501</v>
          </cell>
          <cell r="DQ14">
            <v>0</v>
          </cell>
        </row>
        <row r="15">
          <cell r="A15" t="str">
            <v>1011390UT</v>
          </cell>
          <cell r="B15">
            <v>6777202.9607692296</v>
          </cell>
          <cell r="DO15">
            <v>6777202.9607692296</v>
          </cell>
          <cell r="DQ15">
            <v>0</v>
          </cell>
        </row>
        <row r="16">
          <cell r="A16" t="str">
            <v>1011390WYP</v>
          </cell>
          <cell r="B16">
            <v>-181945.683846153</v>
          </cell>
          <cell r="DO16">
            <v>-181945.683846153</v>
          </cell>
          <cell r="DQ16">
            <v>0</v>
          </cell>
        </row>
        <row r="17">
          <cell r="A17" t="str">
            <v>105CA</v>
          </cell>
          <cell r="B17">
            <v>683317.99</v>
          </cell>
          <cell r="DO17">
            <v>683317.99</v>
          </cell>
          <cell r="DQ17">
            <v>0</v>
          </cell>
        </row>
        <row r="18">
          <cell r="A18" t="str">
            <v>105OR</v>
          </cell>
          <cell r="B18">
            <v>4254106.1500000004</v>
          </cell>
          <cell r="DO18">
            <v>4254106.1500000004</v>
          </cell>
          <cell r="DQ18">
            <v>0</v>
          </cell>
        </row>
        <row r="19">
          <cell r="A19" t="str">
            <v>105SE</v>
          </cell>
          <cell r="B19">
            <v>30053287.289999999</v>
          </cell>
          <cell r="DO19">
            <v>30053287.289999999</v>
          </cell>
          <cell r="DQ19">
            <v>0</v>
          </cell>
        </row>
        <row r="20">
          <cell r="A20" t="str">
            <v>105SNPPO</v>
          </cell>
          <cell r="B20">
            <v>0</v>
          </cell>
          <cell r="DO20">
            <v>0</v>
          </cell>
          <cell r="DQ20">
            <v>0</v>
          </cell>
        </row>
        <row r="21">
          <cell r="A21" t="str">
            <v>105SNPP</v>
          </cell>
          <cell r="B21">
            <v>8923301.5399999991</v>
          </cell>
          <cell r="T21">
            <v>-8923301.5399999898</v>
          </cell>
          <cell r="DO21">
            <v>0</v>
          </cell>
          <cell r="DQ21">
            <v>-8923301.5399999898</v>
          </cell>
        </row>
        <row r="22">
          <cell r="A22" t="str">
            <v>105SNPT</v>
          </cell>
          <cell r="B22">
            <v>3707296.1130769202</v>
          </cell>
          <cell r="T22">
            <v>-2232877.8530769162</v>
          </cell>
          <cell r="DO22">
            <v>1474418.260000004</v>
          </cell>
          <cell r="DQ22">
            <v>-2232877.8530769162</v>
          </cell>
        </row>
        <row r="23">
          <cell r="A23" t="str">
            <v>105UT</v>
          </cell>
          <cell r="B23">
            <v>4847342.38</v>
          </cell>
          <cell r="DO23">
            <v>4847342.38</v>
          </cell>
          <cell r="DQ23">
            <v>0</v>
          </cell>
        </row>
        <row r="24">
          <cell r="A24" t="str">
            <v>108360CA</v>
          </cell>
          <cell r="B24">
            <v>-615831.80000000005</v>
          </cell>
          <cell r="DO24">
            <v>-615831.80000000005</v>
          </cell>
          <cell r="DQ24">
            <v>0</v>
          </cell>
        </row>
        <row r="25">
          <cell r="A25" t="str">
            <v>108360ID</v>
          </cell>
          <cell r="B25">
            <v>-487202.84461538401</v>
          </cell>
          <cell r="DO25">
            <v>-487202.84461538401</v>
          </cell>
          <cell r="DQ25">
            <v>0</v>
          </cell>
        </row>
        <row r="26">
          <cell r="A26" t="str">
            <v>108360OR</v>
          </cell>
          <cell r="B26">
            <v>-2643488.9984615301</v>
          </cell>
          <cell r="DO26">
            <v>-2643488.9984615301</v>
          </cell>
          <cell r="DQ26">
            <v>0</v>
          </cell>
        </row>
        <row r="27">
          <cell r="A27" t="str">
            <v>108360UT</v>
          </cell>
          <cell r="B27">
            <v>-2737470.4946153802</v>
          </cell>
          <cell r="DO27">
            <v>-2737470.4946153802</v>
          </cell>
          <cell r="DQ27">
            <v>0</v>
          </cell>
        </row>
        <row r="28">
          <cell r="A28" t="str">
            <v>108360WA</v>
          </cell>
          <cell r="B28">
            <v>-148235.02153846101</v>
          </cell>
          <cell r="DO28">
            <v>-148235.02153846101</v>
          </cell>
          <cell r="DQ28">
            <v>0</v>
          </cell>
        </row>
        <row r="29">
          <cell r="A29" t="str">
            <v>108360WYP</v>
          </cell>
          <cell r="B29">
            <v>-1142912.8053846101</v>
          </cell>
          <cell r="DO29">
            <v>-1142912.8053846101</v>
          </cell>
          <cell r="DQ29">
            <v>0</v>
          </cell>
        </row>
        <row r="30">
          <cell r="A30" t="str">
            <v>108360WYU</v>
          </cell>
          <cell r="B30">
            <v>-673860.41230769199</v>
          </cell>
          <cell r="DO30">
            <v>-673860.41230769199</v>
          </cell>
          <cell r="DQ30">
            <v>0</v>
          </cell>
        </row>
        <row r="31">
          <cell r="A31" t="str">
            <v>108361CA</v>
          </cell>
          <cell r="B31">
            <v>-844205.45846153796</v>
          </cell>
          <cell r="DO31">
            <v>-844205.45846153796</v>
          </cell>
          <cell r="DQ31">
            <v>0</v>
          </cell>
        </row>
        <row r="32">
          <cell r="A32" t="str">
            <v>108361ID</v>
          </cell>
          <cell r="B32">
            <v>-533383.50538461504</v>
          </cell>
          <cell r="X32">
            <v>681.13307692307603</v>
          </cell>
          <cell r="DO32">
            <v>-532702.37230769196</v>
          </cell>
          <cell r="DQ32">
            <v>681.13307692307603</v>
          </cell>
        </row>
        <row r="33">
          <cell r="A33" t="str">
            <v>108361OR</v>
          </cell>
          <cell r="B33">
            <v>-5025188.12</v>
          </cell>
          <cell r="DO33">
            <v>-5025188.12</v>
          </cell>
          <cell r="DQ33">
            <v>0</v>
          </cell>
        </row>
        <row r="34">
          <cell r="A34" t="str">
            <v>108361UT</v>
          </cell>
          <cell r="B34">
            <v>-8938764.8738461491</v>
          </cell>
          <cell r="DO34">
            <v>-8938764.8738461491</v>
          </cell>
          <cell r="DQ34">
            <v>0</v>
          </cell>
        </row>
        <row r="35">
          <cell r="A35" t="str">
            <v>108361WA</v>
          </cell>
          <cell r="B35">
            <v>-776212.49307692295</v>
          </cell>
          <cell r="DO35">
            <v>-776212.49307692295</v>
          </cell>
          <cell r="DQ35">
            <v>0</v>
          </cell>
        </row>
        <row r="36">
          <cell r="A36" t="str">
            <v>108361WYP</v>
          </cell>
          <cell r="B36">
            <v>-2710671.64384615</v>
          </cell>
          <cell r="DO36">
            <v>-2710671.64384615</v>
          </cell>
          <cell r="DQ36">
            <v>0</v>
          </cell>
        </row>
        <row r="37">
          <cell r="A37" t="str">
            <v>108361WYU</v>
          </cell>
          <cell r="B37">
            <v>-235570.563846153</v>
          </cell>
          <cell r="DO37">
            <v>-235570.563846153</v>
          </cell>
          <cell r="DQ37">
            <v>0</v>
          </cell>
        </row>
        <row r="38">
          <cell r="A38" t="str">
            <v>108362CA</v>
          </cell>
          <cell r="B38">
            <v>-5504454.14307692</v>
          </cell>
          <cell r="DO38">
            <v>-5504454.14307692</v>
          </cell>
          <cell r="DQ38">
            <v>0</v>
          </cell>
        </row>
        <row r="39">
          <cell r="A39" t="str">
            <v>108362ID</v>
          </cell>
          <cell r="B39">
            <v>-10236709.4792307</v>
          </cell>
          <cell r="DO39">
            <v>-10236709.4792307</v>
          </cell>
          <cell r="DQ39">
            <v>0</v>
          </cell>
        </row>
        <row r="40">
          <cell r="A40" t="str">
            <v>108362OR</v>
          </cell>
          <cell r="B40">
            <v>-67270232.631538406</v>
          </cell>
          <cell r="DO40">
            <v>-67270232.631538406</v>
          </cell>
          <cell r="DQ40">
            <v>0</v>
          </cell>
        </row>
        <row r="41">
          <cell r="A41" t="str">
            <v>108362UT</v>
          </cell>
          <cell r="B41">
            <v>-94461387.355384603</v>
          </cell>
          <cell r="DO41">
            <v>-94461387.355384603</v>
          </cell>
          <cell r="DQ41">
            <v>0</v>
          </cell>
        </row>
        <row r="42">
          <cell r="A42" t="str">
            <v>108362WA</v>
          </cell>
          <cell r="B42">
            <v>-17358092.385384601</v>
          </cell>
          <cell r="DO42">
            <v>-17358092.385384601</v>
          </cell>
          <cell r="DQ42">
            <v>0</v>
          </cell>
        </row>
        <row r="43">
          <cell r="A43" t="str">
            <v>108362WYP</v>
          </cell>
          <cell r="B43">
            <v>-38241956.784615301</v>
          </cell>
          <cell r="DO43">
            <v>-38241956.784615301</v>
          </cell>
          <cell r="DQ43">
            <v>0</v>
          </cell>
        </row>
        <row r="44">
          <cell r="A44" t="str">
            <v>108362WYU</v>
          </cell>
          <cell r="B44">
            <v>-2549219.8823076901</v>
          </cell>
          <cell r="DO44">
            <v>-2549219.8823076901</v>
          </cell>
          <cell r="DQ44">
            <v>0</v>
          </cell>
        </row>
        <row r="45">
          <cell r="A45" t="str">
            <v>108364CA</v>
          </cell>
          <cell r="B45">
            <v>-30384846.2923076</v>
          </cell>
          <cell r="DO45">
            <v>-30384846.2923076</v>
          </cell>
          <cell r="DQ45">
            <v>0</v>
          </cell>
        </row>
        <row r="46">
          <cell r="A46" t="str">
            <v>108364ID</v>
          </cell>
          <cell r="B46">
            <v>-40183493.1292307</v>
          </cell>
          <cell r="DO46">
            <v>-40183493.1292307</v>
          </cell>
          <cell r="DQ46">
            <v>0</v>
          </cell>
        </row>
        <row r="47">
          <cell r="A47" t="str">
            <v>108364OR</v>
          </cell>
          <cell r="B47">
            <v>-227638532.20692301</v>
          </cell>
          <cell r="DO47">
            <v>-227638532.20692301</v>
          </cell>
          <cell r="DQ47">
            <v>0</v>
          </cell>
        </row>
        <row r="48">
          <cell r="A48" t="str">
            <v>108364UT</v>
          </cell>
          <cell r="B48">
            <v>-161698657.10538399</v>
          </cell>
          <cell r="DO48">
            <v>-161698657.10538399</v>
          </cell>
          <cell r="DQ48">
            <v>0</v>
          </cell>
        </row>
        <row r="49">
          <cell r="A49" t="str">
            <v>108364WA</v>
          </cell>
          <cell r="B49">
            <v>-55400325.815384597</v>
          </cell>
          <cell r="DO49">
            <v>-55400325.815384597</v>
          </cell>
          <cell r="DQ49">
            <v>0</v>
          </cell>
        </row>
        <row r="50">
          <cell r="A50" t="str">
            <v>108364WYP</v>
          </cell>
          <cell r="B50">
            <v>-48281361.932307601</v>
          </cell>
          <cell r="DO50">
            <v>-48281361.932307601</v>
          </cell>
          <cell r="DQ50">
            <v>0</v>
          </cell>
        </row>
        <row r="51">
          <cell r="A51" t="str">
            <v>108364WYU</v>
          </cell>
          <cell r="B51">
            <v>-10771303.3861538</v>
          </cell>
          <cell r="DO51">
            <v>-10771303.3861538</v>
          </cell>
          <cell r="DQ51">
            <v>0</v>
          </cell>
        </row>
        <row r="52">
          <cell r="A52" t="str">
            <v>108365CA</v>
          </cell>
          <cell r="B52">
            <v>-15042720.591538399</v>
          </cell>
          <cell r="DO52">
            <v>-15042720.591538399</v>
          </cell>
          <cell r="DQ52">
            <v>0</v>
          </cell>
        </row>
        <row r="53">
          <cell r="A53" t="str">
            <v>108365ID</v>
          </cell>
          <cell r="B53">
            <v>-16237395.4938461</v>
          </cell>
          <cell r="DO53">
            <v>-16237395.4938461</v>
          </cell>
          <cell r="DQ53">
            <v>0</v>
          </cell>
        </row>
        <row r="54">
          <cell r="A54" t="str">
            <v>108365OR</v>
          </cell>
          <cell r="B54">
            <v>-126899629.26307601</v>
          </cell>
          <cell r="DO54">
            <v>-126899629.26307601</v>
          </cell>
          <cell r="DQ54">
            <v>0</v>
          </cell>
        </row>
        <row r="55">
          <cell r="A55" t="str">
            <v>108365UT</v>
          </cell>
          <cell r="B55">
            <v>-78781541.804615304</v>
          </cell>
          <cell r="DO55">
            <v>-78781541.804615304</v>
          </cell>
          <cell r="DQ55">
            <v>0</v>
          </cell>
        </row>
        <row r="56">
          <cell r="A56" t="str">
            <v>108365WA</v>
          </cell>
          <cell r="B56">
            <v>-29729000.9861538</v>
          </cell>
          <cell r="DO56">
            <v>-29729000.9861538</v>
          </cell>
          <cell r="DQ56">
            <v>0</v>
          </cell>
        </row>
        <row r="57">
          <cell r="A57" t="str">
            <v>108365WYP</v>
          </cell>
          <cell r="B57">
            <v>-34611924.326922998</v>
          </cell>
          <cell r="DO57">
            <v>-34611924.326922998</v>
          </cell>
          <cell r="DQ57">
            <v>0</v>
          </cell>
        </row>
        <row r="58">
          <cell r="A58" t="str">
            <v>108365WYU</v>
          </cell>
          <cell r="B58">
            <v>-4541518.7184615303</v>
          </cell>
          <cell r="DO58">
            <v>-4541518.7184615303</v>
          </cell>
          <cell r="DQ58">
            <v>0</v>
          </cell>
        </row>
        <row r="59">
          <cell r="A59" t="str">
            <v>108366CA</v>
          </cell>
          <cell r="B59">
            <v>-9277625.0384615306</v>
          </cell>
          <cell r="DO59">
            <v>-9277625.0384615306</v>
          </cell>
          <cell r="DQ59">
            <v>0</v>
          </cell>
        </row>
        <row r="60">
          <cell r="A60" t="str">
            <v>108366ID</v>
          </cell>
          <cell r="B60">
            <v>-3551962.4869230702</v>
          </cell>
          <cell r="DO60">
            <v>-3551962.4869230702</v>
          </cell>
          <cell r="DQ60">
            <v>0</v>
          </cell>
        </row>
        <row r="61">
          <cell r="A61" t="str">
            <v>108366OR</v>
          </cell>
          <cell r="B61">
            <v>-39150521.834615298</v>
          </cell>
          <cell r="DO61">
            <v>-39150521.834615298</v>
          </cell>
          <cell r="DQ61">
            <v>0</v>
          </cell>
        </row>
        <row r="62">
          <cell r="A62" t="str">
            <v>108366UT</v>
          </cell>
          <cell r="B62">
            <v>-67432580.477692306</v>
          </cell>
          <cell r="DO62">
            <v>-67432580.477692306</v>
          </cell>
          <cell r="DQ62">
            <v>0</v>
          </cell>
        </row>
        <row r="63">
          <cell r="A63" t="str">
            <v>108366WA</v>
          </cell>
          <cell r="B63">
            <v>-10200990.3946153</v>
          </cell>
          <cell r="DO63">
            <v>-10200990.3946153</v>
          </cell>
          <cell r="DQ63">
            <v>0</v>
          </cell>
        </row>
        <row r="64">
          <cell r="A64" t="str">
            <v>108366WYP</v>
          </cell>
          <cell r="B64">
            <v>-7799552.0630769199</v>
          </cell>
          <cell r="DO64">
            <v>-7799552.0630769199</v>
          </cell>
          <cell r="DQ64">
            <v>0</v>
          </cell>
        </row>
        <row r="65">
          <cell r="A65" t="str">
            <v>108366WYU</v>
          </cell>
          <cell r="B65">
            <v>-2593177.66307692</v>
          </cell>
          <cell r="DO65">
            <v>-2593177.66307692</v>
          </cell>
          <cell r="DQ65">
            <v>0</v>
          </cell>
        </row>
        <row r="66">
          <cell r="A66" t="str">
            <v>108367CA</v>
          </cell>
          <cell r="B66">
            <v>-13229552.6</v>
          </cell>
          <cell r="DO66">
            <v>-13229552.6</v>
          </cell>
          <cell r="DQ66">
            <v>0</v>
          </cell>
        </row>
        <row r="67">
          <cell r="A67" t="str">
            <v>108367ID</v>
          </cell>
          <cell r="B67">
            <v>-11549698.880769201</v>
          </cell>
          <cell r="DO67">
            <v>-11549698.880769201</v>
          </cell>
          <cell r="DQ67">
            <v>0</v>
          </cell>
        </row>
        <row r="68">
          <cell r="A68" t="str">
            <v>108367OR</v>
          </cell>
          <cell r="B68">
            <v>-69805433.9207692</v>
          </cell>
          <cell r="DO68">
            <v>-69805433.9207692</v>
          </cell>
          <cell r="DQ68">
            <v>0</v>
          </cell>
        </row>
        <row r="69">
          <cell r="A69" t="str">
            <v>108367UT</v>
          </cell>
          <cell r="B69">
            <v>-188992491.99846101</v>
          </cell>
          <cell r="DO69">
            <v>-188992491.99846101</v>
          </cell>
          <cell r="DQ69">
            <v>0</v>
          </cell>
        </row>
        <row r="70">
          <cell r="A70" t="str">
            <v>108367WA</v>
          </cell>
          <cell r="B70">
            <v>-10346818.4023076</v>
          </cell>
          <cell r="DO70">
            <v>-10346818.4023076</v>
          </cell>
          <cell r="DQ70">
            <v>0</v>
          </cell>
        </row>
        <row r="71">
          <cell r="A71" t="str">
            <v>108367WYP</v>
          </cell>
          <cell r="B71">
            <v>-19421350.133076899</v>
          </cell>
          <cell r="DO71">
            <v>-19421350.133076899</v>
          </cell>
          <cell r="DQ71">
            <v>0</v>
          </cell>
        </row>
        <row r="72">
          <cell r="A72" t="str">
            <v>108367WYU</v>
          </cell>
          <cell r="B72">
            <v>-13255467.48</v>
          </cell>
          <cell r="DO72">
            <v>-13255467.48</v>
          </cell>
          <cell r="DQ72">
            <v>0</v>
          </cell>
        </row>
        <row r="73">
          <cell r="A73" t="str">
            <v>108368CA</v>
          </cell>
          <cell r="B73">
            <v>-24927693.814615302</v>
          </cell>
          <cell r="DO73">
            <v>-24927693.814615302</v>
          </cell>
          <cell r="DQ73">
            <v>0</v>
          </cell>
        </row>
        <row r="74">
          <cell r="A74" t="str">
            <v>108368ID</v>
          </cell>
          <cell r="B74">
            <v>-24325149.48</v>
          </cell>
          <cell r="DO74">
            <v>-24325149.48</v>
          </cell>
          <cell r="DQ74">
            <v>0</v>
          </cell>
        </row>
        <row r="75">
          <cell r="A75" t="str">
            <v>108368OR</v>
          </cell>
          <cell r="B75">
            <v>-195849955.85230699</v>
          </cell>
          <cell r="DO75">
            <v>-195849955.85230699</v>
          </cell>
          <cell r="DQ75">
            <v>0</v>
          </cell>
        </row>
        <row r="76">
          <cell r="A76" t="str">
            <v>108368UT</v>
          </cell>
          <cell r="B76">
            <v>-105178706.44461501</v>
          </cell>
          <cell r="DO76">
            <v>-105178706.44461501</v>
          </cell>
          <cell r="DQ76">
            <v>0</v>
          </cell>
        </row>
        <row r="77">
          <cell r="A77" t="str">
            <v>108368WA</v>
          </cell>
          <cell r="B77">
            <v>-48952102.617692299</v>
          </cell>
          <cell r="DO77">
            <v>-48952102.617692299</v>
          </cell>
          <cell r="DQ77">
            <v>0</v>
          </cell>
        </row>
        <row r="78">
          <cell r="A78" t="str">
            <v>108368WYP</v>
          </cell>
          <cell r="B78">
            <v>-32839005.383076899</v>
          </cell>
          <cell r="DO78">
            <v>-32839005.383076899</v>
          </cell>
          <cell r="DQ78">
            <v>0</v>
          </cell>
        </row>
        <row r="79">
          <cell r="A79" t="str">
            <v>108368WYU</v>
          </cell>
          <cell r="B79">
            <v>-5184835.9715384599</v>
          </cell>
          <cell r="DO79">
            <v>-5184835.9715384599</v>
          </cell>
          <cell r="DQ79">
            <v>0</v>
          </cell>
        </row>
        <row r="80">
          <cell r="A80" t="str">
            <v>108369CA</v>
          </cell>
          <cell r="B80">
            <v>-8659872.7607692294</v>
          </cell>
          <cell r="DO80">
            <v>-8659872.7607692294</v>
          </cell>
          <cell r="DQ80">
            <v>0</v>
          </cell>
        </row>
        <row r="81">
          <cell r="A81" t="str">
            <v>108369ID</v>
          </cell>
          <cell r="B81">
            <v>-12975013.012307599</v>
          </cell>
          <cell r="DO81">
            <v>-12975013.012307599</v>
          </cell>
          <cell r="DQ81">
            <v>0</v>
          </cell>
        </row>
        <row r="82">
          <cell r="A82" t="str">
            <v>108369OR</v>
          </cell>
          <cell r="B82">
            <v>-90987274.110769197</v>
          </cell>
          <cell r="DO82">
            <v>-90987274.110769197</v>
          </cell>
          <cell r="DQ82">
            <v>0</v>
          </cell>
        </row>
        <row r="83">
          <cell r="A83" t="str">
            <v>108369UT</v>
          </cell>
          <cell r="B83">
            <v>-75244560.933846101</v>
          </cell>
          <cell r="DO83">
            <v>-75244560.933846101</v>
          </cell>
          <cell r="DQ83">
            <v>0</v>
          </cell>
        </row>
        <row r="84">
          <cell r="A84" t="str">
            <v>108369WA</v>
          </cell>
          <cell r="B84">
            <v>-21164260.898461498</v>
          </cell>
          <cell r="DO84">
            <v>-21164260.898461498</v>
          </cell>
          <cell r="DQ84">
            <v>0</v>
          </cell>
        </row>
        <row r="85">
          <cell r="A85" t="str">
            <v>108369WYP</v>
          </cell>
          <cell r="B85">
            <v>-15671988.119230701</v>
          </cell>
          <cell r="DO85">
            <v>-15671988.119230701</v>
          </cell>
          <cell r="DQ85">
            <v>0</v>
          </cell>
        </row>
        <row r="86">
          <cell r="A86" t="str">
            <v>108369WYU</v>
          </cell>
          <cell r="B86">
            <v>-3317173.0207692301</v>
          </cell>
          <cell r="DO86">
            <v>-3317173.0207692301</v>
          </cell>
          <cell r="DQ86">
            <v>0</v>
          </cell>
        </row>
        <row r="87">
          <cell r="A87" t="str">
            <v>108370CA</v>
          </cell>
          <cell r="B87">
            <v>-2024467.67076923</v>
          </cell>
          <cell r="DO87">
            <v>-2024467.67076923</v>
          </cell>
          <cell r="DQ87">
            <v>0</v>
          </cell>
        </row>
        <row r="88">
          <cell r="A88" t="str">
            <v>108370ID</v>
          </cell>
          <cell r="B88">
            <v>-8280233.6107692299</v>
          </cell>
          <cell r="DO88">
            <v>-8280233.6107692299</v>
          </cell>
          <cell r="DQ88">
            <v>0</v>
          </cell>
        </row>
        <row r="89">
          <cell r="A89" t="str">
            <v>108370OR</v>
          </cell>
          <cell r="B89">
            <v>-33112160.183076899</v>
          </cell>
          <cell r="DO89">
            <v>-33112160.183076899</v>
          </cell>
          <cell r="DQ89">
            <v>0</v>
          </cell>
        </row>
        <row r="90">
          <cell r="A90" t="str">
            <v>108370UT</v>
          </cell>
          <cell r="B90">
            <v>-30543489.5930769</v>
          </cell>
          <cell r="DO90">
            <v>-30543489.5930769</v>
          </cell>
          <cell r="DQ90">
            <v>0</v>
          </cell>
        </row>
        <row r="91">
          <cell r="A91" t="str">
            <v>108370WA</v>
          </cell>
          <cell r="B91">
            <v>-2691384.2476923</v>
          </cell>
          <cell r="DO91">
            <v>-2691384.2476923</v>
          </cell>
          <cell r="DQ91">
            <v>0</v>
          </cell>
        </row>
        <row r="92">
          <cell r="A92" t="str">
            <v>108370WYP</v>
          </cell>
          <cell r="B92">
            <v>-2387904.3407692299</v>
          </cell>
          <cell r="DO92">
            <v>-2387904.3407692299</v>
          </cell>
          <cell r="DQ92">
            <v>0</v>
          </cell>
        </row>
        <row r="93">
          <cell r="A93" t="str">
            <v>108370WYU</v>
          </cell>
          <cell r="B93">
            <v>-808464.59230769204</v>
          </cell>
          <cell r="DO93">
            <v>-808464.59230769204</v>
          </cell>
          <cell r="DQ93">
            <v>0</v>
          </cell>
        </row>
        <row r="94">
          <cell r="A94" t="str">
            <v>108371CA</v>
          </cell>
          <cell r="B94">
            <v>-208982.91</v>
          </cell>
          <cell r="DO94">
            <v>-208982.91</v>
          </cell>
          <cell r="DQ94">
            <v>0</v>
          </cell>
        </row>
        <row r="95">
          <cell r="A95" t="str">
            <v>108371ID</v>
          </cell>
          <cell r="B95">
            <v>-131729.822307692</v>
          </cell>
          <cell r="DO95">
            <v>-131729.822307692</v>
          </cell>
          <cell r="DQ95">
            <v>0</v>
          </cell>
        </row>
        <row r="96">
          <cell r="A96" t="str">
            <v>108371OR</v>
          </cell>
          <cell r="B96">
            <v>-2296480.5776923001</v>
          </cell>
          <cell r="DO96">
            <v>-2296480.5776923001</v>
          </cell>
          <cell r="DQ96">
            <v>0</v>
          </cell>
        </row>
        <row r="97">
          <cell r="A97" t="str">
            <v>108371UT</v>
          </cell>
          <cell r="B97">
            <v>-3453296.0153846098</v>
          </cell>
          <cell r="DO97">
            <v>-3453296.0153846098</v>
          </cell>
          <cell r="DQ97">
            <v>0</v>
          </cell>
        </row>
        <row r="98">
          <cell r="A98" t="str">
            <v>108371WA</v>
          </cell>
          <cell r="B98">
            <v>-324104.83846153802</v>
          </cell>
          <cell r="DO98">
            <v>-324104.83846153802</v>
          </cell>
          <cell r="DQ98">
            <v>0</v>
          </cell>
        </row>
        <row r="99">
          <cell r="A99" t="str">
            <v>108371WYP</v>
          </cell>
          <cell r="B99">
            <v>-885663.91846153804</v>
          </cell>
          <cell r="DO99">
            <v>-885663.91846153804</v>
          </cell>
          <cell r="DQ99">
            <v>0</v>
          </cell>
        </row>
        <row r="100">
          <cell r="A100" t="str">
            <v>108371WYU</v>
          </cell>
          <cell r="B100">
            <v>-141837.07076922999</v>
          </cell>
          <cell r="DO100">
            <v>-141837.07076922999</v>
          </cell>
          <cell r="DQ100">
            <v>0</v>
          </cell>
        </row>
        <row r="101">
          <cell r="A101" t="str">
            <v>108373CA</v>
          </cell>
          <cell r="B101">
            <v>-562915.28076922998</v>
          </cell>
          <cell r="DO101">
            <v>-562915.28076922998</v>
          </cell>
          <cell r="DQ101">
            <v>0</v>
          </cell>
        </row>
        <row r="102">
          <cell r="A102" t="str">
            <v>108373ID</v>
          </cell>
          <cell r="B102">
            <v>-428964.17</v>
          </cell>
          <cell r="DO102">
            <v>-428964.17</v>
          </cell>
          <cell r="DQ102">
            <v>0</v>
          </cell>
        </row>
        <row r="103">
          <cell r="A103" t="str">
            <v>108373OR</v>
          </cell>
          <cell r="B103">
            <v>-9646171.7030769195</v>
          </cell>
          <cell r="DO103">
            <v>-9646171.7030769195</v>
          </cell>
          <cell r="DQ103">
            <v>0</v>
          </cell>
        </row>
        <row r="104">
          <cell r="A104" t="str">
            <v>108373UT</v>
          </cell>
          <cell r="B104">
            <v>-11784694.596153799</v>
          </cell>
          <cell r="DO104">
            <v>-11784694.596153799</v>
          </cell>
          <cell r="DQ104">
            <v>0</v>
          </cell>
        </row>
        <row r="105">
          <cell r="A105" t="str">
            <v>108373WA</v>
          </cell>
          <cell r="B105">
            <v>-2076869.2884615301</v>
          </cell>
          <cell r="DO105">
            <v>-2076869.2884615301</v>
          </cell>
          <cell r="DQ105">
            <v>0</v>
          </cell>
        </row>
        <row r="106">
          <cell r="A106" t="str">
            <v>108373WYP</v>
          </cell>
          <cell r="B106">
            <v>-2950866.2653846098</v>
          </cell>
          <cell r="DO106">
            <v>-2950866.2653846098</v>
          </cell>
          <cell r="DQ106">
            <v>0</v>
          </cell>
        </row>
        <row r="107">
          <cell r="A107" t="str">
            <v>108373WYU</v>
          </cell>
          <cell r="B107">
            <v>-966626.67923076905</v>
          </cell>
          <cell r="DO107">
            <v>-966626.67923076905</v>
          </cell>
          <cell r="DQ107">
            <v>0</v>
          </cell>
        </row>
        <row r="108">
          <cell r="A108" t="str">
            <v>108DPCA</v>
          </cell>
          <cell r="B108">
            <v>304813.07307692303</v>
          </cell>
          <cell r="DO108">
            <v>304813.07307692303</v>
          </cell>
          <cell r="DQ108">
            <v>0</v>
          </cell>
        </row>
        <row r="109">
          <cell r="A109" t="str">
            <v>108DPID</v>
          </cell>
          <cell r="B109">
            <v>139964.38538461499</v>
          </cell>
          <cell r="DO109">
            <v>139964.38538461499</v>
          </cell>
          <cell r="DQ109">
            <v>0</v>
          </cell>
        </row>
        <row r="110">
          <cell r="A110" t="str">
            <v>108DPOR</v>
          </cell>
          <cell r="B110">
            <v>796501.63538461505</v>
          </cell>
          <cell r="DO110">
            <v>796501.63538461505</v>
          </cell>
          <cell r="DQ110">
            <v>0</v>
          </cell>
        </row>
        <row r="111">
          <cell r="A111" t="str">
            <v>108DPUT</v>
          </cell>
          <cell r="B111">
            <v>2204416.3030769201</v>
          </cell>
          <cell r="DO111">
            <v>2204416.3030769201</v>
          </cell>
          <cell r="DQ111">
            <v>0</v>
          </cell>
        </row>
        <row r="112">
          <cell r="A112" t="str">
            <v>108DPWA</v>
          </cell>
          <cell r="B112">
            <v>269977.83692307601</v>
          </cell>
          <cell r="DO112">
            <v>269977.83692307601</v>
          </cell>
          <cell r="DQ112">
            <v>0</v>
          </cell>
        </row>
        <row r="113">
          <cell r="A113" t="str">
            <v>108DPWYP</v>
          </cell>
          <cell r="B113">
            <v>70192.510769230707</v>
          </cell>
          <cell r="DO113">
            <v>70192.510769230707</v>
          </cell>
          <cell r="DQ113">
            <v>0</v>
          </cell>
        </row>
        <row r="114">
          <cell r="A114" t="str">
            <v>108DPWYU</v>
          </cell>
          <cell r="B114">
            <v>205606.96307692301</v>
          </cell>
          <cell r="DO114">
            <v>205606.96307692301</v>
          </cell>
          <cell r="DQ114">
            <v>0</v>
          </cell>
        </row>
        <row r="115">
          <cell r="A115" t="str">
            <v>108GPCA</v>
          </cell>
          <cell r="B115">
            <v>-4799947.1738461498</v>
          </cell>
          <cell r="DO115">
            <v>-4799947.1738461498</v>
          </cell>
          <cell r="DQ115">
            <v>0</v>
          </cell>
        </row>
        <row r="116">
          <cell r="A116" t="str">
            <v>108GPCN</v>
          </cell>
          <cell r="B116">
            <v>-7241134.0653846096</v>
          </cell>
          <cell r="DO116">
            <v>-7241134.0653846096</v>
          </cell>
          <cell r="DQ116">
            <v>0</v>
          </cell>
        </row>
        <row r="117">
          <cell r="A117" t="str">
            <v>108GPDGP</v>
          </cell>
          <cell r="B117">
            <v>-1727971.2761538399</v>
          </cell>
          <cell r="DO117">
            <v>-1727971.2761538399</v>
          </cell>
          <cell r="DQ117">
            <v>0</v>
          </cell>
        </row>
        <row r="118">
          <cell r="A118" t="str">
            <v>108GPDGU</v>
          </cell>
          <cell r="B118">
            <v>-3366766.44538461</v>
          </cell>
          <cell r="DO118">
            <v>-3366766.44538461</v>
          </cell>
          <cell r="DQ118">
            <v>0</v>
          </cell>
        </row>
        <row r="119">
          <cell r="A119" t="str">
            <v>108GPID</v>
          </cell>
          <cell r="B119">
            <v>-12410118.3215384</v>
          </cell>
          <cell r="DO119">
            <v>-12410118.3215384</v>
          </cell>
          <cell r="DQ119">
            <v>0</v>
          </cell>
        </row>
        <row r="120">
          <cell r="A120" t="str">
            <v>108GPOR</v>
          </cell>
          <cell r="B120">
            <v>-56544362.945384599</v>
          </cell>
          <cell r="DO120">
            <v>-56544362.945384599</v>
          </cell>
          <cell r="DQ120">
            <v>0</v>
          </cell>
        </row>
        <row r="121">
          <cell r="A121" t="str">
            <v>108GPSE</v>
          </cell>
          <cell r="B121">
            <v>-354746.89076923003</v>
          </cell>
          <cell r="DO121">
            <v>-354746.89076923003</v>
          </cell>
          <cell r="DQ121">
            <v>0</v>
          </cell>
        </row>
        <row r="122">
          <cell r="A122" t="str">
            <v>108GPSG</v>
          </cell>
          <cell r="B122">
            <v>-71341801.450769201</v>
          </cell>
          <cell r="DO122">
            <v>-71341801.450769201</v>
          </cell>
          <cell r="DQ122">
            <v>0</v>
          </cell>
        </row>
        <row r="123">
          <cell r="A123" t="str">
            <v>108GPSO</v>
          </cell>
          <cell r="B123">
            <v>-90891445.062307596</v>
          </cell>
          <cell r="DO123">
            <v>-90891445.062307596</v>
          </cell>
          <cell r="DQ123">
            <v>0</v>
          </cell>
        </row>
        <row r="124">
          <cell r="A124" t="str">
            <v>108GPSSGCH</v>
          </cell>
          <cell r="B124">
            <v>-2172335.2476923</v>
          </cell>
          <cell r="DO124">
            <v>-2172335.2476923</v>
          </cell>
          <cell r="DQ124">
            <v>0</v>
          </cell>
        </row>
        <row r="125">
          <cell r="A125" t="str">
            <v>108GPSSGCT</v>
          </cell>
          <cell r="B125">
            <v>-65307.607692307603</v>
          </cell>
          <cell r="DO125">
            <v>-65307.607692307603</v>
          </cell>
          <cell r="DQ125">
            <v>0</v>
          </cell>
        </row>
        <row r="126">
          <cell r="A126" t="str">
            <v>108GPUT</v>
          </cell>
          <cell r="B126">
            <v>-66762965.970769197</v>
          </cell>
          <cell r="DO126">
            <v>-66762965.970769197</v>
          </cell>
          <cell r="DQ126">
            <v>0</v>
          </cell>
        </row>
        <row r="127">
          <cell r="A127" t="str">
            <v>108GPWA</v>
          </cell>
          <cell r="B127">
            <v>-20570718.5684615</v>
          </cell>
          <cell r="DO127">
            <v>-20570718.5684615</v>
          </cell>
          <cell r="DQ127">
            <v>0</v>
          </cell>
        </row>
        <row r="128">
          <cell r="A128" t="str">
            <v>108GPWYP</v>
          </cell>
          <cell r="B128">
            <v>-21478547.839230701</v>
          </cell>
          <cell r="DO128">
            <v>-21478547.839230701</v>
          </cell>
          <cell r="DQ128">
            <v>0</v>
          </cell>
        </row>
        <row r="129">
          <cell r="A129" t="str">
            <v>108GPWYU</v>
          </cell>
          <cell r="B129">
            <v>-5140816.6815384598</v>
          </cell>
          <cell r="DO129">
            <v>-5140816.6815384598</v>
          </cell>
          <cell r="DQ129">
            <v>0</v>
          </cell>
        </row>
        <row r="130">
          <cell r="A130" t="str">
            <v>108HPDGP</v>
          </cell>
          <cell r="B130">
            <v>-153300122.156923</v>
          </cell>
          <cell r="DO130">
            <v>-153300122.156923</v>
          </cell>
          <cell r="DQ130">
            <v>0</v>
          </cell>
        </row>
        <row r="131">
          <cell r="A131" t="str">
            <v>108HPDGU</v>
          </cell>
          <cell r="B131">
            <v>-27817669.628461499</v>
          </cell>
          <cell r="DO131">
            <v>-27817669.628461499</v>
          </cell>
          <cell r="DQ131">
            <v>0</v>
          </cell>
        </row>
        <row r="132">
          <cell r="A132" t="str">
            <v>108HPSG-P</v>
          </cell>
          <cell r="B132">
            <v>-76812115.740769193</v>
          </cell>
          <cell r="W132">
            <v>8395207.5961029362</v>
          </cell>
          <cell r="DO132">
            <v>-68416908.144666255</v>
          </cell>
          <cell r="DQ132">
            <v>8395207.5961029362</v>
          </cell>
        </row>
        <row r="133">
          <cell r="A133" t="str">
            <v>108HPSG-U</v>
          </cell>
          <cell r="B133">
            <v>-24157891.857692301</v>
          </cell>
          <cell r="X133">
            <v>57786.588461538398</v>
          </cell>
          <cell r="DO133">
            <v>-24100105.269230764</v>
          </cell>
          <cell r="DQ133">
            <v>57786.588461538398</v>
          </cell>
        </row>
        <row r="134">
          <cell r="A134" t="str">
            <v>108HPOTHER</v>
          </cell>
          <cell r="B134">
            <v>63970.852307692301</v>
          </cell>
          <cell r="DO134">
            <v>63970.852307692301</v>
          </cell>
          <cell r="DQ134">
            <v>0</v>
          </cell>
        </row>
        <row r="135">
          <cell r="A135" t="str">
            <v>108MPSE</v>
          </cell>
          <cell r="B135">
            <v>-172220828.73076901</v>
          </cell>
          <cell r="DO135">
            <v>-172220828.73076901</v>
          </cell>
          <cell r="DQ135">
            <v>0</v>
          </cell>
        </row>
        <row r="136">
          <cell r="A136" t="str">
            <v>108OPDGU</v>
          </cell>
          <cell r="B136">
            <v>0</v>
          </cell>
          <cell r="DO136">
            <v>0</v>
          </cell>
          <cell r="DQ136">
            <v>0</v>
          </cell>
        </row>
        <row r="137">
          <cell r="A137" t="str">
            <v>108OPSG</v>
          </cell>
          <cell r="B137">
            <v>-237919331.363846</v>
          </cell>
          <cell r="DO137">
            <v>-237919331.363846</v>
          </cell>
          <cell r="DQ137">
            <v>0</v>
          </cell>
        </row>
        <row r="138">
          <cell r="A138" t="str">
            <v>108OPSG-W</v>
          </cell>
          <cell r="B138">
            <v>-414962349.40922999</v>
          </cell>
          <cell r="DO138">
            <v>-414962349.40922999</v>
          </cell>
          <cell r="DQ138">
            <v>0</v>
          </cell>
        </row>
        <row r="139">
          <cell r="A139" t="str">
            <v>108OPSSGCT</v>
          </cell>
          <cell r="B139">
            <v>-25443511.505384602</v>
          </cell>
          <cell r="DO139">
            <v>-25443511.505384602</v>
          </cell>
          <cell r="DQ139">
            <v>0</v>
          </cell>
        </row>
        <row r="140">
          <cell r="A140" t="str">
            <v>108SPDGP</v>
          </cell>
          <cell r="B140">
            <v>-722290179.35153794</v>
          </cell>
          <cell r="DO140">
            <v>-722290179.35153794</v>
          </cell>
          <cell r="DQ140">
            <v>0</v>
          </cell>
        </row>
        <row r="141">
          <cell r="A141" t="str">
            <v>108SPDGU</v>
          </cell>
          <cell r="B141">
            <v>-799092724.89769197</v>
          </cell>
          <cell r="DO141">
            <v>-799092724.89769197</v>
          </cell>
          <cell r="DQ141">
            <v>0</v>
          </cell>
        </row>
        <row r="142">
          <cell r="A142" t="str">
            <v>108SPSG</v>
          </cell>
          <cell r="B142">
            <v>-870313002.99846101</v>
          </cell>
          <cell r="X142">
            <v>136049.26756611821</v>
          </cell>
          <cell r="DO142">
            <v>-870176953.73089492</v>
          </cell>
          <cell r="DQ142">
            <v>136049.26756611821</v>
          </cell>
        </row>
        <row r="143">
          <cell r="A143" t="str">
            <v>108SPSSGCH</v>
          </cell>
          <cell r="B143">
            <v>-180424207.07846099</v>
          </cell>
          <cell r="DO143">
            <v>-180424207.07846099</v>
          </cell>
          <cell r="DQ143">
            <v>0</v>
          </cell>
        </row>
        <row r="144">
          <cell r="A144" t="str">
            <v>108TPDGP</v>
          </cell>
          <cell r="B144">
            <v>-375114306.20230699</v>
          </cell>
          <cell r="DO144">
            <v>-375114306.20230699</v>
          </cell>
          <cell r="DQ144">
            <v>0</v>
          </cell>
        </row>
        <row r="145">
          <cell r="A145" t="str">
            <v>108TPDGU</v>
          </cell>
          <cell r="B145">
            <v>-404163890.76153803</v>
          </cell>
          <cell r="DO145">
            <v>-404163890.76153803</v>
          </cell>
          <cell r="DQ145">
            <v>0</v>
          </cell>
        </row>
        <row r="146">
          <cell r="A146" t="str">
            <v>108TPSG</v>
          </cell>
          <cell r="B146">
            <v>-584847617.00615299</v>
          </cell>
          <cell r="X146">
            <v>10957.6861538461</v>
          </cell>
          <cell r="DO146">
            <v>-584836659.3199991</v>
          </cell>
          <cell r="DQ146">
            <v>10957.6861538461</v>
          </cell>
        </row>
        <row r="147">
          <cell r="A147" t="str">
            <v>111390OR</v>
          </cell>
          <cell r="B147">
            <v>141822.79</v>
          </cell>
          <cell r="DO147">
            <v>141822.79</v>
          </cell>
          <cell r="DQ147">
            <v>0</v>
          </cell>
        </row>
        <row r="148">
          <cell r="A148" t="str">
            <v>111390SG</v>
          </cell>
          <cell r="B148">
            <v>910304.17</v>
          </cell>
          <cell r="DO148">
            <v>910304.17</v>
          </cell>
          <cell r="DQ148">
            <v>0</v>
          </cell>
        </row>
        <row r="149">
          <cell r="A149" t="str">
            <v>111390SO</v>
          </cell>
          <cell r="B149">
            <v>8673284.1899999995</v>
          </cell>
          <cell r="DO149">
            <v>8673284.1899999995</v>
          </cell>
          <cell r="DQ149">
            <v>0</v>
          </cell>
        </row>
        <row r="150">
          <cell r="A150" t="str">
            <v>111390UT</v>
          </cell>
          <cell r="B150">
            <v>0</v>
          </cell>
          <cell r="DO150">
            <v>0</v>
          </cell>
          <cell r="DQ150">
            <v>0</v>
          </cell>
        </row>
        <row r="151">
          <cell r="A151" t="str">
            <v>111390WYP</v>
          </cell>
          <cell r="B151">
            <v>254534.69</v>
          </cell>
          <cell r="DO151">
            <v>254534.69</v>
          </cell>
          <cell r="DQ151">
            <v>0</v>
          </cell>
        </row>
        <row r="152">
          <cell r="A152" t="str">
            <v>111GPCA</v>
          </cell>
          <cell r="B152">
            <v>-384271.10846153798</v>
          </cell>
          <cell r="DO152">
            <v>-384271.10846153798</v>
          </cell>
          <cell r="DQ152">
            <v>0</v>
          </cell>
        </row>
        <row r="153">
          <cell r="A153" t="str">
            <v>111GPCN</v>
          </cell>
          <cell r="B153">
            <v>-2966560.0776923001</v>
          </cell>
          <cell r="DO153">
            <v>-2966560.0776923001</v>
          </cell>
          <cell r="DQ153">
            <v>0</v>
          </cell>
        </row>
        <row r="154">
          <cell r="A154" t="str">
            <v>111GPID</v>
          </cell>
          <cell r="B154">
            <v>-88971.427692307596</v>
          </cell>
          <cell r="DO154">
            <v>-88971.427692307596</v>
          </cell>
          <cell r="DQ154">
            <v>0</v>
          </cell>
        </row>
        <row r="155">
          <cell r="A155" t="str">
            <v>111GPOR</v>
          </cell>
          <cell r="B155">
            <v>-4084227.87</v>
          </cell>
          <cell r="DO155">
            <v>-4084227.87</v>
          </cell>
          <cell r="DQ155">
            <v>0</v>
          </cell>
        </row>
        <row r="156">
          <cell r="A156" t="str">
            <v>111GPSG</v>
          </cell>
          <cell r="B156">
            <v>-53799.836153846103</v>
          </cell>
          <cell r="DO156">
            <v>-53799.836153846103</v>
          </cell>
          <cell r="DQ156">
            <v>0</v>
          </cell>
        </row>
        <row r="157">
          <cell r="A157" t="str">
            <v>111GPSO</v>
          </cell>
          <cell r="B157">
            <v>-8981826.12923076</v>
          </cell>
          <cell r="DO157">
            <v>-8981826.12923076</v>
          </cell>
          <cell r="DQ157">
            <v>0</v>
          </cell>
        </row>
        <row r="158">
          <cell r="A158" t="str">
            <v>111GPUT</v>
          </cell>
          <cell r="B158">
            <v>-13940.1784615384</v>
          </cell>
          <cell r="DO158">
            <v>-13940.1784615384</v>
          </cell>
          <cell r="DQ158">
            <v>0</v>
          </cell>
        </row>
        <row r="159">
          <cell r="A159" t="str">
            <v>111GPWA</v>
          </cell>
          <cell r="B159">
            <v>-1285311.6846153799</v>
          </cell>
          <cell r="DO159">
            <v>-1285311.6846153799</v>
          </cell>
          <cell r="DQ159">
            <v>0</v>
          </cell>
        </row>
        <row r="160">
          <cell r="A160" t="str">
            <v>111GPWYP</v>
          </cell>
          <cell r="B160">
            <v>-4558376.3430769201</v>
          </cell>
          <cell r="DO160">
            <v>-4558376.3430769201</v>
          </cell>
          <cell r="DQ160">
            <v>0</v>
          </cell>
        </row>
        <row r="161">
          <cell r="A161" t="str">
            <v>111GPWYU</v>
          </cell>
          <cell r="B161">
            <v>-39979.513846153801</v>
          </cell>
          <cell r="DO161">
            <v>-39979.513846153801</v>
          </cell>
          <cell r="DQ161">
            <v>0</v>
          </cell>
        </row>
        <row r="162">
          <cell r="A162" t="str">
            <v>111HPSG-P</v>
          </cell>
          <cell r="B162">
            <v>-884992.042307692</v>
          </cell>
          <cell r="DO162">
            <v>-884992.042307692</v>
          </cell>
          <cell r="DQ162">
            <v>0</v>
          </cell>
        </row>
        <row r="163">
          <cell r="A163" t="str">
            <v>111IPCN</v>
          </cell>
          <cell r="B163">
            <v>-110686012.44</v>
          </cell>
          <cell r="DO163">
            <v>-110686012.44</v>
          </cell>
          <cell r="DQ163">
            <v>0</v>
          </cell>
        </row>
        <row r="164">
          <cell r="A164" t="str">
            <v>111IPDGU</v>
          </cell>
          <cell r="B164">
            <v>-399168.33230769198</v>
          </cell>
          <cell r="DO164">
            <v>-399168.33230769198</v>
          </cell>
          <cell r="DQ164">
            <v>0</v>
          </cell>
        </row>
        <row r="165">
          <cell r="A165" t="str">
            <v>111IPID</v>
          </cell>
          <cell r="B165">
            <v>-817236.70769230695</v>
          </cell>
          <cell r="DO165">
            <v>-817236.70769230695</v>
          </cell>
          <cell r="DQ165">
            <v>0</v>
          </cell>
        </row>
        <row r="166">
          <cell r="A166" t="str">
            <v>111IPOR</v>
          </cell>
          <cell r="B166">
            <v>-84716.706923076898</v>
          </cell>
          <cell r="DO166">
            <v>-84716.706923076898</v>
          </cell>
          <cell r="DQ166">
            <v>0</v>
          </cell>
        </row>
        <row r="167">
          <cell r="A167" t="str">
            <v>111IPSE</v>
          </cell>
          <cell r="B167">
            <v>-2251370.7923076898</v>
          </cell>
          <cell r="DO167">
            <v>-2251370.7923076898</v>
          </cell>
          <cell r="DQ167">
            <v>0</v>
          </cell>
        </row>
        <row r="168">
          <cell r="A168" t="str">
            <v>111IPSG</v>
          </cell>
          <cell r="B168">
            <v>-61722827.915384598</v>
          </cell>
          <cell r="DO168">
            <v>-61722827.915384598</v>
          </cell>
          <cell r="DQ168">
            <v>0</v>
          </cell>
        </row>
        <row r="169">
          <cell r="A169" t="str">
            <v>111IPSG-P</v>
          </cell>
          <cell r="B169">
            <v>-46702860.686153919</v>
          </cell>
          <cell r="W169">
            <v>24819034.860000018</v>
          </cell>
          <cell r="DO169">
            <v>-21883825.8261539</v>
          </cell>
          <cell r="DQ169">
            <v>24819034.860000018</v>
          </cell>
        </row>
        <row r="170">
          <cell r="A170" t="str">
            <v>111IPSG-U</v>
          </cell>
          <cell r="B170">
            <v>-4293069.8253846103</v>
          </cell>
          <cell r="DO170">
            <v>-4293069.8253846103</v>
          </cell>
          <cell r="DQ170">
            <v>0</v>
          </cell>
        </row>
        <row r="171">
          <cell r="A171" t="str">
            <v>111IPSO</v>
          </cell>
          <cell r="B171">
            <v>-278620660.63615298</v>
          </cell>
          <cell r="DO171">
            <v>-278620660.63615298</v>
          </cell>
          <cell r="DQ171">
            <v>0</v>
          </cell>
        </row>
        <row r="172">
          <cell r="A172" t="str">
            <v>111IPSSGCH</v>
          </cell>
          <cell r="B172">
            <v>-486040.64384615299</v>
          </cell>
          <cell r="DO172">
            <v>-486040.64384615299</v>
          </cell>
          <cell r="DQ172">
            <v>0</v>
          </cell>
        </row>
        <row r="173">
          <cell r="A173" t="str">
            <v>111IPUT</v>
          </cell>
          <cell r="B173">
            <v>10568591.336153939</v>
          </cell>
          <cell r="W173">
            <v>-10620783.103077017</v>
          </cell>
          <cell r="DO173">
            <v>-52191.766923077404</v>
          </cell>
          <cell r="DQ173">
            <v>-10620783.103077017</v>
          </cell>
        </row>
        <row r="174">
          <cell r="A174" t="str">
            <v>111IPWYP</v>
          </cell>
          <cell r="B174">
            <v>-602296.20153846103</v>
          </cell>
          <cell r="DO174">
            <v>-602296.20153846103</v>
          </cell>
          <cell r="DQ174">
            <v>0</v>
          </cell>
        </row>
        <row r="175">
          <cell r="A175" t="str">
            <v>114DGP</v>
          </cell>
          <cell r="B175">
            <v>7840382.6738461498</v>
          </cell>
          <cell r="DO175">
            <v>7840382.6738461498</v>
          </cell>
          <cell r="DQ175">
            <v>0</v>
          </cell>
        </row>
        <row r="176">
          <cell r="A176" t="str">
            <v>114SG</v>
          </cell>
          <cell r="B176">
            <v>144614797.34</v>
          </cell>
          <cell r="DO176">
            <v>144614797.34</v>
          </cell>
          <cell r="DQ176">
            <v>0</v>
          </cell>
        </row>
        <row r="177">
          <cell r="A177" t="str">
            <v>115DGP</v>
          </cell>
          <cell r="B177">
            <v>-7838992.8346153796</v>
          </cell>
          <cell r="DO177">
            <v>-7838992.8346153796</v>
          </cell>
          <cell r="DQ177">
            <v>0</v>
          </cell>
        </row>
        <row r="178">
          <cell r="A178" t="str">
            <v>115SG</v>
          </cell>
          <cell r="B178">
            <v>-103543606.544615</v>
          </cell>
          <cell r="DO178">
            <v>-103543606.544615</v>
          </cell>
          <cell r="DQ178">
            <v>0</v>
          </cell>
        </row>
        <row r="179">
          <cell r="A179" t="str">
            <v>124CA</v>
          </cell>
          <cell r="B179">
            <v>387816.10692307597</v>
          </cell>
          <cell r="DO179">
            <v>387816.10692307597</v>
          </cell>
          <cell r="DQ179">
            <v>0</v>
          </cell>
        </row>
        <row r="180">
          <cell r="A180" t="str">
            <v>124ID</v>
          </cell>
          <cell r="B180">
            <v>16639.921538461502</v>
          </cell>
          <cell r="DO180">
            <v>16639.921538461502</v>
          </cell>
          <cell r="DQ180">
            <v>0</v>
          </cell>
        </row>
        <row r="181">
          <cell r="A181" t="str">
            <v>124OR</v>
          </cell>
          <cell r="B181">
            <v>0.17</v>
          </cell>
          <cell r="DO181">
            <v>0.17</v>
          </cell>
          <cell r="DQ181">
            <v>0</v>
          </cell>
        </row>
        <row r="182">
          <cell r="A182" t="str">
            <v>124OTHER</v>
          </cell>
          <cell r="B182">
            <v>-5598339.5223076902</v>
          </cell>
          <cell r="DO182">
            <v>-5598339.5223076902</v>
          </cell>
          <cell r="DQ182">
            <v>0</v>
          </cell>
        </row>
        <row r="183">
          <cell r="A183" t="str">
            <v>124SO</v>
          </cell>
          <cell r="B183">
            <v>-4453.6899999999996</v>
          </cell>
          <cell r="DO183">
            <v>-4453.6899999999996</v>
          </cell>
          <cell r="DQ183">
            <v>0</v>
          </cell>
        </row>
        <row r="184">
          <cell r="A184" t="str">
            <v>124UT</v>
          </cell>
          <cell r="B184">
            <v>4661637.8630769197</v>
          </cell>
          <cell r="DO184">
            <v>4661637.8630769197</v>
          </cell>
          <cell r="DQ184">
            <v>0</v>
          </cell>
        </row>
        <row r="185">
          <cell r="A185" t="str">
            <v>124WA</v>
          </cell>
          <cell r="B185">
            <v>1926016.0807692299</v>
          </cell>
          <cell r="DO185">
            <v>1926016.0807692299</v>
          </cell>
          <cell r="DQ185">
            <v>0</v>
          </cell>
        </row>
        <row r="186">
          <cell r="A186" t="str">
            <v>124WYP</v>
          </cell>
          <cell r="B186">
            <v>117215.94</v>
          </cell>
          <cell r="DO186">
            <v>117215.94</v>
          </cell>
          <cell r="DQ186">
            <v>0</v>
          </cell>
        </row>
        <row r="187">
          <cell r="A187" t="str">
            <v>124WYU</v>
          </cell>
          <cell r="B187">
            <v>5148.6861538461499</v>
          </cell>
          <cell r="DO187">
            <v>5148.6861538461499</v>
          </cell>
          <cell r="DQ187">
            <v>0</v>
          </cell>
        </row>
        <row r="188">
          <cell r="A188" t="str">
            <v>151SE</v>
          </cell>
          <cell r="B188">
            <v>231807108.77769199</v>
          </cell>
          <cell r="DO188">
            <v>231807108.77769199</v>
          </cell>
          <cell r="DQ188">
            <v>0</v>
          </cell>
        </row>
        <row r="189">
          <cell r="A189" t="str">
            <v>151SSECH</v>
          </cell>
          <cell r="B189">
            <v>13509256.305384601</v>
          </cell>
          <cell r="DO189">
            <v>13509256.305384601</v>
          </cell>
          <cell r="DQ189">
            <v>0</v>
          </cell>
        </row>
        <row r="190">
          <cell r="A190" t="str">
            <v>154CA</v>
          </cell>
          <cell r="B190">
            <v>1435555.18307692</v>
          </cell>
          <cell r="DO190">
            <v>1435555.18307692</v>
          </cell>
          <cell r="DQ190">
            <v>0</v>
          </cell>
        </row>
        <row r="191">
          <cell r="A191" t="str">
            <v>154ID</v>
          </cell>
          <cell r="B191">
            <v>5145311.08</v>
          </cell>
          <cell r="DO191">
            <v>5145311.08</v>
          </cell>
          <cell r="DQ191">
            <v>0</v>
          </cell>
        </row>
        <row r="192">
          <cell r="A192" t="str">
            <v>154OR</v>
          </cell>
          <cell r="B192">
            <v>29280392.596923001</v>
          </cell>
          <cell r="DO192">
            <v>29280392.596923001</v>
          </cell>
          <cell r="DQ192">
            <v>0</v>
          </cell>
        </row>
        <row r="193">
          <cell r="A193" t="str">
            <v>154SE</v>
          </cell>
          <cell r="B193">
            <v>6764622.0884615304</v>
          </cell>
          <cell r="DO193">
            <v>6764622.0884615304</v>
          </cell>
          <cell r="DQ193">
            <v>0</v>
          </cell>
        </row>
        <row r="194">
          <cell r="A194" t="str">
            <v>154SG</v>
          </cell>
          <cell r="B194">
            <v>5092420.8938461496</v>
          </cell>
          <cell r="DO194">
            <v>5092420.8938461496</v>
          </cell>
          <cell r="DQ194">
            <v>0</v>
          </cell>
        </row>
        <row r="195">
          <cell r="A195" t="str">
            <v>154SNPD</v>
          </cell>
          <cell r="B195">
            <v>-1845017.8084615299</v>
          </cell>
          <cell r="DO195">
            <v>-1845017.8084615299</v>
          </cell>
          <cell r="DQ195">
            <v>0</v>
          </cell>
        </row>
        <row r="196">
          <cell r="A196" t="str">
            <v>154SNPPH</v>
          </cell>
          <cell r="B196">
            <v>5178.6253846153804</v>
          </cell>
          <cell r="DO196">
            <v>5178.6253846153804</v>
          </cell>
          <cell r="DQ196">
            <v>0</v>
          </cell>
        </row>
        <row r="197">
          <cell r="A197" t="str">
            <v>154SNPPO</v>
          </cell>
          <cell r="B197">
            <v>8704654.2284615301</v>
          </cell>
          <cell r="DO197">
            <v>8704654.2284615301</v>
          </cell>
          <cell r="DQ197">
            <v>0</v>
          </cell>
        </row>
        <row r="198">
          <cell r="A198" t="str">
            <v>154SNPPS</v>
          </cell>
          <cell r="B198">
            <v>103541337.86</v>
          </cell>
          <cell r="DO198">
            <v>103541337.86</v>
          </cell>
          <cell r="DQ198">
            <v>0</v>
          </cell>
        </row>
        <row r="199">
          <cell r="A199" t="str">
            <v>154SO</v>
          </cell>
          <cell r="B199">
            <v>113680.292307692</v>
          </cell>
          <cell r="DO199">
            <v>113680.292307692</v>
          </cell>
          <cell r="DQ199">
            <v>0</v>
          </cell>
        </row>
        <row r="200">
          <cell r="A200" t="str">
            <v>154UT</v>
          </cell>
          <cell r="B200">
            <v>38714002.025384597</v>
          </cell>
          <cell r="DO200">
            <v>38714002.025384597</v>
          </cell>
          <cell r="DQ200">
            <v>0</v>
          </cell>
        </row>
        <row r="201">
          <cell r="A201" t="str">
            <v>154WA</v>
          </cell>
          <cell r="B201">
            <v>5487932.9046153799</v>
          </cell>
          <cell r="DO201">
            <v>5487932.9046153799</v>
          </cell>
          <cell r="DQ201">
            <v>0</v>
          </cell>
        </row>
        <row r="202">
          <cell r="A202" t="str">
            <v>154WYP</v>
          </cell>
          <cell r="B202">
            <v>10202187.5761538</v>
          </cell>
          <cell r="DO202">
            <v>10202187.5761538</v>
          </cell>
          <cell r="DQ202">
            <v>0</v>
          </cell>
        </row>
        <row r="203">
          <cell r="A203" t="str">
            <v>154WYU</v>
          </cell>
          <cell r="B203">
            <v>1294558.25461538</v>
          </cell>
          <cell r="DO203">
            <v>1294558.25461538</v>
          </cell>
          <cell r="DQ203">
            <v>0</v>
          </cell>
        </row>
        <row r="204">
          <cell r="A204" t="str">
            <v>165GPS</v>
          </cell>
          <cell r="B204">
            <v>4315769.7523076897</v>
          </cell>
          <cell r="DO204">
            <v>4315769.7523076897</v>
          </cell>
          <cell r="DQ204">
            <v>0</v>
          </cell>
        </row>
        <row r="205">
          <cell r="A205" t="str">
            <v>165ID</v>
          </cell>
          <cell r="B205">
            <v>234114.89</v>
          </cell>
          <cell r="DO205">
            <v>234114.89</v>
          </cell>
          <cell r="DQ205">
            <v>0</v>
          </cell>
        </row>
        <row r="206">
          <cell r="A206" t="str">
            <v>165OR</v>
          </cell>
          <cell r="B206">
            <v>1878919.8676922999</v>
          </cell>
          <cell r="DO206">
            <v>1878919.8676922999</v>
          </cell>
          <cell r="DQ206">
            <v>0</v>
          </cell>
        </row>
        <row r="207">
          <cell r="A207" t="str">
            <v>165OTHER</v>
          </cell>
          <cell r="B207">
            <v>6599459.1515384596</v>
          </cell>
          <cell r="DO207">
            <v>6599459.1515384596</v>
          </cell>
          <cell r="DQ207">
            <v>0</v>
          </cell>
        </row>
        <row r="208">
          <cell r="A208" t="str">
            <v>165SE</v>
          </cell>
          <cell r="B208">
            <v>3134746.9292307599</v>
          </cell>
          <cell r="DO208">
            <v>3134746.9292307599</v>
          </cell>
          <cell r="DQ208">
            <v>0</v>
          </cell>
        </row>
        <row r="209">
          <cell r="A209" t="str">
            <v>165SG</v>
          </cell>
          <cell r="B209">
            <v>2760773.8261538399</v>
          </cell>
          <cell r="DO209">
            <v>2760773.8261538399</v>
          </cell>
          <cell r="DQ209">
            <v>0</v>
          </cell>
        </row>
        <row r="210">
          <cell r="A210" t="str">
            <v>165SO</v>
          </cell>
          <cell r="B210">
            <v>16317658.5723076</v>
          </cell>
          <cell r="DO210">
            <v>16317658.5723076</v>
          </cell>
          <cell r="DQ210">
            <v>0</v>
          </cell>
        </row>
        <row r="211">
          <cell r="A211" t="str">
            <v>165UT</v>
          </cell>
          <cell r="B211">
            <v>3041690.0653846101</v>
          </cell>
          <cell r="DO211">
            <v>3041690.0653846101</v>
          </cell>
          <cell r="DQ211">
            <v>0</v>
          </cell>
        </row>
        <row r="212">
          <cell r="A212" t="str">
            <v>165WYP</v>
          </cell>
          <cell r="B212">
            <v>135917.633076923</v>
          </cell>
          <cell r="DO212">
            <v>135917.633076923</v>
          </cell>
          <cell r="DQ212">
            <v>0</v>
          </cell>
        </row>
        <row r="213">
          <cell r="A213" t="str">
            <v>182MCA</v>
          </cell>
          <cell r="B213">
            <v>-372161.46</v>
          </cell>
          <cell r="DO213">
            <v>-372161.46</v>
          </cell>
          <cell r="DQ213">
            <v>0</v>
          </cell>
        </row>
        <row r="214">
          <cell r="A214" t="str">
            <v>182MID</v>
          </cell>
          <cell r="B214">
            <v>726545.30846153805</v>
          </cell>
          <cell r="DO214">
            <v>726545.30846153805</v>
          </cell>
          <cell r="DQ214">
            <v>0</v>
          </cell>
        </row>
        <row r="215">
          <cell r="A215" t="str">
            <v>182MOR</v>
          </cell>
          <cell r="B215">
            <v>-4300824.4800000004</v>
          </cell>
          <cell r="DO215">
            <v>-4300824.4800000004</v>
          </cell>
          <cell r="DQ215">
            <v>0</v>
          </cell>
        </row>
        <row r="216">
          <cell r="A216" t="str">
            <v>182MOTHER</v>
          </cell>
          <cell r="B216">
            <v>217272789.02461499</v>
          </cell>
          <cell r="DO216">
            <v>217272789.02461499</v>
          </cell>
          <cell r="DQ216">
            <v>0</v>
          </cell>
        </row>
        <row r="217">
          <cell r="A217" t="str">
            <v>182MSGCT</v>
          </cell>
          <cell r="B217">
            <v>4022023.06</v>
          </cell>
          <cell r="DO217">
            <v>4022023.06</v>
          </cell>
          <cell r="DQ217">
            <v>0</v>
          </cell>
        </row>
        <row r="218">
          <cell r="A218" t="str">
            <v>182MSO</v>
          </cell>
          <cell r="B218">
            <v>563935629.40461504</v>
          </cell>
          <cell r="DO218">
            <v>563935629.40461504</v>
          </cell>
          <cell r="DQ218">
            <v>0</v>
          </cell>
        </row>
        <row r="219">
          <cell r="A219" t="str">
            <v>182MUT</v>
          </cell>
          <cell r="B219">
            <v>7139774.0746153798</v>
          </cell>
          <cell r="DO219">
            <v>7139774.0746153798</v>
          </cell>
          <cell r="DQ219">
            <v>0</v>
          </cell>
        </row>
        <row r="220">
          <cell r="A220" t="str">
            <v>182MWA</v>
          </cell>
          <cell r="B220">
            <v>5029452.8130769199</v>
          </cell>
          <cell r="DO220">
            <v>5029452.8130769199</v>
          </cell>
          <cell r="DQ220">
            <v>0</v>
          </cell>
        </row>
        <row r="221">
          <cell r="A221" t="str">
            <v>182MWYP</v>
          </cell>
          <cell r="B221">
            <v>4462678.2184615303</v>
          </cell>
          <cell r="DO221">
            <v>4462678.2184615303</v>
          </cell>
          <cell r="DQ221">
            <v>0</v>
          </cell>
        </row>
        <row r="222">
          <cell r="A222" t="str">
            <v>182MWYU</v>
          </cell>
          <cell r="B222">
            <v>39673.599999999999</v>
          </cell>
          <cell r="DO222">
            <v>39673.599999999999</v>
          </cell>
          <cell r="DQ222">
            <v>0</v>
          </cell>
        </row>
        <row r="223">
          <cell r="A223" t="str">
            <v>182WCA</v>
          </cell>
          <cell r="B223">
            <v>0.01</v>
          </cell>
          <cell r="DO223">
            <v>0.01</v>
          </cell>
          <cell r="DQ223">
            <v>0</v>
          </cell>
        </row>
        <row r="224">
          <cell r="A224" t="str">
            <v>182WID</v>
          </cell>
          <cell r="B224">
            <v>2312741.34615384</v>
          </cell>
          <cell r="DO224">
            <v>2312741.34615384</v>
          </cell>
          <cell r="DQ224">
            <v>0</v>
          </cell>
        </row>
        <row r="225">
          <cell r="A225" t="str">
            <v>182WOTHER</v>
          </cell>
          <cell r="B225">
            <v>-5206177.0907692304</v>
          </cell>
          <cell r="DO225">
            <v>-5206177.0907692304</v>
          </cell>
          <cell r="DQ225">
            <v>0</v>
          </cell>
        </row>
        <row r="226">
          <cell r="A226" t="str">
            <v>182WWYP</v>
          </cell>
          <cell r="B226">
            <v>50895.340769230701</v>
          </cell>
          <cell r="DO226">
            <v>50895.340769230701</v>
          </cell>
          <cell r="DQ226">
            <v>0</v>
          </cell>
        </row>
        <row r="227">
          <cell r="A227" t="str">
            <v>186MOTHER</v>
          </cell>
          <cell r="B227">
            <v>16088448.4230769</v>
          </cell>
          <cell r="DO227">
            <v>16088448.4230769</v>
          </cell>
          <cell r="DQ227">
            <v>0</v>
          </cell>
        </row>
        <row r="228">
          <cell r="A228" t="str">
            <v>186MSE</v>
          </cell>
          <cell r="B228">
            <v>12892906.951538401</v>
          </cell>
          <cell r="DO228">
            <v>12892906.951538401</v>
          </cell>
          <cell r="DQ228">
            <v>0</v>
          </cell>
        </row>
        <row r="229">
          <cell r="A229" t="str">
            <v>186MSG</v>
          </cell>
          <cell r="B229">
            <v>61918867.125384599</v>
          </cell>
          <cell r="DO229">
            <v>61918867.125384599</v>
          </cell>
          <cell r="DQ229">
            <v>0</v>
          </cell>
        </row>
        <row r="230">
          <cell r="A230" t="str">
            <v>186MSO</v>
          </cell>
          <cell r="B230">
            <v>20049.351538461498</v>
          </cell>
          <cell r="DO230">
            <v>20049.351538461498</v>
          </cell>
          <cell r="DQ230">
            <v>0</v>
          </cell>
        </row>
        <row r="231">
          <cell r="A231" t="str">
            <v>190BADDEBT</v>
          </cell>
          <cell r="B231">
            <v>4022293.6553846099</v>
          </cell>
          <cell r="DO231">
            <v>4022293.6553846099</v>
          </cell>
          <cell r="DQ231">
            <v>0</v>
          </cell>
        </row>
        <row r="232">
          <cell r="A232" t="str">
            <v>190CA</v>
          </cell>
          <cell r="B232">
            <v>9108.0069230769204</v>
          </cell>
          <cell r="DO232">
            <v>9108.0069230769204</v>
          </cell>
          <cell r="DQ232">
            <v>0</v>
          </cell>
        </row>
        <row r="233">
          <cell r="A233" t="str">
            <v>190ID</v>
          </cell>
          <cell r="B233">
            <v>116122.226923076</v>
          </cell>
          <cell r="DO233">
            <v>116122.226923076</v>
          </cell>
          <cell r="DQ233">
            <v>0</v>
          </cell>
        </row>
        <row r="234">
          <cell r="A234" t="str">
            <v>190OR</v>
          </cell>
          <cell r="B234">
            <v>1007987.48692307</v>
          </cell>
          <cell r="J234">
            <v>-938529.5384615385</v>
          </cell>
          <cell r="DO234">
            <v>69457.948461531545</v>
          </cell>
          <cell r="DQ234">
            <v>-938529.5384615385</v>
          </cell>
        </row>
        <row r="235">
          <cell r="A235" t="str">
            <v>190OTHER</v>
          </cell>
          <cell r="B235">
            <v>28781231.625384599</v>
          </cell>
          <cell r="DO235">
            <v>28781231.625384599</v>
          </cell>
          <cell r="DQ235">
            <v>0</v>
          </cell>
        </row>
        <row r="236">
          <cell r="A236" t="str">
            <v>190SE</v>
          </cell>
          <cell r="B236">
            <v>-11996301.485384598</v>
          </cell>
          <cell r="AB236">
            <v>148786.26475438057</v>
          </cell>
          <cell r="DO236">
            <v>-11847515.220630217</v>
          </cell>
          <cell r="DQ236">
            <v>148786.26475438057</v>
          </cell>
        </row>
        <row r="237">
          <cell r="A237" t="str">
            <v>190SG</v>
          </cell>
          <cell r="B237">
            <v>47556557.317692302</v>
          </cell>
          <cell r="N237">
            <v>-38141433.07692308</v>
          </cell>
          <cell r="DO237">
            <v>9415124.2407692224</v>
          </cell>
          <cell r="DQ237">
            <v>-38141433.07692308</v>
          </cell>
        </row>
        <row r="238">
          <cell r="A238" t="str">
            <v>190SO</v>
          </cell>
          <cell r="B238">
            <v>185545796.30769199</v>
          </cell>
          <cell r="K238">
            <v>-20473320</v>
          </cell>
          <cell r="DO238">
            <v>165072476.30769199</v>
          </cell>
          <cell r="DQ238">
            <v>-20473320</v>
          </cell>
        </row>
        <row r="239">
          <cell r="A239" t="str">
            <v>190TROJD</v>
          </cell>
          <cell r="B239">
            <v>2012204.57</v>
          </cell>
          <cell r="DO239">
            <v>2012204.57</v>
          </cell>
          <cell r="DQ239">
            <v>0</v>
          </cell>
        </row>
        <row r="240">
          <cell r="A240" t="str">
            <v>190UT</v>
          </cell>
          <cell r="B240">
            <v>860320.68615384598</v>
          </cell>
          <cell r="DO240">
            <v>860320.68615384598</v>
          </cell>
          <cell r="DQ240">
            <v>0</v>
          </cell>
        </row>
        <row r="241">
          <cell r="A241" t="str">
            <v>190WA</v>
          </cell>
          <cell r="B241">
            <v>1607413.7061538401</v>
          </cell>
          <cell r="DO241">
            <v>1607413.7061538401</v>
          </cell>
          <cell r="DQ241">
            <v>0</v>
          </cell>
        </row>
        <row r="242">
          <cell r="A242" t="str">
            <v>190WYP</v>
          </cell>
          <cell r="B242">
            <v>73540.433076923</v>
          </cell>
          <cell r="DO242">
            <v>73540.433076923</v>
          </cell>
          <cell r="DQ242">
            <v>0</v>
          </cell>
        </row>
        <row r="243">
          <cell r="A243" t="str">
            <v>2282SO</v>
          </cell>
          <cell r="B243">
            <v>-50966800.530769199</v>
          </cell>
          <cell r="K243">
            <v>53848297.064615376</v>
          </cell>
          <cell r="DO243">
            <v>2881496.5338461772</v>
          </cell>
          <cell r="DQ243">
            <v>53848297.064615376</v>
          </cell>
        </row>
        <row r="244">
          <cell r="A244" t="str">
            <v>2283SO</v>
          </cell>
          <cell r="B244">
            <v>-276844218.48538399</v>
          </cell>
          <cell r="DO244">
            <v>-276844218.48538399</v>
          </cell>
          <cell r="DQ244">
            <v>0</v>
          </cell>
        </row>
        <row r="245">
          <cell r="A245" t="str">
            <v>22841SG</v>
          </cell>
          <cell r="B245">
            <v>-1440136.9023076899</v>
          </cell>
          <cell r="DO245">
            <v>-1440136.9023076899</v>
          </cell>
          <cell r="DQ245">
            <v>0</v>
          </cell>
        </row>
        <row r="246">
          <cell r="A246" t="str">
            <v>230TROJD</v>
          </cell>
          <cell r="B246">
            <v>-1849961.13923076</v>
          </cell>
          <cell r="DO246">
            <v>-1849961.13923076</v>
          </cell>
          <cell r="DQ246">
            <v>0</v>
          </cell>
        </row>
        <row r="247">
          <cell r="A247" t="str">
            <v>252CA</v>
          </cell>
          <cell r="B247">
            <v>-5236.57</v>
          </cell>
          <cell r="S247">
            <v>-63756.828461538469</v>
          </cell>
          <cell r="DO247">
            <v>-68993.398461538469</v>
          </cell>
          <cell r="DQ247">
            <v>-63756.828461538469</v>
          </cell>
        </row>
        <row r="248">
          <cell r="A248" t="str">
            <v>252ID</v>
          </cell>
          <cell r="B248">
            <v>-7119.6861538461499</v>
          </cell>
          <cell r="S248">
            <v>-131533.18846153846</v>
          </cell>
          <cell r="DO248">
            <v>-138652.87461538462</v>
          </cell>
          <cell r="DQ248">
            <v>-131533.18846153846</v>
          </cell>
        </row>
        <row r="249">
          <cell r="A249" t="str">
            <v>252OR</v>
          </cell>
          <cell r="B249">
            <v>-2999183.7615384599</v>
          </cell>
          <cell r="S249">
            <v>2261966.7846153835</v>
          </cell>
          <cell r="DO249">
            <v>-737216.97692307644</v>
          </cell>
          <cell r="DQ249">
            <v>2261966.7846153835</v>
          </cell>
        </row>
        <row r="250">
          <cell r="A250" t="str">
            <v>252SG</v>
          </cell>
          <cell r="B250">
            <v>-19780421.75</v>
          </cell>
          <cell r="S250">
            <v>3971907.2853846103</v>
          </cell>
          <cell r="DO250">
            <v>-15808514.46461539</v>
          </cell>
          <cell r="DQ250">
            <v>3971907.2853846103</v>
          </cell>
        </row>
        <row r="251">
          <cell r="A251" t="str">
            <v>252UT</v>
          </cell>
          <cell r="B251">
            <v>-987837.66615384596</v>
          </cell>
          <cell r="S251">
            <v>-4006978.9292307682</v>
          </cell>
          <cell r="DO251">
            <v>-4994816.5953846145</v>
          </cell>
          <cell r="DQ251">
            <v>-4006978.9292307682</v>
          </cell>
        </row>
        <row r="252">
          <cell r="A252" t="str">
            <v>252WA</v>
          </cell>
          <cell r="B252">
            <v>-101.50923076923</v>
          </cell>
          <cell r="S252">
            <v>-242041.04307692306</v>
          </cell>
          <cell r="DO252">
            <v>-242142.5523076923</v>
          </cell>
          <cell r="DQ252">
            <v>-242041.04307692306</v>
          </cell>
        </row>
        <row r="253">
          <cell r="A253" t="str">
            <v>252WYP</v>
          </cell>
          <cell r="B253">
            <v>-57611.3269230769</v>
          </cell>
          <cell r="S253">
            <v>-1770613.5730769231</v>
          </cell>
          <cell r="DO253">
            <v>-1828224.9000000001</v>
          </cell>
          <cell r="DQ253">
            <v>-1770613.5730769231</v>
          </cell>
        </row>
        <row r="254">
          <cell r="A254" t="str">
            <v>252WYU</v>
          </cell>
          <cell r="B254">
            <v>18950.507692307601</v>
          </cell>
          <cell r="S254">
            <v>-18950.507692307601</v>
          </cell>
          <cell r="DO254">
            <v>0</v>
          </cell>
          <cell r="DQ254">
            <v>-18950.507692307601</v>
          </cell>
        </row>
        <row r="255">
          <cell r="A255" t="str">
            <v>25316SE</v>
          </cell>
          <cell r="B255">
            <v>-3690692.3076923001</v>
          </cell>
          <cell r="DO255">
            <v>-3690692.3076923001</v>
          </cell>
          <cell r="DQ255">
            <v>0</v>
          </cell>
        </row>
        <row r="256">
          <cell r="A256" t="str">
            <v>25317SE</v>
          </cell>
          <cell r="B256">
            <v>-2777253.4615384601</v>
          </cell>
          <cell r="DO256">
            <v>-2777253.4615384601</v>
          </cell>
          <cell r="DQ256">
            <v>0</v>
          </cell>
        </row>
        <row r="257">
          <cell r="A257" t="str">
            <v>25318SNPPS</v>
          </cell>
          <cell r="B257">
            <v>-273000</v>
          </cell>
          <cell r="DO257">
            <v>-273000</v>
          </cell>
          <cell r="DQ257">
            <v>0</v>
          </cell>
        </row>
        <row r="258">
          <cell r="A258" t="str">
            <v>25399CA</v>
          </cell>
          <cell r="B258">
            <v>-213648.34307692299</v>
          </cell>
          <cell r="DO258">
            <v>-213648.34307692299</v>
          </cell>
          <cell r="DQ258">
            <v>0</v>
          </cell>
        </row>
        <row r="259">
          <cell r="A259" t="str">
            <v>25399ID</v>
          </cell>
          <cell r="B259">
            <v>-54430.222307692296</v>
          </cell>
          <cell r="DO259">
            <v>-54430.222307692296</v>
          </cell>
          <cell r="DQ259">
            <v>0</v>
          </cell>
        </row>
        <row r="260">
          <cell r="A260" t="str">
            <v>25399OR</v>
          </cell>
          <cell r="B260">
            <v>-995738.08923076896</v>
          </cell>
          <cell r="DO260">
            <v>-995738.08923076896</v>
          </cell>
          <cell r="DQ260">
            <v>0</v>
          </cell>
        </row>
        <row r="261">
          <cell r="A261" t="str">
            <v>25399OTHER</v>
          </cell>
          <cell r="B261">
            <v>0</v>
          </cell>
          <cell r="DO261">
            <v>0</v>
          </cell>
          <cell r="DQ261">
            <v>0</v>
          </cell>
        </row>
        <row r="262">
          <cell r="A262" t="str">
            <v>25399SG</v>
          </cell>
          <cell r="B262">
            <v>-3330005.9238461498</v>
          </cell>
          <cell r="DO262">
            <v>-3330005.9238461498</v>
          </cell>
          <cell r="DQ262">
            <v>0</v>
          </cell>
        </row>
        <row r="263">
          <cell r="A263" t="str">
            <v>25399SO</v>
          </cell>
          <cell r="B263">
            <v>-22717862.326923002</v>
          </cell>
          <cell r="DO263">
            <v>-22717862.326923002</v>
          </cell>
          <cell r="DQ263">
            <v>0</v>
          </cell>
        </row>
        <row r="264">
          <cell r="A264" t="str">
            <v>25399UT</v>
          </cell>
          <cell r="B264">
            <v>-681132.72923076898</v>
          </cell>
          <cell r="DO264">
            <v>-681132.72923076898</v>
          </cell>
          <cell r="DQ264">
            <v>0</v>
          </cell>
        </row>
        <row r="265">
          <cell r="A265" t="str">
            <v>25399WA</v>
          </cell>
          <cell r="B265">
            <v>-350086.18538461498</v>
          </cell>
          <cell r="DO265">
            <v>-350086.18538461498</v>
          </cell>
          <cell r="DQ265">
            <v>0</v>
          </cell>
        </row>
        <row r="266">
          <cell r="A266" t="str">
            <v>25399WYP</v>
          </cell>
          <cell r="B266">
            <v>-1774206.4092307601</v>
          </cell>
          <cell r="DO266">
            <v>-1774206.4092307601</v>
          </cell>
          <cell r="DQ266">
            <v>0</v>
          </cell>
        </row>
        <row r="267">
          <cell r="A267" t="str">
            <v>254105TROJD</v>
          </cell>
          <cell r="B267">
            <v>-3450450.87384615</v>
          </cell>
          <cell r="DO267">
            <v>-3450450.87384615</v>
          </cell>
          <cell r="DQ267">
            <v>0</v>
          </cell>
        </row>
        <row r="268">
          <cell r="A268" t="str">
            <v>254105WA</v>
          </cell>
          <cell r="B268">
            <v>218933.02769230699</v>
          </cell>
          <cell r="DO268">
            <v>218933.02769230699</v>
          </cell>
          <cell r="DQ268">
            <v>0</v>
          </cell>
        </row>
        <row r="269">
          <cell r="A269" t="str">
            <v>254ID</v>
          </cell>
          <cell r="B269">
            <v>-308163.48692307598</v>
          </cell>
          <cell r="DO269">
            <v>-308163.48692307598</v>
          </cell>
          <cell r="DQ269">
            <v>0</v>
          </cell>
        </row>
        <row r="270">
          <cell r="A270" t="str">
            <v>254OR</v>
          </cell>
          <cell r="B270">
            <v>441438.35769230698</v>
          </cell>
          <cell r="DO270">
            <v>441438.35769230698</v>
          </cell>
          <cell r="DQ270">
            <v>0</v>
          </cell>
        </row>
        <row r="271">
          <cell r="A271" t="str">
            <v>254OTHER</v>
          </cell>
          <cell r="B271">
            <v>-38006330.036922999</v>
          </cell>
          <cell r="DO271">
            <v>-38006330.036922999</v>
          </cell>
          <cell r="DQ271">
            <v>0</v>
          </cell>
        </row>
        <row r="272">
          <cell r="A272" t="str">
            <v>254UT</v>
          </cell>
          <cell r="B272">
            <v>-2308314.9676923002</v>
          </cell>
          <cell r="DO272">
            <v>-2308314.9676923002</v>
          </cell>
          <cell r="DQ272">
            <v>0</v>
          </cell>
        </row>
        <row r="273">
          <cell r="A273" t="str">
            <v>254WA</v>
          </cell>
          <cell r="B273">
            <v>-89904.265384615297</v>
          </cell>
          <cell r="DO273">
            <v>-89904.265384615297</v>
          </cell>
          <cell r="DQ273">
            <v>0</v>
          </cell>
        </row>
        <row r="274">
          <cell r="A274" t="str">
            <v>254WYU</v>
          </cell>
          <cell r="B274">
            <v>9490.1269230769194</v>
          </cell>
          <cell r="DO274">
            <v>9490.1269230769194</v>
          </cell>
          <cell r="DQ274">
            <v>0</v>
          </cell>
        </row>
        <row r="275">
          <cell r="A275" t="str">
            <v>254WYP</v>
          </cell>
          <cell r="B275">
            <v>135574.913076923</v>
          </cell>
          <cell r="DO275">
            <v>135574.913076923</v>
          </cell>
          <cell r="DQ275">
            <v>0</v>
          </cell>
        </row>
        <row r="276">
          <cell r="A276" t="str">
            <v>255DGU</v>
          </cell>
          <cell r="B276">
            <v>0</v>
          </cell>
          <cell r="DO276">
            <v>0</v>
          </cell>
          <cell r="DQ276">
            <v>0</v>
          </cell>
        </row>
        <row r="277">
          <cell r="A277" t="str">
            <v>255ID</v>
          </cell>
          <cell r="B277">
            <v>-66476.1392307692</v>
          </cell>
          <cell r="DO277">
            <v>-66476.1392307692</v>
          </cell>
          <cell r="DQ277">
            <v>0</v>
          </cell>
        </row>
        <row r="278">
          <cell r="A278" t="str">
            <v>255SG</v>
          </cell>
          <cell r="B278">
            <v>-98018.566153846099</v>
          </cell>
          <cell r="DO278">
            <v>-98018.566153846099</v>
          </cell>
          <cell r="DQ278">
            <v>0</v>
          </cell>
        </row>
        <row r="279">
          <cell r="A279" t="str">
            <v>255ITC84</v>
          </cell>
          <cell r="B279">
            <v>0</v>
          </cell>
          <cell r="DO279">
            <v>0</v>
          </cell>
          <cell r="DQ279">
            <v>0</v>
          </cell>
        </row>
        <row r="280">
          <cell r="A280" t="str">
            <v>255ITC85</v>
          </cell>
          <cell r="B280">
            <v>-389418.46153846098</v>
          </cell>
          <cell r="DO280">
            <v>-389418.46153846098</v>
          </cell>
          <cell r="DQ280">
            <v>0</v>
          </cell>
        </row>
        <row r="281">
          <cell r="A281" t="str">
            <v>255ITC86</v>
          </cell>
          <cell r="B281">
            <v>-498005.76923076902</v>
          </cell>
          <cell r="DO281">
            <v>-498005.76923076902</v>
          </cell>
          <cell r="DQ281">
            <v>0</v>
          </cell>
        </row>
        <row r="282">
          <cell r="A282" t="str">
            <v>255ITC88</v>
          </cell>
          <cell r="B282">
            <v>-104303.769230769</v>
          </cell>
          <cell r="DO282">
            <v>-104303.769230769</v>
          </cell>
          <cell r="DQ282">
            <v>0</v>
          </cell>
        </row>
        <row r="283">
          <cell r="A283" t="str">
            <v>255ITC89</v>
          </cell>
          <cell r="B283">
            <v>-252272.84615384601</v>
          </cell>
          <cell r="DO283">
            <v>-252272.84615384601</v>
          </cell>
          <cell r="DQ283">
            <v>0</v>
          </cell>
        </row>
        <row r="284">
          <cell r="A284" t="str">
            <v>255ITC90</v>
          </cell>
          <cell r="B284">
            <v>-201355.38461538401</v>
          </cell>
          <cell r="DO284">
            <v>-201355.38461538401</v>
          </cell>
          <cell r="DQ284">
            <v>0</v>
          </cell>
        </row>
        <row r="285">
          <cell r="A285" t="str">
            <v>281SG</v>
          </cell>
          <cell r="B285">
            <v>-225790290.29923001</v>
          </cell>
          <cell r="N285">
            <v>225790290.46153846</v>
          </cell>
          <cell r="DO285">
            <v>0.1623084545135498</v>
          </cell>
          <cell r="DQ285">
            <v>225790290.46153846</v>
          </cell>
        </row>
        <row r="286">
          <cell r="A286" t="str">
            <v>282DITBAL</v>
          </cell>
          <cell r="B286">
            <v>-3654978500.2838402</v>
          </cell>
          <cell r="N286">
            <v>3654978500.3076925</v>
          </cell>
          <cell r="DO286">
            <v>2.3852348327636719E-2</v>
          </cell>
          <cell r="DQ286">
            <v>3654978500.3076925</v>
          </cell>
        </row>
        <row r="287">
          <cell r="A287" t="str">
            <v>282OTHER</v>
          </cell>
          <cell r="B287">
            <v>10764542.3961538</v>
          </cell>
          <cell r="N287">
            <v>-58736572.92307692</v>
          </cell>
          <cell r="DO287">
            <v>-47972030.52692312</v>
          </cell>
          <cell r="DQ287">
            <v>-58736572.92307692</v>
          </cell>
        </row>
        <row r="288">
          <cell r="A288" t="str">
            <v>282SE</v>
          </cell>
          <cell r="B288">
            <v>-5320366.07230769</v>
          </cell>
          <cell r="DO288">
            <v>-5320366.07230769</v>
          </cell>
          <cell r="DQ288">
            <v>0</v>
          </cell>
        </row>
        <row r="289">
          <cell r="A289" t="str">
            <v>282SG</v>
          </cell>
          <cell r="B289">
            <v>-3735829.2476923</v>
          </cell>
          <cell r="N289">
            <v>30930338.846153799</v>
          </cell>
          <cell r="W289">
            <v>-9659543.5</v>
          </cell>
          <cell r="DO289">
            <v>17534966.098461501</v>
          </cell>
          <cell r="DQ289">
            <v>21270795.346153799</v>
          </cell>
        </row>
        <row r="290">
          <cell r="A290" t="str">
            <v>282SO</v>
          </cell>
          <cell r="B290">
            <v>3894758.9484615298</v>
          </cell>
          <cell r="N290">
            <v>-35758.461538461539</v>
          </cell>
          <cell r="DO290">
            <v>3859000.4869230683</v>
          </cell>
          <cell r="DQ290">
            <v>-35758.461538461539</v>
          </cell>
        </row>
        <row r="291">
          <cell r="A291" t="str">
            <v>283CA</v>
          </cell>
          <cell r="B291">
            <v>127282.3</v>
          </cell>
          <cell r="DO291">
            <v>127282.3</v>
          </cell>
          <cell r="DQ291">
            <v>0</v>
          </cell>
        </row>
        <row r="292">
          <cell r="A292" t="str">
            <v>283GPS</v>
          </cell>
          <cell r="B292">
            <v>-8098806.14307692</v>
          </cell>
          <cell r="DO292">
            <v>-8098806.14307692</v>
          </cell>
          <cell r="DQ292">
            <v>0</v>
          </cell>
        </row>
        <row r="293">
          <cell r="A293" t="str">
            <v>283ID</v>
          </cell>
          <cell r="B293">
            <v>-382400.19538461498</v>
          </cell>
          <cell r="DO293">
            <v>-382400.19538461498</v>
          </cell>
          <cell r="DQ293">
            <v>0</v>
          </cell>
        </row>
        <row r="294">
          <cell r="A294" t="str">
            <v>283OR</v>
          </cell>
          <cell r="B294">
            <v>476741.07692307601</v>
          </cell>
          <cell r="DO294">
            <v>476741.07692307601</v>
          </cell>
          <cell r="DQ294">
            <v>0</v>
          </cell>
        </row>
        <row r="295">
          <cell r="A295" t="str">
            <v>283OTHER</v>
          </cell>
          <cell r="B295">
            <v>-91521651.623076901</v>
          </cell>
          <cell r="DO295">
            <v>-91521651.623076901</v>
          </cell>
          <cell r="DQ295">
            <v>0</v>
          </cell>
        </row>
        <row r="296">
          <cell r="A296" t="str">
            <v>283SE</v>
          </cell>
          <cell r="B296">
            <v>-21946760.964615382</v>
          </cell>
          <cell r="DO296">
            <v>-21946760.964615382</v>
          </cell>
          <cell r="DQ296">
            <v>0</v>
          </cell>
        </row>
        <row r="297">
          <cell r="A297" t="str">
            <v>283SG</v>
          </cell>
          <cell r="B297">
            <v>-2938234.5761538399</v>
          </cell>
          <cell r="X297">
            <v>945403.28153846157</v>
          </cell>
          <cell r="DO297">
            <v>-1992831.2946153784</v>
          </cell>
          <cell r="DQ297">
            <v>945403.28153846157</v>
          </cell>
        </row>
        <row r="298">
          <cell r="A298" t="str">
            <v>283SGCT</v>
          </cell>
          <cell r="B298">
            <v>-1534589.15</v>
          </cell>
          <cell r="DO298">
            <v>-1534589.15</v>
          </cell>
          <cell r="DQ298">
            <v>0</v>
          </cell>
        </row>
        <row r="299">
          <cell r="A299" t="str">
            <v>283SNP</v>
          </cell>
          <cell r="B299">
            <v>-3088678.7438461501</v>
          </cell>
          <cell r="DO299">
            <v>-3088678.7438461501</v>
          </cell>
          <cell r="DQ299">
            <v>0</v>
          </cell>
        </row>
        <row r="300">
          <cell r="A300" t="str">
            <v>283SO</v>
          </cell>
          <cell r="B300">
            <v>-224997222.43615299</v>
          </cell>
          <cell r="J300">
            <v>-1101531.703076923</v>
          </cell>
          <cell r="DO300">
            <v>-226098754.13922992</v>
          </cell>
          <cell r="DQ300">
            <v>-1101531.703076923</v>
          </cell>
        </row>
        <row r="301">
          <cell r="A301" t="str">
            <v>283UT</v>
          </cell>
          <cell r="B301">
            <v>-3919664.86615384</v>
          </cell>
          <cell r="DO301">
            <v>-3919664.86615384</v>
          </cell>
          <cell r="DQ301">
            <v>0</v>
          </cell>
        </row>
        <row r="302">
          <cell r="A302" t="str">
            <v>283WA</v>
          </cell>
          <cell r="B302">
            <v>-2067025.1446153801</v>
          </cell>
          <cell r="DO302">
            <v>-2067025.1446153801</v>
          </cell>
          <cell r="DQ302">
            <v>0</v>
          </cell>
        </row>
        <row r="303">
          <cell r="A303" t="str">
            <v>283WYP</v>
          </cell>
          <cell r="B303">
            <v>-1538018.93538461</v>
          </cell>
          <cell r="DO303">
            <v>-1538018.93538461</v>
          </cell>
          <cell r="DQ303">
            <v>0</v>
          </cell>
        </row>
        <row r="304">
          <cell r="A304" t="str">
            <v>283WYU</v>
          </cell>
          <cell r="B304">
            <v>-365450.13615384599</v>
          </cell>
          <cell r="DO304">
            <v>-365450.13615384599</v>
          </cell>
          <cell r="DQ304">
            <v>0</v>
          </cell>
        </row>
        <row r="305">
          <cell r="A305" t="str">
            <v>302DGU</v>
          </cell>
          <cell r="B305">
            <v>600993.05000000005</v>
          </cell>
          <cell r="DO305">
            <v>600993.05000000005</v>
          </cell>
          <cell r="DQ305">
            <v>0</v>
          </cell>
        </row>
        <row r="306">
          <cell r="A306" t="str">
            <v>302ID</v>
          </cell>
          <cell r="B306">
            <v>1000000</v>
          </cell>
          <cell r="DO306">
            <v>1000000</v>
          </cell>
          <cell r="DQ306">
            <v>0</v>
          </cell>
        </row>
        <row r="307">
          <cell r="A307" t="str">
            <v>302SG</v>
          </cell>
          <cell r="B307">
            <v>10500447.07</v>
          </cell>
          <cell r="DO307">
            <v>10500447.07</v>
          </cell>
          <cell r="DQ307">
            <v>0</v>
          </cell>
        </row>
        <row r="308">
          <cell r="A308" t="str">
            <v>302SG-P</v>
          </cell>
          <cell r="B308">
            <v>173622223.97</v>
          </cell>
          <cell r="W308">
            <v>-74111749.809999973</v>
          </cell>
          <cell r="DO308">
            <v>99510474.160000026</v>
          </cell>
          <cell r="DQ308">
            <v>-74111749.809999973</v>
          </cell>
        </row>
        <row r="309">
          <cell r="A309" t="str">
            <v>302SG-U</v>
          </cell>
          <cell r="B309">
            <v>9189362.9600000009</v>
          </cell>
          <cell r="DO309">
            <v>9189362.9600000009</v>
          </cell>
          <cell r="DQ309">
            <v>0</v>
          </cell>
        </row>
        <row r="310">
          <cell r="A310" t="str">
            <v>302UT</v>
          </cell>
          <cell r="B310">
            <v>-32081214.850000005</v>
          </cell>
          <cell r="W310">
            <v>32081214.850000069</v>
          </cell>
          <cell r="DO310">
            <v>6.3329935073852539E-8</v>
          </cell>
          <cell r="DQ310">
            <v>32081214.850000069</v>
          </cell>
        </row>
        <row r="311">
          <cell r="A311" t="str">
            <v>303CA</v>
          </cell>
          <cell r="B311">
            <v>371108.58153846097</v>
          </cell>
          <cell r="DO311">
            <v>371108.58153846097</v>
          </cell>
          <cell r="DQ311">
            <v>0</v>
          </cell>
        </row>
        <row r="312">
          <cell r="A312" t="str">
            <v>303CN</v>
          </cell>
          <cell r="B312">
            <v>124199507.923076</v>
          </cell>
          <cell r="DO312">
            <v>124199507.923076</v>
          </cell>
          <cell r="DQ312">
            <v>0</v>
          </cell>
        </row>
        <row r="313">
          <cell r="A313" t="str">
            <v>303ID</v>
          </cell>
          <cell r="B313">
            <v>3107017.07153846</v>
          </cell>
          <cell r="DO313">
            <v>3107017.07153846</v>
          </cell>
          <cell r="DQ313">
            <v>0</v>
          </cell>
        </row>
        <row r="314">
          <cell r="A314" t="str">
            <v>303OR</v>
          </cell>
          <cell r="B314">
            <v>4301596.7223076904</v>
          </cell>
          <cell r="DO314">
            <v>4301596.7223076904</v>
          </cell>
          <cell r="DQ314">
            <v>0</v>
          </cell>
        </row>
        <row r="315">
          <cell r="A315" t="str">
            <v>303SE</v>
          </cell>
          <cell r="B315">
            <v>3684123.57</v>
          </cell>
          <cell r="DO315">
            <v>3684123.57</v>
          </cell>
          <cell r="DQ315">
            <v>0</v>
          </cell>
        </row>
        <row r="316">
          <cell r="A316" t="str">
            <v>303SG</v>
          </cell>
          <cell r="B316">
            <v>149450814.70230699</v>
          </cell>
          <cell r="DO316">
            <v>149450814.70230699</v>
          </cell>
          <cell r="DQ316">
            <v>0</v>
          </cell>
        </row>
        <row r="317">
          <cell r="A317" t="str">
            <v>303SO</v>
          </cell>
          <cell r="B317">
            <v>359146539.42846102</v>
          </cell>
          <cell r="DO317">
            <v>359146539.42846102</v>
          </cell>
          <cell r="DQ317">
            <v>0</v>
          </cell>
        </row>
        <row r="318">
          <cell r="A318" t="str">
            <v>303UT</v>
          </cell>
          <cell r="B318">
            <v>3054919.9323076899</v>
          </cell>
          <cell r="DO318">
            <v>3054919.9323076899</v>
          </cell>
          <cell r="DQ318">
            <v>0</v>
          </cell>
        </row>
        <row r="319">
          <cell r="A319" t="str">
            <v>303WA</v>
          </cell>
          <cell r="B319">
            <v>1507457.9469230699</v>
          </cell>
          <cell r="DO319">
            <v>1507457.9469230699</v>
          </cell>
          <cell r="DQ319">
            <v>0</v>
          </cell>
        </row>
        <row r="320">
          <cell r="A320" t="str">
            <v>303WYP</v>
          </cell>
          <cell r="B320">
            <v>1512407.0007692301</v>
          </cell>
          <cell r="DO320">
            <v>1512407.0007692301</v>
          </cell>
          <cell r="DQ320">
            <v>0</v>
          </cell>
        </row>
        <row r="321">
          <cell r="A321" t="str">
            <v>310DGP</v>
          </cell>
          <cell r="B321">
            <v>2328228.2400000002</v>
          </cell>
          <cell r="DO321">
            <v>2328228.2400000002</v>
          </cell>
          <cell r="DQ321">
            <v>0</v>
          </cell>
        </row>
        <row r="322">
          <cell r="A322" t="str">
            <v>310DGU</v>
          </cell>
          <cell r="B322">
            <v>34798445.670000002</v>
          </cell>
          <cell r="DO322">
            <v>34798445.670000002</v>
          </cell>
          <cell r="DQ322">
            <v>0</v>
          </cell>
        </row>
        <row r="323">
          <cell r="A323" t="str">
            <v>310SG</v>
          </cell>
          <cell r="B323">
            <v>53643515.009999998</v>
          </cell>
          <cell r="DO323">
            <v>53643515.009999998</v>
          </cell>
          <cell r="DQ323">
            <v>0</v>
          </cell>
        </row>
        <row r="324">
          <cell r="A324" t="str">
            <v>310SSGCH</v>
          </cell>
          <cell r="B324">
            <v>2634462.4707692298</v>
          </cell>
          <cell r="DO324">
            <v>2634462.4707692298</v>
          </cell>
          <cell r="DQ324">
            <v>0</v>
          </cell>
        </row>
        <row r="325">
          <cell r="A325" t="str">
            <v>311DGP</v>
          </cell>
          <cell r="B325">
            <v>229302483.33769199</v>
          </cell>
          <cell r="DO325">
            <v>229302483.33769199</v>
          </cell>
          <cell r="DQ325">
            <v>0</v>
          </cell>
        </row>
        <row r="326">
          <cell r="A326" t="str">
            <v>311DGU</v>
          </cell>
          <cell r="B326">
            <v>313848720.198461</v>
          </cell>
          <cell r="DO326">
            <v>313848720.198461</v>
          </cell>
          <cell r="DQ326">
            <v>0</v>
          </cell>
        </row>
        <row r="327">
          <cell r="A327" t="str">
            <v>311SG</v>
          </cell>
          <cell r="B327">
            <v>403365066.35384601</v>
          </cell>
          <cell r="DO327">
            <v>403365066.35384601</v>
          </cell>
          <cell r="DQ327">
            <v>0</v>
          </cell>
        </row>
        <row r="328">
          <cell r="A328" t="str">
            <v>311SSGCH</v>
          </cell>
          <cell r="B328">
            <v>62733116.030000001</v>
          </cell>
          <cell r="DO328">
            <v>62733116.030000001</v>
          </cell>
          <cell r="DQ328">
            <v>0</v>
          </cell>
        </row>
        <row r="329">
          <cell r="A329" t="str">
            <v>312DGP</v>
          </cell>
          <cell r="B329">
            <v>614029634.90692306</v>
          </cell>
          <cell r="DO329">
            <v>614029634.90692306</v>
          </cell>
          <cell r="DQ329">
            <v>0</v>
          </cell>
        </row>
        <row r="330">
          <cell r="A330" t="str">
            <v>312DGU</v>
          </cell>
          <cell r="B330">
            <v>554464719.80922997</v>
          </cell>
          <cell r="DO330">
            <v>554464719.80922997</v>
          </cell>
          <cell r="DQ330">
            <v>0</v>
          </cell>
        </row>
        <row r="331">
          <cell r="A331" t="str">
            <v>312SG</v>
          </cell>
          <cell r="B331">
            <v>2622949892.7969198</v>
          </cell>
          <cell r="DO331">
            <v>2622949892.7969198</v>
          </cell>
          <cell r="DQ331">
            <v>0</v>
          </cell>
        </row>
        <row r="332">
          <cell r="A332" t="str">
            <v>312SSGCH</v>
          </cell>
          <cell r="B332">
            <v>331260904.710769</v>
          </cell>
          <cell r="DO332">
            <v>331260904.710769</v>
          </cell>
          <cell r="DQ332">
            <v>0</v>
          </cell>
        </row>
        <row r="333">
          <cell r="A333" t="str">
            <v>314DGP</v>
          </cell>
          <cell r="B333">
            <v>115389941.76076899</v>
          </cell>
          <cell r="DO333">
            <v>115389941.76076899</v>
          </cell>
          <cell r="DQ333">
            <v>0</v>
          </cell>
        </row>
        <row r="334">
          <cell r="A334" t="str">
            <v>314DGU</v>
          </cell>
          <cell r="B334">
            <v>132415070.383076</v>
          </cell>
          <cell r="DO334">
            <v>132415070.383076</v>
          </cell>
          <cell r="DQ334">
            <v>0</v>
          </cell>
        </row>
        <row r="335">
          <cell r="A335" t="str">
            <v>314SG</v>
          </cell>
          <cell r="B335">
            <v>677669575.90922999</v>
          </cell>
          <cell r="X335">
            <v>-2439813.846153846</v>
          </cell>
          <cell r="DO335">
            <v>675229762.06307614</v>
          </cell>
          <cell r="DQ335">
            <v>-2439813.846153846</v>
          </cell>
        </row>
        <row r="336">
          <cell r="A336" t="str">
            <v>314SSGCH</v>
          </cell>
          <cell r="B336">
            <v>67701754.842307597</v>
          </cell>
          <cell r="DO336">
            <v>67701754.842307597</v>
          </cell>
          <cell r="DQ336">
            <v>0</v>
          </cell>
        </row>
        <row r="337">
          <cell r="A337" t="str">
            <v>315DGP</v>
          </cell>
          <cell r="B337">
            <v>86345767.103076905</v>
          </cell>
          <cell r="DO337">
            <v>86345767.103076905</v>
          </cell>
          <cell r="DQ337">
            <v>0</v>
          </cell>
        </row>
        <row r="338">
          <cell r="A338" t="str">
            <v>315DGU</v>
          </cell>
          <cell r="B338">
            <v>136852086.62615299</v>
          </cell>
          <cell r="DO338">
            <v>136852086.62615299</v>
          </cell>
          <cell r="DQ338">
            <v>0</v>
          </cell>
        </row>
        <row r="339">
          <cell r="A339" t="str">
            <v>315SG</v>
          </cell>
          <cell r="B339">
            <v>190116727.04076901</v>
          </cell>
          <cell r="DO339">
            <v>190116727.04076901</v>
          </cell>
          <cell r="DQ339">
            <v>0</v>
          </cell>
        </row>
        <row r="340">
          <cell r="A340" t="str">
            <v>315SSGCH</v>
          </cell>
          <cell r="B340">
            <v>67469510.650769204</v>
          </cell>
          <cell r="DO340">
            <v>67469510.650769204</v>
          </cell>
          <cell r="DQ340">
            <v>0</v>
          </cell>
        </row>
        <row r="341">
          <cell r="A341" t="str">
            <v>316DGP</v>
          </cell>
          <cell r="B341">
            <v>3130324.9438461498</v>
          </cell>
          <cell r="DO341">
            <v>3130324.9438461498</v>
          </cell>
          <cell r="DQ341">
            <v>0</v>
          </cell>
        </row>
        <row r="342">
          <cell r="A342" t="str">
            <v>316DGU</v>
          </cell>
          <cell r="B342">
            <v>5060155.1384615302</v>
          </cell>
          <cell r="DO342">
            <v>5060155.1384615302</v>
          </cell>
          <cell r="DQ342">
            <v>0</v>
          </cell>
        </row>
        <row r="343">
          <cell r="A343" t="str">
            <v>316SG</v>
          </cell>
          <cell r="B343">
            <v>19170731.436923001</v>
          </cell>
          <cell r="DO343">
            <v>19170731.436923001</v>
          </cell>
          <cell r="DQ343">
            <v>0</v>
          </cell>
        </row>
        <row r="344">
          <cell r="A344" t="str">
            <v>316SSGCH</v>
          </cell>
          <cell r="B344">
            <v>4113963.99</v>
          </cell>
          <cell r="DO344">
            <v>4113963.99</v>
          </cell>
          <cell r="DQ344">
            <v>0</v>
          </cell>
        </row>
        <row r="345">
          <cell r="A345" t="str">
            <v>330DGP</v>
          </cell>
          <cell r="B345">
            <v>10331050.369999999</v>
          </cell>
          <cell r="DO345">
            <v>10331050.369999999</v>
          </cell>
          <cell r="DQ345">
            <v>0</v>
          </cell>
        </row>
        <row r="346">
          <cell r="A346" t="str">
            <v>330DGU</v>
          </cell>
          <cell r="B346">
            <v>5269400.6892307596</v>
          </cell>
          <cell r="DO346">
            <v>5269400.6892307596</v>
          </cell>
          <cell r="DQ346">
            <v>0</v>
          </cell>
        </row>
        <row r="347">
          <cell r="A347" t="str">
            <v>330SG-P</v>
          </cell>
          <cell r="B347">
            <v>15045014.07</v>
          </cell>
          <cell r="DO347">
            <v>15045014.07</v>
          </cell>
          <cell r="DQ347">
            <v>0</v>
          </cell>
        </row>
        <row r="348">
          <cell r="A348" t="str">
            <v>330SG-U</v>
          </cell>
          <cell r="B348">
            <v>673528.97</v>
          </cell>
          <cell r="DO348">
            <v>673528.97</v>
          </cell>
          <cell r="DQ348">
            <v>0</v>
          </cell>
        </row>
        <row r="349">
          <cell r="A349" t="str">
            <v>331DGP</v>
          </cell>
          <cell r="B349">
            <v>20131195.082307599</v>
          </cell>
          <cell r="DO349">
            <v>20131195.082307599</v>
          </cell>
          <cell r="DQ349">
            <v>0</v>
          </cell>
        </row>
        <row r="350">
          <cell r="A350" t="str">
            <v>331DGU</v>
          </cell>
          <cell r="B350">
            <v>5202081.7361538401</v>
          </cell>
          <cell r="DO350">
            <v>5202081.7361538401</v>
          </cell>
          <cell r="DQ350">
            <v>0</v>
          </cell>
        </row>
        <row r="351">
          <cell r="A351" t="str">
            <v>331SG-P</v>
          </cell>
          <cell r="B351">
            <v>171085678.176153</v>
          </cell>
          <cell r="DO351">
            <v>171085678.176153</v>
          </cell>
          <cell r="DQ351">
            <v>0</v>
          </cell>
        </row>
        <row r="352">
          <cell r="A352" t="str">
            <v>331SG-U</v>
          </cell>
          <cell r="B352">
            <v>9652405.6069230698</v>
          </cell>
          <cell r="DO352">
            <v>9652405.6069230698</v>
          </cell>
          <cell r="DQ352">
            <v>0</v>
          </cell>
        </row>
        <row r="353">
          <cell r="A353" t="str">
            <v>332DGP</v>
          </cell>
          <cell r="B353">
            <v>147282429.62307599</v>
          </cell>
          <cell r="DO353">
            <v>147282429.62307599</v>
          </cell>
          <cell r="DQ353">
            <v>0</v>
          </cell>
        </row>
        <row r="354">
          <cell r="A354" t="str">
            <v>332DGU</v>
          </cell>
          <cell r="B354">
            <v>19197870.274615299</v>
          </cell>
          <cell r="DO354">
            <v>19197870.274615299</v>
          </cell>
          <cell r="DQ354">
            <v>0</v>
          </cell>
        </row>
        <row r="355">
          <cell r="A355" t="str">
            <v>332SG-P</v>
          </cell>
          <cell r="B355">
            <v>232513985.463076</v>
          </cell>
          <cell r="DO355">
            <v>232513985.463076</v>
          </cell>
          <cell r="DQ355">
            <v>0</v>
          </cell>
        </row>
        <row r="356">
          <cell r="A356" t="str">
            <v>332SG-U</v>
          </cell>
          <cell r="B356">
            <v>67365734.603846103</v>
          </cell>
          <cell r="X356">
            <v>-411324.72461538337</v>
          </cell>
          <cell r="DO356">
            <v>66954409.879230723</v>
          </cell>
          <cell r="DQ356">
            <v>-411324.72461538337</v>
          </cell>
        </row>
        <row r="357">
          <cell r="A357" t="str">
            <v>333DGP</v>
          </cell>
          <cell r="B357">
            <v>29274003.789999999</v>
          </cell>
          <cell r="DO357">
            <v>29274003.789999999</v>
          </cell>
          <cell r="DQ357">
            <v>0</v>
          </cell>
        </row>
        <row r="358">
          <cell r="A358" t="str">
            <v>333DGU</v>
          </cell>
          <cell r="B358">
            <v>8329381.9292307599</v>
          </cell>
          <cell r="DO358">
            <v>8329381.9292307599</v>
          </cell>
          <cell r="DQ358">
            <v>0</v>
          </cell>
        </row>
        <row r="359">
          <cell r="A359" t="str">
            <v>333SG-P</v>
          </cell>
          <cell r="B359">
            <v>52677641.679230697</v>
          </cell>
          <cell r="DO359">
            <v>52677641.679230697</v>
          </cell>
          <cell r="DQ359">
            <v>0</v>
          </cell>
        </row>
        <row r="360">
          <cell r="A360" t="str">
            <v>333SG-U</v>
          </cell>
          <cell r="B360">
            <v>30498743.253846101</v>
          </cell>
          <cell r="DO360">
            <v>30498743.253846101</v>
          </cell>
          <cell r="DQ360">
            <v>0</v>
          </cell>
        </row>
        <row r="361">
          <cell r="A361" t="str">
            <v>334DGP</v>
          </cell>
          <cell r="B361">
            <v>4064795.64846153</v>
          </cell>
          <cell r="DO361">
            <v>4064795.64846153</v>
          </cell>
          <cell r="DQ361">
            <v>0</v>
          </cell>
        </row>
        <row r="362">
          <cell r="A362" t="str">
            <v>334DGU</v>
          </cell>
          <cell r="B362">
            <v>3446294.7361538401</v>
          </cell>
          <cell r="DO362">
            <v>3446294.7361538401</v>
          </cell>
          <cell r="DQ362">
            <v>0</v>
          </cell>
        </row>
        <row r="363">
          <cell r="A363" t="str">
            <v>334SG-P</v>
          </cell>
          <cell r="B363">
            <v>60726768.5076923</v>
          </cell>
          <cell r="DO363">
            <v>60726768.5076923</v>
          </cell>
          <cell r="DQ363">
            <v>0</v>
          </cell>
        </row>
        <row r="364">
          <cell r="A364" t="str">
            <v>334SG-U</v>
          </cell>
          <cell r="B364">
            <v>7694729.6353846099</v>
          </cell>
          <cell r="DO364">
            <v>7694729.6353846099</v>
          </cell>
          <cell r="DQ364">
            <v>0</v>
          </cell>
        </row>
        <row r="365">
          <cell r="A365" t="str">
            <v>335DGP</v>
          </cell>
          <cell r="B365">
            <v>1141756.18538461</v>
          </cell>
          <cell r="DO365">
            <v>1141756.18538461</v>
          </cell>
          <cell r="DQ365">
            <v>0</v>
          </cell>
        </row>
        <row r="366">
          <cell r="A366" t="str">
            <v>335DGU</v>
          </cell>
          <cell r="B366">
            <v>157129.45000000001</v>
          </cell>
          <cell r="DO366">
            <v>157129.45000000001</v>
          </cell>
          <cell r="DQ366">
            <v>0</v>
          </cell>
        </row>
        <row r="367">
          <cell r="A367" t="str">
            <v>335SG-P</v>
          </cell>
          <cell r="B367">
            <v>1048076.8076922999</v>
          </cell>
          <cell r="DO367">
            <v>1048076.8076922999</v>
          </cell>
          <cell r="DQ367">
            <v>0</v>
          </cell>
        </row>
        <row r="368">
          <cell r="A368" t="str">
            <v>335SG-U</v>
          </cell>
          <cell r="B368">
            <v>12722.471538461499</v>
          </cell>
          <cell r="DO368">
            <v>12722.471538461499</v>
          </cell>
          <cell r="DQ368">
            <v>0</v>
          </cell>
        </row>
        <row r="369">
          <cell r="A369" t="str">
            <v>336DGP</v>
          </cell>
          <cell r="B369">
            <v>4322447.6776922997</v>
          </cell>
          <cell r="DO369">
            <v>4322447.6776922997</v>
          </cell>
          <cell r="DQ369">
            <v>0</v>
          </cell>
        </row>
        <row r="370">
          <cell r="A370" t="str">
            <v>336DGU</v>
          </cell>
          <cell r="B370">
            <v>820323.47230769205</v>
          </cell>
          <cell r="DO370">
            <v>820323.47230769205</v>
          </cell>
          <cell r="DQ370">
            <v>0</v>
          </cell>
        </row>
        <row r="371">
          <cell r="A371" t="str">
            <v>336SG-P</v>
          </cell>
          <cell r="B371">
            <v>13673666.7284615</v>
          </cell>
          <cell r="DO371">
            <v>13673666.7284615</v>
          </cell>
          <cell r="DQ371">
            <v>0</v>
          </cell>
        </row>
        <row r="372">
          <cell r="A372" t="str">
            <v>336SG-U</v>
          </cell>
          <cell r="B372">
            <v>939613.34692307597</v>
          </cell>
          <cell r="DO372">
            <v>939613.34692307597</v>
          </cell>
          <cell r="DQ372">
            <v>0</v>
          </cell>
        </row>
        <row r="373">
          <cell r="A373" t="str">
            <v>340OR</v>
          </cell>
          <cell r="B373">
            <v>74985.87</v>
          </cell>
          <cell r="DO373">
            <v>74985.87</v>
          </cell>
          <cell r="DQ373">
            <v>0</v>
          </cell>
        </row>
        <row r="374">
          <cell r="A374" t="str">
            <v>340SG</v>
          </cell>
          <cell r="B374">
            <v>25800171.320769198</v>
          </cell>
          <cell r="DO374">
            <v>25800171.320769198</v>
          </cell>
          <cell r="DQ374">
            <v>0</v>
          </cell>
        </row>
        <row r="375">
          <cell r="A375" t="str">
            <v>340SG-W</v>
          </cell>
          <cell r="B375">
            <v>5395984.6900000004</v>
          </cell>
          <cell r="DO375">
            <v>5395984.6900000004</v>
          </cell>
          <cell r="DQ375">
            <v>0</v>
          </cell>
        </row>
        <row r="376">
          <cell r="A376" t="str">
            <v>341DGU</v>
          </cell>
          <cell r="B376">
            <v>0</v>
          </cell>
          <cell r="DO376">
            <v>0</v>
          </cell>
          <cell r="DQ376">
            <v>0</v>
          </cell>
        </row>
        <row r="377">
          <cell r="A377" t="str">
            <v>341SG</v>
          </cell>
          <cell r="B377">
            <v>118188896.69923</v>
          </cell>
          <cell r="DO377">
            <v>118188896.69923</v>
          </cell>
          <cell r="DQ377">
            <v>0</v>
          </cell>
        </row>
        <row r="378">
          <cell r="A378" t="str">
            <v>341SG-W</v>
          </cell>
          <cell r="B378">
            <v>51789264.523846097</v>
          </cell>
          <cell r="DO378">
            <v>51789264.523846097</v>
          </cell>
          <cell r="DQ378">
            <v>0</v>
          </cell>
        </row>
        <row r="379">
          <cell r="A379" t="str">
            <v>341SSGCT</v>
          </cell>
          <cell r="B379">
            <v>4273000.07</v>
          </cell>
          <cell r="DO379">
            <v>4273000.07</v>
          </cell>
          <cell r="DQ379">
            <v>0</v>
          </cell>
        </row>
        <row r="380">
          <cell r="A380" t="str">
            <v>342SG</v>
          </cell>
          <cell r="B380">
            <v>9191769.6353846099</v>
          </cell>
          <cell r="DO380">
            <v>9191769.6353846099</v>
          </cell>
          <cell r="DQ380">
            <v>0</v>
          </cell>
        </row>
        <row r="381">
          <cell r="A381" t="str">
            <v>342SSGCT</v>
          </cell>
          <cell r="B381">
            <v>2450531.01230769</v>
          </cell>
          <cell r="DO381">
            <v>2450531.01230769</v>
          </cell>
          <cell r="DQ381">
            <v>0</v>
          </cell>
        </row>
        <row r="382">
          <cell r="A382" t="str">
            <v>343DGU</v>
          </cell>
          <cell r="B382">
            <v>0</v>
          </cell>
          <cell r="DO382">
            <v>0</v>
          </cell>
          <cell r="DQ382">
            <v>0</v>
          </cell>
        </row>
        <row r="383">
          <cell r="A383" t="str">
            <v>343SG</v>
          </cell>
          <cell r="B383">
            <v>770347225.57230699</v>
          </cell>
          <cell r="DO383">
            <v>770347225.57230699</v>
          </cell>
          <cell r="DQ383">
            <v>0</v>
          </cell>
        </row>
        <row r="384">
          <cell r="A384" t="str">
            <v>343SG-W</v>
          </cell>
          <cell r="B384">
            <v>1782496981.7592299</v>
          </cell>
          <cell r="DO384">
            <v>1782496981.7592299</v>
          </cell>
          <cell r="DQ384">
            <v>0</v>
          </cell>
        </row>
        <row r="385">
          <cell r="A385" t="str">
            <v>343SSGCT</v>
          </cell>
          <cell r="B385">
            <v>54878414.308461502</v>
          </cell>
          <cell r="DO385">
            <v>54878414.308461502</v>
          </cell>
          <cell r="DQ385">
            <v>0</v>
          </cell>
        </row>
        <row r="386">
          <cell r="A386" t="str">
            <v>344SG</v>
          </cell>
          <cell r="B386">
            <v>271039683.31538397</v>
          </cell>
          <cell r="DO386">
            <v>271039683.31538397</v>
          </cell>
          <cell r="DQ386">
            <v>0</v>
          </cell>
        </row>
        <row r="387">
          <cell r="A387" t="str">
            <v>344SG-W</v>
          </cell>
          <cell r="B387">
            <v>54338168.704615302</v>
          </cell>
          <cell r="DO387">
            <v>54338168.704615302</v>
          </cell>
          <cell r="DQ387">
            <v>0</v>
          </cell>
        </row>
        <row r="388">
          <cell r="A388" t="str">
            <v>344SSGCT</v>
          </cell>
          <cell r="B388">
            <v>16432942.108461499</v>
          </cell>
          <cell r="DO388">
            <v>16432942.108461499</v>
          </cell>
          <cell r="DQ388">
            <v>0</v>
          </cell>
        </row>
        <row r="389">
          <cell r="A389" t="str">
            <v>345DGU</v>
          </cell>
          <cell r="B389">
            <v>0</v>
          </cell>
          <cell r="DO389">
            <v>0</v>
          </cell>
          <cell r="DQ389">
            <v>0</v>
          </cell>
        </row>
        <row r="390">
          <cell r="A390" t="str">
            <v>345SG</v>
          </cell>
          <cell r="B390">
            <v>146725178.25153801</v>
          </cell>
          <cell r="DO390">
            <v>146725178.25153801</v>
          </cell>
          <cell r="DQ390">
            <v>0</v>
          </cell>
        </row>
        <row r="391">
          <cell r="A391" t="str">
            <v>345SG-W</v>
          </cell>
          <cell r="B391">
            <v>111348910.67</v>
          </cell>
          <cell r="DO391">
            <v>111348910.67</v>
          </cell>
          <cell r="DQ391">
            <v>0</v>
          </cell>
        </row>
        <row r="392">
          <cell r="A392" t="str">
            <v>345SSGCT</v>
          </cell>
          <cell r="B392">
            <v>2901057.1815384598</v>
          </cell>
          <cell r="DO392">
            <v>2901057.1815384598</v>
          </cell>
          <cell r="DQ392">
            <v>0</v>
          </cell>
        </row>
        <row r="393">
          <cell r="A393" t="str">
            <v>346DGU</v>
          </cell>
          <cell r="B393">
            <v>0</v>
          </cell>
          <cell r="DO393">
            <v>0</v>
          </cell>
          <cell r="DQ393">
            <v>0</v>
          </cell>
        </row>
        <row r="394">
          <cell r="A394" t="str">
            <v>346SG</v>
          </cell>
          <cell r="B394">
            <v>10054545.635384601</v>
          </cell>
          <cell r="DO394">
            <v>10054545.635384601</v>
          </cell>
          <cell r="DQ394">
            <v>0</v>
          </cell>
        </row>
        <row r="395">
          <cell r="A395" t="str">
            <v>346SG-W</v>
          </cell>
          <cell r="B395">
            <v>2530799.96</v>
          </cell>
          <cell r="DO395">
            <v>2530799.96</v>
          </cell>
          <cell r="DQ395">
            <v>0</v>
          </cell>
        </row>
        <row r="396">
          <cell r="A396" t="str">
            <v>350DGP</v>
          </cell>
          <cell r="B396">
            <v>21060782.579999998</v>
          </cell>
          <cell r="DO396">
            <v>21060782.579999998</v>
          </cell>
          <cell r="DQ396">
            <v>0</v>
          </cell>
        </row>
        <row r="397">
          <cell r="A397" t="str">
            <v>350DGU</v>
          </cell>
          <cell r="B397">
            <v>48432118.352307603</v>
          </cell>
          <cell r="DO397">
            <v>48432118.352307603</v>
          </cell>
          <cell r="DQ397">
            <v>0</v>
          </cell>
        </row>
        <row r="398">
          <cell r="A398" t="str">
            <v>350SG</v>
          </cell>
          <cell r="B398">
            <v>154782124.14538401</v>
          </cell>
          <cell r="DO398">
            <v>154782124.14538401</v>
          </cell>
          <cell r="DQ398">
            <v>0</v>
          </cell>
        </row>
        <row r="399">
          <cell r="A399" t="str">
            <v>352DGP</v>
          </cell>
          <cell r="B399">
            <v>7296589.1184615297</v>
          </cell>
          <cell r="DO399">
            <v>7296589.1184615297</v>
          </cell>
          <cell r="DQ399">
            <v>0</v>
          </cell>
        </row>
        <row r="400">
          <cell r="A400" t="str">
            <v>352DGU</v>
          </cell>
          <cell r="B400">
            <v>17997560.4023076</v>
          </cell>
          <cell r="DO400">
            <v>17997560.4023076</v>
          </cell>
          <cell r="DQ400">
            <v>0</v>
          </cell>
        </row>
        <row r="401">
          <cell r="A401" t="str">
            <v>352SG</v>
          </cell>
          <cell r="B401">
            <v>162191356.906923</v>
          </cell>
          <cell r="DO401">
            <v>162191356.906923</v>
          </cell>
          <cell r="DQ401">
            <v>0</v>
          </cell>
        </row>
        <row r="402">
          <cell r="A402" t="str">
            <v>353DGP</v>
          </cell>
          <cell r="B402">
            <v>116087749.472307</v>
          </cell>
          <cell r="DO402">
            <v>116087749.472307</v>
          </cell>
          <cell r="DQ402">
            <v>0</v>
          </cell>
        </row>
        <row r="403">
          <cell r="A403" t="str">
            <v>353DGU</v>
          </cell>
          <cell r="B403">
            <v>172372681.85076901</v>
          </cell>
          <cell r="DO403">
            <v>172372681.85076901</v>
          </cell>
          <cell r="DQ403">
            <v>0</v>
          </cell>
        </row>
        <row r="404">
          <cell r="A404" t="str">
            <v>353SG</v>
          </cell>
          <cell r="B404">
            <v>1502484449.6022999</v>
          </cell>
          <cell r="X404">
            <v>-37096.316923076898</v>
          </cell>
          <cell r="DO404">
            <v>1502447353.2853768</v>
          </cell>
          <cell r="DQ404">
            <v>-37096.316923076898</v>
          </cell>
        </row>
        <row r="405">
          <cell r="A405" t="str">
            <v>354DGP</v>
          </cell>
          <cell r="B405">
            <v>155423044.28384599</v>
          </cell>
          <cell r="DO405">
            <v>155423044.28384599</v>
          </cell>
          <cell r="DQ405">
            <v>0</v>
          </cell>
        </row>
        <row r="406">
          <cell r="A406" t="str">
            <v>354DGU</v>
          </cell>
          <cell r="B406">
            <v>133282422.71846101</v>
          </cell>
          <cell r="DO406">
            <v>133282422.71846101</v>
          </cell>
          <cell r="DQ406">
            <v>0</v>
          </cell>
        </row>
        <row r="407">
          <cell r="A407" t="str">
            <v>354SG</v>
          </cell>
          <cell r="B407">
            <v>869799805.70769203</v>
          </cell>
          <cell r="DO407">
            <v>869799805.70769203</v>
          </cell>
          <cell r="DQ407">
            <v>0</v>
          </cell>
        </row>
        <row r="408">
          <cell r="A408" t="str">
            <v>355DGP</v>
          </cell>
          <cell r="B408">
            <v>65148792.789999999</v>
          </cell>
          <cell r="DO408">
            <v>65148792.789999999</v>
          </cell>
          <cell r="DQ408">
            <v>0</v>
          </cell>
        </row>
        <row r="409">
          <cell r="A409" t="str">
            <v>355DGU</v>
          </cell>
          <cell r="B409">
            <v>115351712.75769199</v>
          </cell>
          <cell r="DO409">
            <v>115351712.75769199</v>
          </cell>
          <cell r="DQ409">
            <v>0</v>
          </cell>
        </row>
        <row r="410">
          <cell r="A410" t="str">
            <v>355SG</v>
          </cell>
          <cell r="B410">
            <v>520678683.33846098</v>
          </cell>
          <cell r="DO410">
            <v>520678683.33846098</v>
          </cell>
          <cell r="DQ410">
            <v>0</v>
          </cell>
        </row>
        <row r="411">
          <cell r="A411" t="str">
            <v>356DGP</v>
          </cell>
          <cell r="B411">
            <v>181892202.46923</v>
          </cell>
          <cell r="DO411">
            <v>181892202.46923</v>
          </cell>
          <cell r="DQ411">
            <v>0</v>
          </cell>
        </row>
        <row r="412">
          <cell r="A412" t="str">
            <v>356DGU</v>
          </cell>
          <cell r="B412">
            <v>156663497.99230701</v>
          </cell>
          <cell r="DO412">
            <v>156663497.99230701</v>
          </cell>
          <cell r="DQ412">
            <v>0</v>
          </cell>
        </row>
        <row r="413">
          <cell r="A413" t="str">
            <v>356SG</v>
          </cell>
          <cell r="B413">
            <v>682863877.98846102</v>
          </cell>
          <cell r="DO413">
            <v>682863877.98846102</v>
          </cell>
          <cell r="DQ413">
            <v>0</v>
          </cell>
        </row>
        <row r="414">
          <cell r="A414" t="str">
            <v>357DGP</v>
          </cell>
          <cell r="B414">
            <v>6370.99</v>
          </cell>
          <cell r="DO414">
            <v>6370.99</v>
          </cell>
          <cell r="DQ414">
            <v>0</v>
          </cell>
        </row>
        <row r="415">
          <cell r="A415" t="str">
            <v>357DGU</v>
          </cell>
          <cell r="B415">
            <v>91650.59</v>
          </cell>
          <cell r="DO415">
            <v>91650.59</v>
          </cell>
          <cell r="DQ415">
            <v>0</v>
          </cell>
        </row>
        <row r="416">
          <cell r="A416" t="str">
            <v>357SG</v>
          </cell>
          <cell r="B416">
            <v>3264198.4776923</v>
          </cell>
          <cell r="DO416">
            <v>3264198.4776923</v>
          </cell>
          <cell r="DQ416">
            <v>0</v>
          </cell>
        </row>
        <row r="417">
          <cell r="A417" t="str">
            <v>358DGU</v>
          </cell>
          <cell r="B417">
            <v>1087552.1399999999</v>
          </cell>
          <cell r="DO417">
            <v>1087552.1399999999</v>
          </cell>
          <cell r="DQ417">
            <v>0</v>
          </cell>
        </row>
        <row r="418">
          <cell r="A418" t="str">
            <v>358SG</v>
          </cell>
          <cell r="B418">
            <v>6494352.8899999997</v>
          </cell>
          <cell r="DO418">
            <v>6494352.8899999997</v>
          </cell>
          <cell r="DQ418">
            <v>0</v>
          </cell>
        </row>
        <row r="419">
          <cell r="A419" t="str">
            <v>359DGP</v>
          </cell>
          <cell r="B419">
            <v>1863031.54</v>
          </cell>
          <cell r="DO419">
            <v>1863031.54</v>
          </cell>
          <cell r="DQ419">
            <v>0</v>
          </cell>
        </row>
        <row r="420">
          <cell r="A420" t="str">
            <v>359DGU</v>
          </cell>
          <cell r="B420">
            <v>440513.21</v>
          </cell>
          <cell r="DO420">
            <v>440513.21</v>
          </cell>
          <cell r="DQ420">
            <v>0</v>
          </cell>
        </row>
        <row r="421">
          <cell r="A421" t="str">
            <v>359SG</v>
          </cell>
          <cell r="B421">
            <v>9614690.1276923008</v>
          </cell>
          <cell r="DO421">
            <v>9614690.1276923008</v>
          </cell>
          <cell r="DQ421">
            <v>0</v>
          </cell>
        </row>
        <row r="422">
          <cell r="A422" t="str">
            <v>360CA</v>
          </cell>
          <cell r="B422">
            <v>1712137.8307692299</v>
          </cell>
          <cell r="DO422">
            <v>1712137.8307692299</v>
          </cell>
          <cell r="DQ422">
            <v>0</v>
          </cell>
        </row>
        <row r="423">
          <cell r="A423" t="str">
            <v>360ID</v>
          </cell>
          <cell r="B423">
            <v>1488010.46538461</v>
          </cell>
          <cell r="DO423">
            <v>1488010.46538461</v>
          </cell>
          <cell r="DQ423">
            <v>0</v>
          </cell>
        </row>
        <row r="424">
          <cell r="A424" t="str">
            <v>360OR</v>
          </cell>
          <cell r="B424">
            <v>13688658.9076923</v>
          </cell>
          <cell r="DO424">
            <v>13688658.9076923</v>
          </cell>
          <cell r="DQ424">
            <v>0</v>
          </cell>
        </row>
        <row r="425">
          <cell r="A425" t="str">
            <v>360UT</v>
          </cell>
          <cell r="B425">
            <v>37621363.984615304</v>
          </cell>
          <cell r="DO425">
            <v>37621363.984615304</v>
          </cell>
          <cell r="DQ425">
            <v>0</v>
          </cell>
        </row>
        <row r="426">
          <cell r="A426" t="str">
            <v>360WA</v>
          </cell>
          <cell r="B426">
            <v>1644741.0507692299</v>
          </cell>
          <cell r="DO426">
            <v>1644741.0507692299</v>
          </cell>
          <cell r="DQ426">
            <v>0</v>
          </cell>
        </row>
        <row r="427">
          <cell r="A427" t="str">
            <v>360WYP</v>
          </cell>
          <cell r="B427">
            <v>2622387.5315384599</v>
          </cell>
          <cell r="DO427">
            <v>2622387.5315384599</v>
          </cell>
          <cell r="DQ427">
            <v>0</v>
          </cell>
        </row>
        <row r="428">
          <cell r="A428" t="str">
            <v>360WYU</v>
          </cell>
          <cell r="B428">
            <v>3038333.7507692301</v>
          </cell>
          <cell r="DO428">
            <v>3038333.7507692301</v>
          </cell>
          <cell r="DQ428">
            <v>0</v>
          </cell>
        </row>
        <row r="429">
          <cell r="A429" t="str">
            <v>361CA</v>
          </cell>
          <cell r="B429">
            <v>4461896.8092307597</v>
          </cell>
          <cell r="DO429">
            <v>4461896.8092307597</v>
          </cell>
          <cell r="DQ429">
            <v>0</v>
          </cell>
        </row>
        <row r="430">
          <cell r="A430" t="str">
            <v>361ID</v>
          </cell>
          <cell r="B430">
            <v>2195099.9561538398</v>
          </cell>
          <cell r="X430">
            <v>-2241.9723076923001</v>
          </cell>
          <cell r="DO430">
            <v>2192857.9838461475</v>
          </cell>
          <cell r="DQ430">
            <v>-2241.9723076923001</v>
          </cell>
        </row>
        <row r="431">
          <cell r="A431" t="str">
            <v>361OR</v>
          </cell>
          <cell r="B431">
            <v>23831420.774615299</v>
          </cell>
          <cell r="DO431">
            <v>23831420.774615299</v>
          </cell>
          <cell r="DQ431">
            <v>0</v>
          </cell>
        </row>
        <row r="432">
          <cell r="A432" t="str">
            <v>361UT</v>
          </cell>
          <cell r="B432">
            <v>50588857.533846103</v>
          </cell>
          <cell r="DO432">
            <v>50588857.533846103</v>
          </cell>
          <cell r="DQ432">
            <v>0</v>
          </cell>
        </row>
        <row r="433">
          <cell r="A433" t="str">
            <v>361WA</v>
          </cell>
          <cell r="B433">
            <v>2499678.5307692299</v>
          </cell>
          <cell r="DO433">
            <v>2499678.5307692299</v>
          </cell>
          <cell r="DQ433">
            <v>0</v>
          </cell>
        </row>
        <row r="434">
          <cell r="A434" t="str">
            <v>361WYP</v>
          </cell>
          <cell r="B434">
            <v>10915615.109230701</v>
          </cell>
          <cell r="DO434">
            <v>10915615.109230701</v>
          </cell>
          <cell r="DQ434">
            <v>0</v>
          </cell>
        </row>
        <row r="435">
          <cell r="A435" t="str">
            <v>361WYU</v>
          </cell>
          <cell r="B435">
            <v>2822863.1223076899</v>
          </cell>
          <cell r="DO435">
            <v>2822863.1223076899</v>
          </cell>
          <cell r="DQ435">
            <v>0</v>
          </cell>
        </row>
        <row r="436">
          <cell r="A436" t="str">
            <v>362CA</v>
          </cell>
          <cell r="B436">
            <v>25229285.802307598</v>
          </cell>
          <cell r="DO436">
            <v>25229285.802307598</v>
          </cell>
          <cell r="DQ436">
            <v>0</v>
          </cell>
        </row>
        <row r="437">
          <cell r="A437" t="str">
            <v>362ID</v>
          </cell>
          <cell r="B437">
            <v>29020166.778461501</v>
          </cell>
          <cell r="DO437">
            <v>29020166.778461501</v>
          </cell>
          <cell r="DQ437">
            <v>0</v>
          </cell>
        </row>
        <row r="438">
          <cell r="A438" t="str">
            <v>362OR</v>
          </cell>
          <cell r="B438">
            <v>221191936.29307601</v>
          </cell>
          <cell r="DO438">
            <v>221191936.29307601</v>
          </cell>
          <cell r="DQ438">
            <v>0</v>
          </cell>
        </row>
        <row r="439">
          <cell r="A439" t="str">
            <v>362UT</v>
          </cell>
          <cell r="B439">
            <v>451386993.97000003</v>
          </cell>
          <cell r="DO439">
            <v>451386993.97000003</v>
          </cell>
          <cell r="DQ439">
            <v>0</v>
          </cell>
        </row>
        <row r="440">
          <cell r="A440" t="str">
            <v>362WA</v>
          </cell>
          <cell r="B440">
            <v>49014307.907692298</v>
          </cell>
          <cell r="DO440">
            <v>49014307.907692298</v>
          </cell>
          <cell r="DQ440">
            <v>0</v>
          </cell>
        </row>
        <row r="441">
          <cell r="A441" t="str">
            <v>362WYP</v>
          </cell>
          <cell r="B441">
            <v>111776238.642307</v>
          </cell>
          <cell r="DO441">
            <v>111776238.642307</v>
          </cell>
          <cell r="DQ441">
            <v>0</v>
          </cell>
        </row>
        <row r="442">
          <cell r="A442" t="str">
            <v>362WYU</v>
          </cell>
          <cell r="B442">
            <v>10352589.7223076</v>
          </cell>
          <cell r="DO442">
            <v>10352589.7223076</v>
          </cell>
          <cell r="DQ442">
            <v>0</v>
          </cell>
        </row>
        <row r="443">
          <cell r="A443" t="str">
            <v>364CA</v>
          </cell>
          <cell r="B443">
            <v>59575494.978461497</v>
          </cell>
          <cell r="DO443">
            <v>59575494.978461497</v>
          </cell>
          <cell r="DQ443">
            <v>0</v>
          </cell>
        </row>
        <row r="444">
          <cell r="A444" t="str">
            <v>364ID</v>
          </cell>
          <cell r="B444">
            <v>74971114.926153794</v>
          </cell>
          <cell r="DO444">
            <v>74971114.926153794</v>
          </cell>
          <cell r="DQ444">
            <v>0</v>
          </cell>
        </row>
        <row r="445">
          <cell r="A445" t="str">
            <v>364OR</v>
          </cell>
          <cell r="B445">
            <v>344709595.785384</v>
          </cell>
          <cell r="DO445">
            <v>344709595.785384</v>
          </cell>
          <cell r="DQ445">
            <v>0</v>
          </cell>
        </row>
        <row r="446">
          <cell r="A446" t="str">
            <v>364UT</v>
          </cell>
          <cell r="B446">
            <v>336351441.01153803</v>
          </cell>
          <cell r="DO446">
            <v>336351441.01153803</v>
          </cell>
          <cell r="DQ446">
            <v>0</v>
          </cell>
        </row>
        <row r="447">
          <cell r="A447" t="str">
            <v>364WA</v>
          </cell>
          <cell r="B447">
            <v>95765171.032307595</v>
          </cell>
          <cell r="DO447">
            <v>95765171.032307595</v>
          </cell>
          <cell r="DQ447">
            <v>0</v>
          </cell>
        </row>
        <row r="448">
          <cell r="A448" t="str">
            <v>364WYP</v>
          </cell>
          <cell r="B448">
            <v>109270011.143076</v>
          </cell>
          <cell r="DO448">
            <v>109270011.143076</v>
          </cell>
          <cell r="DQ448">
            <v>0</v>
          </cell>
        </row>
        <row r="449">
          <cell r="A449" t="str">
            <v>364WYU</v>
          </cell>
          <cell r="B449">
            <v>24209683.901538402</v>
          </cell>
          <cell r="DO449">
            <v>24209683.901538402</v>
          </cell>
          <cell r="DQ449">
            <v>0</v>
          </cell>
        </row>
        <row r="450">
          <cell r="A450" t="str">
            <v>365CA</v>
          </cell>
          <cell r="B450">
            <v>34016696.607692301</v>
          </cell>
          <cell r="DO450">
            <v>34016696.607692301</v>
          </cell>
          <cell r="DQ450">
            <v>0</v>
          </cell>
        </row>
        <row r="451">
          <cell r="A451" t="str">
            <v>365ID</v>
          </cell>
          <cell r="B451">
            <v>35381802.746923</v>
          </cell>
          <cell r="DO451">
            <v>35381802.746923</v>
          </cell>
          <cell r="DQ451">
            <v>0</v>
          </cell>
        </row>
        <row r="452">
          <cell r="A452" t="str">
            <v>365OR</v>
          </cell>
          <cell r="B452">
            <v>242353656.053076</v>
          </cell>
          <cell r="DO452">
            <v>242353656.053076</v>
          </cell>
          <cell r="DQ452">
            <v>0</v>
          </cell>
        </row>
        <row r="453">
          <cell r="A453" t="str">
            <v>365UT</v>
          </cell>
          <cell r="B453">
            <v>218033930.17076901</v>
          </cell>
          <cell r="DO453">
            <v>218033930.17076901</v>
          </cell>
          <cell r="DQ453">
            <v>0</v>
          </cell>
        </row>
        <row r="454">
          <cell r="A454" t="str">
            <v>365WA</v>
          </cell>
          <cell r="B454">
            <v>60552401.762307599</v>
          </cell>
          <cell r="DO454">
            <v>60552401.762307599</v>
          </cell>
          <cell r="DQ454">
            <v>0</v>
          </cell>
        </row>
        <row r="455">
          <cell r="A455" t="str">
            <v>365WYP</v>
          </cell>
          <cell r="B455">
            <v>87836190.743076906</v>
          </cell>
          <cell r="DO455">
            <v>87836190.743076906</v>
          </cell>
          <cell r="DQ455">
            <v>0</v>
          </cell>
        </row>
        <row r="456">
          <cell r="A456" t="str">
            <v>365WYU</v>
          </cell>
          <cell r="B456">
            <v>13189801.1630769</v>
          </cell>
          <cell r="DO456">
            <v>13189801.1630769</v>
          </cell>
          <cell r="DQ456">
            <v>0</v>
          </cell>
        </row>
        <row r="457">
          <cell r="A457" t="str">
            <v>366CA</v>
          </cell>
          <cell r="B457">
            <v>16491398.880000001</v>
          </cell>
          <cell r="DO457">
            <v>16491398.880000001</v>
          </cell>
          <cell r="DQ457">
            <v>0</v>
          </cell>
        </row>
        <row r="458">
          <cell r="A458" t="str">
            <v>366ID</v>
          </cell>
          <cell r="B458">
            <v>8593702.9476922993</v>
          </cell>
          <cell r="DO458">
            <v>8593702.9476922993</v>
          </cell>
          <cell r="DQ458">
            <v>0</v>
          </cell>
        </row>
        <row r="459">
          <cell r="A459" t="str">
            <v>366OR</v>
          </cell>
          <cell r="B459">
            <v>87825957.440769196</v>
          </cell>
          <cell r="DO459">
            <v>87825957.440769196</v>
          </cell>
          <cell r="DQ459">
            <v>0</v>
          </cell>
        </row>
        <row r="460">
          <cell r="A460" t="str">
            <v>366UT</v>
          </cell>
          <cell r="B460">
            <v>177722607.43538401</v>
          </cell>
          <cell r="DO460">
            <v>177722607.43538401</v>
          </cell>
          <cell r="DQ460">
            <v>0</v>
          </cell>
        </row>
        <row r="461">
          <cell r="A461" t="str">
            <v>366WA</v>
          </cell>
          <cell r="B461">
            <v>16628602.863076899</v>
          </cell>
          <cell r="DO461">
            <v>16628602.863076899</v>
          </cell>
          <cell r="DQ461">
            <v>0</v>
          </cell>
        </row>
        <row r="462">
          <cell r="A462" t="str">
            <v>366WYP</v>
          </cell>
          <cell r="B462">
            <v>17551679.8015384</v>
          </cell>
          <cell r="DO462">
            <v>17551679.8015384</v>
          </cell>
          <cell r="DQ462">
            <v>0</v>
          </cell>
        </row>
        <row r="463">
          <cell r="A463" t="str">
            <v>366WYU</v>
          </cell>
          <cell r="B463">
            <v>4183184.4069230701</v>
          </cell>
          <cell r="DO463">
            <v>4183184.4069230701</v>
          </cell>
          <cell r="DQ463">
            <v>0</v>
          </cell>
        </row>
        <row r="464">
          <cell r="A464" t="str">
            <v>367CA</v>
          </cell>
          <cell r="B464">
            <v>18071348.933846101</v>
          </cell>
          <cell r="DO464">
            <v>18071348.933846101</v>
          </cell>
          <cell r="DQ464">
            <v>0</v>
          </cell>
        </row>
        <row r="465">
          <cell r="A465" t="str">
            <v>367ID</v>
          </cell>
          <cell r="B465">
            <v>25597797.623076901</v>
          </cell>
          <cell r="DO465">
            <v>25597797.623076901</v>
          </cell>
          <cell r="DQ465">
            <v>0</v>
          </cell>
        </row>
        <row r="466">
          <cell r="A466" t="str">
            <v>367OR</v>
          </cell>
          <cell r="B466">
            <v>164645188.776923</v>
          </cell>
          <cell r="DO466">
            <v>164645188.776923</v>
          </cell>
          <cell r="DQ466">
            <v>0</v>
          </cell>
        </row>
        <row r="467">
          <cell r="A467" t="str">
            <v>367UT</v>
          </cell>
          <cell r="B467">
            <v>487518749.318461</v>
          </cell>
          <cell r="DO467">
            <v>487518749.318461</v>
          </cell>
          <cell r="DQ467">
            <v>0</v>
          </cell>
        </row>
        <row r="468">
          <cell r="A468" t="str">
            <v>367WA</v>
          </cell>
          <cell r="B468">
            <v>23353707.633076899</v>
          </cell>
          <cell r="DO468">
            <v>23353707.633076899</v>
          </cell>
          <cell r="DQ468">
            <v>0</v>
          </cell>
        </row>
        <row r="469">
          <cell r="A469" t="str">
            <v>367WYP</v>
          </cell>
          <cell r="B469">
            <v>36878872.842307597</v>
          </cell>
          <cell r="DO469">
            <v>36878872.842307597</v>
          </cell>
          <cell r="DQ469">
            <v>0</v>
          </cell>
        </row>
        <row r="470">
          <cell r="A470" t="str">
            <v>367WYU</v>
          </cell>
          <cell r="B470">
            <v>17170134.038461499</v>
          </cell>
          <cell r="DO470">
            <v>17170134.038461499</v>
          </cell>
          <cell r="DQ470">
            <v>0</v>
          </cell>
        </row>
        <row r="471">
          <cell r="A471" t="str">
            <v>368CA</v>
          </cell>
          <cell r="B471">
            <v>49801957.479230702</v>
          </cell>
          <cell r="DO471">
            <v>49801957.479230702</v>
          </cell>
          <cell r="DQ471">
            <v>0</v>
          </cell>
        </row>
        <row r="472">
          <cell r="A472" t="str">
            <v>368ID</v>
          </cell>
          <cell r="B472">
            <v>73520945.920000002</v>
          </cell>
          <cell r="DO472">
            <v>73520945.920000002</v>
          </cell>
          <cell r="DQ472">
            <v>0</v>
          </cell>
        </row>
        <row r="473">
          <cell r="A473" t="str">
            <v>368OR</v>
          </cell>
          <cell r="B473">
            <v>407617007.54230702</v>
          </cell>
          <cell r="DO473">
            <v>407617007.54230702</v>
          </cell>
          <cell r="DQ473">
            <v>0</v>
          </cell>
        </row>
        <row r="474">
          <cell r="A474" t="str">
            <v>368UT</v>
          </cell>
          <cell r="B474">
            <v>454369449.49307603</v>
          </cell>
          <cell r="DO474">
            <v>454369449.49307603</v>
          </cell>
          <cell r="DQ474">
            <v>0</v>
          </cell>
        </row>
        <row r="475">
          <cell r="A475" t="str">
            <v>368WA</v>
          </cell>
          <cell r="B475">
            <v>102533805.130769</v>
          </cell>
          <cell r="DO475">
            <v>102533805.130769</v>
          </cell>
          <cell r="DQ475">
            <v>0</v>
          </cell>
        </row>
        <row r="476">
          <cell r="A476" t="str">
            <v>368WYP</v>
          </cell>
          <cell r="B476">
            <v>91192197.359230697</v>
          </cell>
          <cell r="DO476">
            <v>91192197.359230697</v>
          </cell>
          <cell r="DQ476">
            <v>0</v>
          </cell>
        </row>
        <row r="477">
          <cell r="A477" t="str">
            <v>368WYU</v>
          </cell>
          <cell r="B477">
            <v>14143325.601538399</v>
          </cell>
          <cell r="DO477">
            <v>14143325.601538399</v>
          </cell>
          <cell r="DQ477">
            <v>0</v>
          </cell>
        </row>
        <row r="478">
          <cell r="A478" t="str">
            <v>369CA</v>
          </cell>
          <cell r="B478">
            <v>24087277.7330769</v>
          </cell>
          <cell r="DO478">
            <v>24087277.7330769</v>
          </cell>
          <cell r="DQ478">
            <v>0</v>
          </cell>
        </row>
        <row r="479">
          <cell r="A479" t="str">
            <v>369ID</v>
          </cell>
          <cell r="B479">
            <v>33309639.3184615</v>
          </cell>
          <cell r="DO479">
            <v>33309639.3184615</v>
          </cell>
          <cell r="DQ479">
            <v>0</v>
          </cell>
        </row>
        <row r="480">
          <cell r="A480" t="str">
            <v>369OR</v>
          </cell>
          <cell r="B480">
            <v>240178604.068461</v>
          </cell>
          <cell r="DO480">
            <v>240178604.068461</v>
          </cell>
          <cell r="DQ480">
            <v>0</v>
          </cell>
        </row>
        <row r="481">
          <cell r="A481" t="str">
            <v>369UT</v>
          </cell>
          <cell r="B481">
            <v>246505943.89538401</v>
          </cell>
          <cell r="DO481">
            <v>246505943.89538401</v>
          </cell>
          <cell r="DQ481">
            <v>0</v>
          </cell>
        </row>
        <row r="482">
          <cell r="A482" t="str">
            <v>369WA</v>
          </cell>
          <cell r="B482">
            <v>54829485.992307603</v>
          </cell>
          <cell r="DO482">
            <v>54829485.992307603</v>
          </cell>
          <cell r="DQ482">
            <v>0</v>
          </cell>
        </row>
        <row r="483">
          <cell r="A483" t="str">
            <v>369WYP</v>
          </cell>
          <cell r="B483">
            <v>43273149.291538402</v>
          </cell>
          <cell r="DO483">
            <v>43273149.291538402</v>
          </cell>
          <cell r="DQ483">
            <v>0</v>
          </cell>
        </row>
        <row r="484">
          <cell r="A484" t="str">
            <v>369WYU</v>
          </cell>
          <cell r="B484">
            <v>11461012.0623076</v>
          </cell>
          <cell r="DO484">
            <v>11461012.0623076</v>
          </cell>
          <cell r="DQ484">
            <v>0</v>
          </cell>
        </row>
        <row r="485">
          <cell r="A485" t="str">
            <v>370CA</v>
          </cell>
          <cell r="B485">
            <v>4069770.47230769</v>
          </cell>
          <cell r="DO485">
            <v>4069770.47230769</v>
          </cell>
          <cell r="DQ485">
            <v>0</v>
          </cell>
        </row>
        <row r="486">
          <cell r="A486" t="str">
            <v>370ID</v>
          </cell>
          <cell r="B486">
            <v>13652690.941538399</v>
          </cell>
          <cell r="DO486">
            <v>13652690.941538399</v>
          </cell>
          <cell r="DQ486">
            <v>0</v>
          </cell>
        </row>
        <row r="487">
          <cell r="A487" t="str">
            <v>370OR</v>
          </cell>
          <cell r="B487">
            <v>59869704.112307601</v>
          </cell>
          <cell r="DO487">
            <v>59869704.112307601</v>
          </cell>
          <cell r="DQ487">
            <v>0</v>
          </cell>
        </row>
        <row r="488">
          <cell r="A488" t="str">
            <v>370UT</v>
          </cell>
          <cell r="B488">
            <v>74872073.166923001</v>
          </cell>
          <cell r="DO488">
            <v>74872073.166923001</v>
          </cell>
          <cell r="DQ488">
            <v>0</v>
          </cell>
        </row>
        <row r="489">
          <cell r="A489" t="str">
            <v>370WA</v>
          </cell>
          <cell r="B489">
            <v>11510314.7584615</v>
          </cell>
          <cell r="DO489">
            <v>11510314.7584615</v>
          </cell>
          <cell r="DQ489">
            <v>0</v>
          </cell>
        </row>
        <row r="490">
          <cell r="A490" t="str">
            <v>370WYP</v>
          </cell>
          <cell r="B490">
            <v>12091308.369999999</v>
          </cell>
          <cell r="DO490">
            <v>12091308.369999999</v>
          </cell>
          <cell r="DQ490">
            <v>0</v>
          </cell>
        </row>
        <row r="491">
          <cell r="A491" t="str">
            <v>370WYU</v>
          </cell>
          <cell r="B491">
            <v>2152282.7630769201</v>
          </cell>
          <cell r="DO491">
            <v>2152282.7630769201</v>
          </cell>
          <cell r="DQ491">
            <v>0</v>
          </cell>
        </row>
        <row r="492">
          <cell r="A492" t="str">
            <v>371CA</v>
          </cell>
          <cell r="B492">
            <v>270579.76076923002</v>
          </cell>
          <cell r="DO492">
            <v>270579.76076923002</v>
          </cell>
          <cell r="DQ492">
            <v>0</v>
          </cell>
        </row>
        <row r="493">
          <cell r="A493" t="str">
            <v>371ID</v>
          </cell>
          <cell r="B493">
            <v>168739.59538461501</v>
          </cell>
          <cell r="DO493">
            <v>168739.59538461501</v>
          </cell>
          <cell r="DQ493">
            <v>0</v>
          </cell>
        </row>
        <row r="494">
          <cell r="A494" t="str">
            <v>371OR</v>
          </cell>
          <cell r="B494">
            <v>2546494.2053846102</v>
          </cell>
          <cell r="DO494">
            <v>2546494.2053846102</v>
          </cell>
          <cell r="DQ494">
            <v>0</v>
          </cell>
        </row>
        <row r="495">
          <cell r="A495" t="str">
            <v>371UT</v>
          </cell>
          <cell r="B495">
            <v>4374300.2892307602</v>
          </cell>
          <cell r="DO495">
            <v>4374300.2892307602</v>
          </cell>
          <cell r="DQ495">
            <v>0</v>
          </cell>
        </row>
        <row r="496">
          <cell r="A496" t="str">
            <v>371WA</v>
          </cell>
          <cell r="B496">
            <v>513002.09</v>
          </cell>
          <cell r="DO496">
            <v>513002.09</v>
          </cell>
          <cell r="DQ496">
            <v>0</v>
          </cell>
        </row>
        <row r="497">
          <cell r="A497" t="str">
            <v>371WYP</v>
          </cell>
          <cell r="B497">
            <v>800258.82615384599</v>
          </cell>
          <cell r="DO497">
            <v>800258.82615384599</v>
          </cell>
          <cell r="DQ497">
            <v>0</v>
          </cell>
        </row>
        <row r="498">
          <cell r="A498" t="str">
            <v>371WYU</v>
          </cell>
          <cell r="B498">
            <v>151655.59461538401</v>
          </cell>
          <cell r="DO498">
            <v>151655.59461538401</v>
          </cell>
          <cell r="DQ498">
            <v>0</v>
          </cell>
        </row>
        <row r="499">
          <cell r="A499" t="str">
            <v>373CA</v>
          </cell>
          <cell r="B499">
            <v>704028.17769230704</v>
          </cell>
          <cell r="DO499">
            <v>704028.17769230704</v>
          </cell>
          <cell r="DQ499">
            <v>0</v>
          </cell>
        </row>
        <row r="500">
          <cell r="A500" t="str">
            <v>373ID</v>
          </cell>
          <cell r="B500">
            <v>639483.11384615302</v>
          </cell>
          <cell r="DO500">
            <v>639483.11384615302</v>
          </cell>
          <cell r="DQ500">
            <v>0</v>
          </cell>
        </row>
        <row r="501">
          <cell r="A501" t="str">
            <v>373OR</v>
          </cell>
          <cell r="B501">
            <v>22685846.009230699</v>
          </cell>
          <cell r="DO501">
            <v>22685846.009230699</v>
          </cell>
          <cell r="DQ501">
            <v>0</v>
          </cell>
        </row>
        <row r="502">
          <cell r="A502" t="str">
            <v>373UT</v>
          </cell>
          <cell r="B502">
            <v>22227395.485384598</v>
          </cell>
          <cell r="DO502">
            <v>22227395.485384598</v>
          </cell>
          <cell r="DQ502">
            <v>0</v>
          </cell>
        </row>
        <row r="503">
          <cell r="A503" t="str">
            <v>373WA</v>
          </cell>
          <cell r="B503">
            <v>4171826.1015384598</v>
          </cell>
          <cell r="DO503">
            <v>4171826.1015384598</v>
          </cell>
          <cell r="DQ503">
            <v>0</v>
          </cell>
        </row>
        <row r="504">
          <cell r="A504" t="str">
            <v>373WYP</v>
          </cell>
          <cell r="B504">
            <v>8054015.1192307603</v>
          </cell>
          <cell r="DO504">
            <v>8054015.1192307603</v>
          </cell>
          <cell r="DQ504">
            <v>0</v>
          </cell>
        </row>
        <row r="505">
          <cell r="A505" t="str">
            <v>373WYU</v>
          </cell>
          <cell r="B505">
            <v>2238560.62384615</v>
          </cell>
          <cell r="DO505">
            <v>2238560.62384615</v>
          </cell>
          <cell r="DQ505">
            <v>0</v>
          </cell>
        </row>
        <row r="506">
          <cell r="A506" t="str">
            <v>389CA</v>
          </cell>
          <cell r="B506">
            <v>635804.36</v>
          </cell>
          <cell r="DO506">
            <v>635804.36</v>
          </cell>
          <cell r="DQ506">
            <v>0</v>
          </cell>
        </row>
        <row r="507">
          <cell r="A507" t="str">
            <v>389CN</v>
          </cell>
          <cell r="B507">
            <v>1128505.79</v>
          </cell>
          <cell r="DO507">
            <v>1128505.79</v>
          </cell>
          <cell r="DQ507">
            <v>0</v>
          </cell>
        </row>
        <row r="508">
          <cell r="A508" t="str">
            <v>389DGU</v>
          </cell>
          <cell r="B508">
            <v>332.32</v>
          </cell>
          <cell r="DO508">
            <v>332.32</v>
          </cell>
          <cell r="DQ508">
            <v>0</v>
          </cell>
        </row>
        <row r="509">
          <cell r="A509" t="str">
            <v>389ID</v>
          </cell>
          <cell r="B509">
            <v>197638.82</v>
          </cell>
          <cell r="DO509">
            <v>197638.82</v>
          </cell>
          <cell r="DQ509">
            <v>0</v>
          </cell>
        </row>
        <row r="510">
          <cell r="A510" t="str">
            <v>389OR</v>
          </cell>
          <cell r="B510">
            <v>4604375.78</v>
          </cell>
          <cell r="DO510">
            <v>4604375.78</v>
          </cell>
          <cell r="DQ510">
            <v>0</v>
          </cell>
        </row>
        <row r="511">
          <cell r="A511" t="str">
            <v>389SG</v>
          </cell>
          <cell r="B511">
            <v>1227.55</v>
          </cell>
          <cell r="DO511">
            <v>1227.55</v>
          </cell>
          <cell r="DQ511">
            <v>0</v>
          </cell>
        </row>
        <row r="512">
          <cell r="A512" t="str">
            <v>389SO</v>
          </cell>
          <cell r="B512">
            <v>6648077.17538461</v>
          </cell>
          <cell r="DO512">
            <v>6648077.17538461</v>
          </cell>
          <cell r="DQ512">
            <v>0</v>
          </cell>
        </row>
        <row r="513">
          <cell r="A513" t="str">
            <v>389UT</v>
          </cell>
          <cell r="B513">
            <v>4068287.04</v>
          </cell>
          <cell r="DO513">
            <v>4068287.04</v>
          </cell>
          <cell r="DQ513">
            <v>0</v>
          </cell>
        </row>
        <row r="514">
          <cell r="A514" t="str">
            <v>389WA</v>
          </cell>
          <cell r="B514">
            <v>1098826.3500000001</v>
          </cell>
          <cell r="DO514">
            <v>1098826.3500000001</v>
          </cell>
          <cell r="DQ514">
            <v>0</v>
          </cell>
        </row>
        <row r="515">
          <cell r="A515" t="str">
            <v>389WYP</v>
          </cell>
          <cell r="B515">
            <v>1468112.51</v>
          </cell>
          <cell r="DO515">
            <v>1468112.51</v>
          </cell>
          <cell r="DQ515">
            <v>0</v>
          </cell>
        </row>
        <row r="516">
          <cell r="A516" t="str">
            <v>389WYU</v>
          </cell>
          <cell r="B516">
            <v>677197.61</v>
          </cell>
          <cell r="DO516">
            <v>677197.61</v>
          </cell>
          <cell r="DQ516">
            <v>0</v>
          </cell>
        </row>
        <row r="517">
          <cell r="A517" t="str">
            <v>390CA</v>
          </cell>
          <cell r="B517">
            <v>3068280.9869230702</v>
          </cell>
          <cell r="DO517">
            <v>3068280.9869230702</v>
          </cell>
          <cell r="DQ517">
            <v>0</v>
          </cell>
        </row>
        <row r="518">
          <cell r="A518" t="str">
            <v>390CN</v>
          </cell>
          <cell r="B518">
            <v>11031433.199999999</v>
          </cell>
          <cell r="DO518">
            <v>11031433.199999999</v>
          </cell>
          <cell r="DQ518">
            <v>0</v>
          </cell>
        </row>
        <row r="519">
          <cell r="A519" t="str">
            <v>390DGP</v>
          </cell>
          <cell r="B519">
            <v>338308.465384615</v>
          </cell>
          <cell r="DO519">
            <v>338308.465384615</v>
          </cell>
          <cell r="DQ519">
            <v>0</v>
          </cell>
        </row>
        <row r="520">
          <cell r="A520" t="str">
            <v>390DGU</v>
          </cell>
          <cell r="B520">
            <v>1632367.57</v>
          </cell>
          <cell r="DO520">
            <v>1632367.57</v>
          </cell>
          <cell r="DQ520">
            <v>0</v>
          </cell>
        </row>
        <row r="521">
          <cell r="A521" t="str">
            <v>390ID</v>
          </cell>
          <cell r="B521">
            <v>10634395.3161538</v>
          </cell>
          <cell r="DO521">
            <v>10634395.3161538</v>
          </cell>
          <cell r="DQ521">
            <v>0</v>
          </cell>
        </row>
        <row r="522">
          <cell r="A522" t="str">
            <v>390OR</v>
          </cell>
          <cell r="B522">
            <v>34773350.3246153</v>
          </cell>
          <cell r="DO522">
            <v>34773350.3246153</v>
          </cell>
          <cell r="DQ522">
            <v>0</v>
          </cell>
        </row>
        <row r="523">
          <cell r="A523" t="str">
            <v>390SE</v>
          </cell>
          <cell r="B523">
            <v>8922</v>
          </cell>
          <cell r="DO523">
            <v>8922</v>
          </cell>
          <cell r="DQ523">
            <v>0</v>
          </cell>
        </row>
        <row r="524">
          <cell r="A524" t="str">
            <v>390SG</v>
          </cell>
          <cell r="B524">
            <v>5397199.9523076899</v>
          </cell>
          <cell r="DO524">
            <v>5397199.9523076899</v>
          </cell>
          <cell r="DQ524">
            <v>0</v>
          </cell>
        </row>
        <row r="525">
          <cell r="A525" t="str">
            <v>390SO</v>
          </cell>
          <cell r="B525">
            <v>94805031.911538407</v>
          </cell>
          <cell r="DO525">
            <v>94805031.911538407</v>
          </cell>
          <cell r="DQ525">
            <v>0</v>
          </cell>
        </row>
        <row r="526">
          <cell r="A526" t="str">
            <v>390UT</v>
          </cell>
          <cell r="B526">
            <v>42084960.353846103</v>
          </cell>
          <cell r="DO526">
            <v>42084960.353846103</v>
          </cell>
          <cell r="DQ526">
            <v>0</v>
          </cell>
        </row>
        <row r="527">
          <cell r="A527" t="str">
            <v>390WA</v>
          </cell>
          <cell r="B527">
            <v>13530459.613076899</v>
          </cell>
          <cell r="DO527">
            <v>13530459.613076899</v>
          </cell>
          <cell r="DQ527">
            <v>0</v>
          </cell>
        </row>
        <row r="528">
          <cell r="A528" t="str">
            <v>390WYP</v>
          </cell>
          <cell r="B528">
            <v>11101871.204615301</v>
          </cell>
          <cell r="DO528">
            <v>11101871.204615301</v>
          </cell>
          <cell r="DQ528">
            <v>0</v>
          </cell>
        </row>
        <row r="529">
          <cell r="A529" t="str">
            <v>390WYU</v>
          </cell>
          <cell r="B529">
            <v>3458268.8838461498</v>
          </cell>
          <cell r="DO529">
            <v>3458268.8838461498</v>
          </cell>
          <cell r="DQ529">
            <v>0</v>
          </cell>
        </row>
        <row r="530">
          <cell r="A530" t="str">
            <v>391CA</v>
          </cell>
          <cell r="B530">
            <v>267333.73769230698</v>
          </cell>
          <cell r="DO530">
            <v>267333.73769230698</v>
          </cell>
          <cell r="DQ530">
            <v>0</v>
          </cell>
        </row>
        <row r="531">
          <cell r="A531" t="str">
            <v>391CN</v>
          </cell>
          <cell r="B531">
            <v>7424953.6953846104</v>
          </cell>
          <cell r="DO531">
            <v>7424953.6953846104</v>
          </cell>
          <cell r="DQ531">
            <v>0</v>
          </cell>
        </row>
        <row r="532">
          <cell r="A532" t="str">
            <v>391DGP</v>
          </cell>
          <cell r="B532">
            <v>2558.4576923076902</v>
          </cell>
          <cell r="DO532">
            <v>2558.4576923076902</v>
          </cell>
          <cell r="DQ532">
            <v>0</v>
          </cell>
        </row>
        <row r="533">
          <cell r="A533" t="str">
            <v>391DGU</v>
          </cell>
          <cell r="B533">
            <v>0</v>
          </cell>
          <cell r="DO533">
            <v>0</v>
          </cell>
          <cell r="DQ533">
            <v>0</v>
          </cell>
        </row>
        <row r="534">
          <cell r="A534" t="str">
            <v>391ID</v>
          </cell>
          <cell r="B534">
            <v>622501.02384615305</v>
          </cell>
          <cell r="DO534">
            <v>622501.02384615305</v>
          </cell>
          <cell r="DQ534">
            <v>0</v>
          </cell>
        </row>
        <row r="535">
          <cell r="A535" t="str">
            <v>391OR</v>
          </cell>
          <cell r="B535">
            <v>3166821.1807692298</v>
          </cell>
          <cell r="DO535">
            <v>3166821.1807692298</v>
          </cell>
          <cell r="DQ535">
            <v>0</v>
          </cell>
        </row>
        <row r="536">
          <cell r="A536" t="str">
            <v>391SE</v>
          </cell>
          <cell r="B536">
            <v>50446.898461538403</v>
          </cell>
          <cell r="DO536">
            <v>50446.898461538403</v>
          </cell>
          <cell r="DQ536">
            <v>0</v>
          </cell>
        </row>
        <row r="537">
          <cell r="A537" t="str">
            <v>391SG</v>
          </cell>
          <cell r="B537">
            <v>4489580.8592307596</v>
          </cell>
          <cell r="DO537">
            <v>4489580.8592307596</v>
          </cell>
          <cell r="DQ537">
            <v>0</v>
          </cell>
        </row>
        <row r="538">
          <cell r="A538" t="str">
            <v>391SO</v>
          </cell>
          <cell r="B538">
            <v>64852207.226922996</v>
          </cell>
          <cell r="DO538">
            <v>64852207.226922996</v>
          </cell>
          <cell r="DQ538">
            <v>0</v>
          </cell>
        </row>
        <row r="539">
          <cell r="A539" t="str">
            <v>391SSGCH</v>
          </cell>
          <cell r="B539">
            <v>90667.14</v>
          </cell>
          <cell r="DO539">
            <v>90667.14</v>
          </cell>
          <cell r="DQ539">
            <v>0</v>
          </cell>
        </row>
        <row r="540">
          <cell r="A540" t="str">
            <v>391UT</v>
          </cell>
          <cell r="B540">
            <v>2304759.8207692299</v>
          </cell>
          <cell r="DO540">
            <v>2304759.8207692299</v>
          </cell>
          <cell r="DQ540">
            <v>0</v>
          </cell>
        </row>
        <row r="541">
          <cell r="A541" t="str">
            <v>391WA</v>
          </cell>
          <cell r="B541">
            <v>1094694.0861538399</v>
          </cell>
          <cell r="DO541">
            <v>1094694.0861538399</v>
          </cell>
          <cell r="DQ541">
            <v>0</v>
          </cell>
        </row>
        <row r="542">
          <cell r="A542" t="str">
            <v>391WYP</v>
          </cell>
          <cell r="B542">
            <v>2786488.3715384598</v>
          </cell>
          <cell r="DO542">
            <v>2786488.3715384598</v>
          </cell>
          <cell r="DQ542">
            <v>0</v>
          </cell>
        </row>
        <row r="543">
          <cell r="A543" t="str">
            <v>391WYU</v>
          </cell>
          <cell r="B543">
            <v>108332.799230769</v>
          </cell>
          <cell r="DO543">
            <v>108332.799230769</v>
          </cell>
          <cell r="DQ543">
            <v>0</v>
          </cell>
        </row>
        <row r="544">
          <cell r="A544" t="str">
            <v>392CA</v>
          </cell>
          <cell r="B544">
            <v>2167028.8992307601</v>
          </cell>
          <cell r="DO544">
            <v>2167028.8992307601</v>
          </cell>
          <cell r="DQ544">
            <v>0</v>
          </cell>
        </row>
        <row r="545">
          <cell r="A545" t="str">
            <v>392DGP</v>
          </cell>
          <cell r="B545">
            <v>118263.09</v>
          </cell>
          <cell r="DO545">
            <v>118263.09</v>
          </cell>
          <cell r="DQ545">
            <v>0</v>
          </cell>
        </row>
        <row r="546">
          <cell r="A546" t="str">
            <v>392DGU</v>
          </cell>
          <cell r="B546">
            <v>685572.413076923</v>
          </cell>
          <cell r="DO546">
            <v>685572.413076923</v>
          </cell>
          <cell r="DQ546">
            <v>0</v>
          </cell>
        </row>
        <row r="547">
          <cell r="A547" t="str">
            <v>392ID</v>
          </cell>
          <cell r="B547">
            <v>5243795.9446153799</v>
          </cell>
          <cell r="DO547">
            <v>5243795.9446153799</v>
          </cell>
          <cell r="DQ547">
            <v>0</v>
          </cell>
        </row>
        <row r="548">
          <cell r="A548" t="str">
            <v>392OR</v>
          </cell>
          <cell r="B548">
            <v>22835802.8946153</v>
          </cell>
          <cell r="DO548">
            <v>22835802.8946153</v>
          </cell>
          <cell r="DQ548">
            <v>0</v>
          </cell>
        </row>
        <row r="549">
          <cell r="A549" t="str">
            <v>392SE</v>
          </cell>
          <cell r="B549">
            <v>429830.18</v>
          </cell>
          <cell r="DO549">
            <v>429830.18</v>
          </cell>
          <cell r="DQ549">
            <v>0</v>
          </cell>
        </row>
        <row r="550">
          <cell r="A550" t="str">
            <v>392SG</v>
          </cell>
          <cell r="B550">
            <v>18754255.6415384</v>
          </cell>
          <cell r="DO550">
            <v>18754255.6415384</v>
          </cell>
          <cell r="DQ550">
            <v>0</v>
          </cell>
        </row>
        <row r="551">
          <cell r="A551" t="str">
            <v>392SO</v>
          </cell>
          <cell r="B551">
            <v>7206399.8784615304</v>
          </cell>
          <cell r="DO551">
            <v>7206399.8784615304</v>
          </cell>
          <cell r="DQ551">
            <v>0</v>
          </cell>
        </row>
        <row r="552">
          <cell r="A552" t="str">
            <v>392SSGCH</v>
          </cell>
          <cell r="B552">
            <v>343984</v>
          </cell>
          <cell r="DO552">
            <v>343984</v>
          </cell>
          <cell r="DQ552">
            <v>0</v>
          </cell>
        </row>
        <row r="553">
          <cell r="A553" t="str">
            <v>392SSGCT</v>
          </cell>
          <cell r="B553">
            <v>44655.09</v>
          </cell>
          <cell r="DO553">
            <v>44655.09</v>
          </cell>
          <cell r="DQ553">
            <v>0</v>
          </cell>
        </row>
        <row r="554">
          <cell r="A554" t="str">
            <v>392UT</v>
          </cell>
          <cell r="B554">
            <v>32652445.586153802</v>
          </cell>
          <cell r="DO554">
            <v>32652445.586153802</v>
          </cell>
          <cell r="DQ554">
            <v>0</v>
          </cell>
        </row>
        <row r="555">
          <cell r="A555" t="str">
            <v>392WA</v>
          </cell>
          <cell r="B555">
            <v>4915953.78</v>
          </cell>
          <cell r="DO555">
            <v>4915953.78</v>
          </cell>
          <cell r="DQ555">
            <v>0</v>
          </cell>
        </row>
        <row r="556">
          <cell r="A556" t="str">
            <v>392WYP</v>
          </cell>
          <cell r="B556">
            <v>7710491.6623076899</v>
          </cell>
          <cell r="DO556">
            <v>7710491.6623076899</v>
          </cell>
          <cell r="DQ556">
            <v>0</v>
          </cell>
        </row>
        <row r="557">
          <cell r="A557" t="str">
            <v>392WYU</v>
          </cell>
          <cell r="B557">
            <v>1476918.72538461</v>
          </cell>
          <cell r="DO557">
            <v>1476918.72538461</v>
          </cell>
          <cell r="DQ557">
            <v>0</v>
          </cell>
        </row>
        <row r="558">
          <cell r="A558" t="str">
            <v>393CA</v>
          </cell>
          <cell r="B558">
            <v>226891.79769230701</v>
          </cell>
          <cell r="DO558">
            <v>226891.79769230701</v>
          </cell>
          <cell r="DQ558">
            <v>0</v>
          </cell>
        </row>
        <row r="559">
          <cell r="A559" t="str">
            <v>393DGP</v>
          </cell>
          <cell r="B559">
            <v>28254.180769230701</v>
          </cell>
          <cell r="DO559">
            <v>28254.180769230701</v>
          </cell>
          <cell r="DQ559">
            <v>0</v>
          </cell>
        </row>
        <row r="560">
          <cell r="A560" t="str">
            <v>393DGU</v>
          </cell>
          <cell r="B560">
            <v>61838.342307692299</v>
          </cell>
          <cell r="DO560">
            <v>61838.342307692299</v>
          </cell>
          <cell r="DQ560">
            <v>0</v>
          </cell>
        </row>
        <row r="561">
          <cell r="A561" t="str">
            <v>393ID</v>
          </cell>
          <cell r="B561">
            <v>417300.29769230698</v>
          </cell>
          <cell r="DO561">
            <v>417300.29769230698</v>
          </cell>
          <cell r="DQ561">
            <v>0</v>
          </cell>
        </row>
        <row r="562">
          <cell r="A562" t="str">
            <v>393OR</v>
          </cell>
          <cell r="B562">
            <v>2971510.3407692299</v>
          </cell>
          <cell r="DO562">
            <v>2971510.3407692299</v>
          </cell>
          <cell r="DQ562">
            <v>0</v>
          </cell>
        </row>
        <row r="563">
          <cell r="A563" t="str">
            <v>393SG</v>
          </cell>
          <cell r="B563">
            <v>5238831.1015384598</v>
          </cell>
          <cell r="DO563">
            <v>5238831.1015384598</v>
          </cell>
          <cell r="DQ563">
            <v>0</v>
          </cell>
        </row>
        <row r="564">
          <cell r="A564" t="str">
            <v>393SO</v>
          </cell>
          <cell r="B564">
            <v>256654.36461538399</v>
          </cell>
          <cell r="DO564">
            <v>256654.36461538399</v>
          </cell>
          <cell r="DQ564">
            <v>0</v>
          </cell>
        </row>
        <row r="565">
          <cell r="A565" t="str">
            <v>393SSGCT</v>
          </cell>
          <cell r="B565">
            <v>53970.76</v>
          </cell>
          <cell r="DO565">
            <v>53970.76</v>
          </cell>
          <cell r="DQ565">
            <v>0</v>
          </cell>
        </row>
        <row r="566">
          <cell r="A566" t="str">
            <v>393UT</v>
          </cell>
          <cell r="B566">
            <v>3521621.7830769201</v>
          </cell>
          <cell r="DO566">
            <v>3521621.7830769201</v>
          </cell>
          <cell r="DQ566">
            <v>0</v>
          </cell>
        </row>
        <row r="567">
          <cell r="A567" t="str">
            <v>393WA</v>
          </cell>
          <cell r="B567">
            <v>753368.79769230704</v>
          </cell>
          <cell r="DO567">
            <v>753368.79769230704</v>
          </cell>
          <cell r="DQ567">
            <v>0</v>
          </cell>
        </row>
        <row r="568">
          <cell r="A568" t="str">
            <v>393WYP</v>
          </cell>
          <cell r="B568">
            <v>967529.39384615305</v>
          </cell>
          <cell r="DO568">
            <v>967529.39384615305</v>
          </cell>
          <cell r="DQ568">
            <v>0</v>
          </cell>
        </row>
        <row r="569">
          <cell r="A569" t="str">
            <v>393WYU</v>
          </cell>
          <cell r="B569">
            <v>31070.234615384601</v>
          </cell>
          <cell r="DO569">
            <v>31070.234615384601</v>
          </cell>
          <cell r="DQ569">
            <v>0</v>
          </cell>
        </row>
        <row r="570">
          <cell r="A570" t="str">
            <v>394CA</v>
          </cell>
          <cell r="B570">
            <v>760334.94384615298</v>
          </cell>
          <cell r="DO570">
            <v>760334.94384615298</v>
          </cell>
          <cell r="DQ570">
            <v>0</v>
          </cell>
        </row>
        <row r="571">
          <cell r="A571" t="str">
            <v>394DGP</v>
          </cell>
          <cell r="B571">
            <v>187672.43230769201</v>
          </cell>
          <cell r="DO571">
            <v>187672.43230769201</v>
          </cell>
          <cell r="DQ571">
            <v>0</v>
          </cell>
        </row>
        <row r="572">
          <cell r="A572" t="str">
            <v>394DGU</v>
          </cell>
          <cell r="B572">
            <v>174861.87</v>
          </cell>
          <cell r="DO572">
            <v>174861.87</v>
          </cell>
          <cell r="DQ572">
            <v>0</v>
          </cell>
        </row>
        <row r="573">
          <cell r="A573" t="str">
            <v>394ID</v>
          </cell>
          <cell r="B573">
            <v>1975352.54923076</v>
          </cell>
          <cell r="DO573">
            <v>1975352.54923076</v>
          </cell>
          <cell r="DQ573">
            <v>0</v>
          </cell>
        </row>
        <row r="574">
          <cell r="A574" t="str">
            <v>394OR</v>
          </cell>
          <cell r="B574">
            <v>10523294.050769201</v>
          </cell>
          <cell r="DO574">
            <v>10523294.050769201</v>
          </cell>
          <cell r="DQ574">
            <v>0</v>
          </cell>
        </row>
        <row r="575">
          <cell r="A575" t="str">
            <v>394SE</v>
          </cell>
          <cell r="B575">
            <v>5617.06</v>
          </cell>
          <cell r="DO575">
            <v>5617.06</v>
          </cell>
          <cell r="DQ575">
            <v>0</v>
          </cell>
        </row>
        <row r="576">
          <cell r="A576" t="str">
            <v>394SG</v>
          </cell>
          <cell r="B576">
            <v>22742049.284615301</v>
          </cell>
          <cell r="DO576">
            <v>22742049.284615301</v>
          </cell>
          <cell r="DQ576">
            <v>0</v>
          </cell>
        </row>
        <row r="577">
          <cell r="A577" t="str">
            <v>394SO</v>
          </cell>
          <cell r="B577">
            <v>3750791.9792307601</v>
          </cell>
          <cell r="DO577">
            <v>3750791.9792307601</v>
          </cell>
          <cell r="DQ577">
            <v>0</v>
          </cell>
        </row>
        <row r="578">
          <cell r="A578" t="str">
            <v>394SSGCH</v>
          </cell>
          <cell r="B578">
            <v>1706110.39615384</v>
          </cell>
          <cell r="DO578">
            <v>1706110.39615384</v>
          </cell>
          <cell r="DQ578">
            <v>0</v>
          </cell>
        </row>
        <row r="579">
          <cell r="A579" t="str">
            <v>394SSGCT</v>
          </cell>
          <cell r="B579">
            <v>89913.38</v>
          </cell>
          <cell r="DO579">
            <v>89913.38</v>
          </cell>
          <cell r="DQ579">
            <v>0</v>
          </cell>
        </row>
        <row r="580">
          <cell r="A580" t="str">
            <v>394UT</v>
          </cell>
          <cell r="B580">
            <v>12840877.3015384</v>
          </cell>
          <cell r="DO580">
            <v>12840877.3015384</v>
          </cell>
          <cell r="DQ580">
            <v>0</v>
          </cell>
        </row>
        <row r="581">
          <cell r="A581" t="str">
            <v>394WA</v>
          </cell>
          <cell r="B581">
            <v>2887253.2661538399</v>
          </cell>
          <cell r="DO581">
            <v>2887253.2661538399</v>
          </cell>
          <cell r="DQ581">
            <v>0</v>
          </cell>
        </row>
        <row r="582">
          <cell r="A582" t="str">
            <v>394WYP</v>
          </cell>
          <cell r="B582">
            <v>3877330.2838461502</v>
          </cell>
          <cell r="DO582">
            <v>3877330.2838461502</v>
          </cell>
          <cell r="DQ582">
            <v>0</v>
          </cell>
        </row>
        <row r="583">
          <cell r="A583" t="str">
            <v>394WYU</v>
          </cell>
          <cell r="B583">
            <v>483605.47461538401</v>
          </cell>
          <cell r="DO583">
            <v>483605.47461538401</v>
          </cell>
          <cell r="DQ583">
            <v>0</v>
          </cell>
        </row>
        <row r="584">
          <cell r="A584" t="str">
            <v>395CA</v>
          </cell>
          <cell r="B584">
            <v>457215.73923076899</v>
          </cell>
          <cell r="DO584">
            <v>457215.73923076899</v>
          </cell>
          <cell r="DQ584">
            <v>0</v>
          </cell>
        </row>
        <row r="585">
          <cell r="A585" t="str">
            <v>395DGP</v>
          </cell>
          <cell r="B585">
            <v>1530.34</v>
          </cell>
          <cell r="DO585">
            <v>1530.34</v>
          </cell>
          <cell r="DQ585">
            <v>0</v>
          </cell>
        </row>
        <row r="586">
          <cell r="A586" t="str">
            <v>395DGU</v>
          </cell>
          <cell r="B586">
            <v>0</v>
          </cell>
          <cell r="DO586">
            <v>0</v>
          </cell>
          <cell r="DQ586">
            <v>0</v>
          </cell>
        </row>
        <row r="587">
          <cell r="A587" t="str">
            <v>395ID</v>
          </cell>
          <cell r="B587">
            <v>1388771.7284615301</v>
          </cell>
          <cell r="DO587">
            <v>1388771.7284615301</v>
          </cell>
          <cell r="DQ587">
            <v>0</v>
          </cell>
        </row>
        <row r="588">
          <cell r="A588" t="str">
            <v>395OR</v>
          </cell>
          <cell r="B588">
            <v>8774268.2738461494</v>
          </cell>
          <cell r="DO588">
            <v>8774268.2738461494</v>
          </cell>
          <cell r="DQ588">
            <v>0</v>
          </cell>
        </row>
        <row r="589">
          <cell r="A589" t="str">
            <v>395SG</v>
          </cell>
          <cell r="B589">
            <v>6379583.2084615296</v>
          </cell>
          <cell r="DO589">
            <v>6379583.2084615296</v>
          </cell>
          <cell r="DQ589">
            <v>0</v>
          </cell>
        </row>
        <row r="590">
          <cell r="A590" t="str">
            <v>395SO</v>
          </cell>
          <cell r="B590">
            <v>4916431.3546153801</v>
          </cell>
          <cell r="DO590">
            <v>4916431.3546153801</v>
          </cell>
          <cell r="DQ590">
            <v>0</v>
          </cell>
        </row>
        <row r="591">
          <cell r="A591" t="str">
            <v>395SSGCH</v>
          </cell>
          <cell r="B591">
            <v>271218.13</v>
          </cell>
          <cell r="DO591">
            <v>271218.13</v>
          </cell>
          <cell r="DQ591">
            <v>0</v>
          </cell>
        </row>
        <row r="592">
          <cell r="A592" t="str">
            <v>395SSGCT</v>
          </cell>
          <cell r="B592">
            <v>14021.51</v>
          </cell>
          <cell r="DO592">
            <v>14021.51</v>
          </cell>
          <cell r="DQ592">
            <v>0</v>
          </cell>
        </row>
        <row r="593">
          <cell r="A593" t="str">
            <v>395UT</v>
          </cell>
          <cell r="B593">
            <v>7531847.7530769203</v>
          </cell>
          <cell r="DO593">
            <v>7531847.7530769203</v>
          </cell>
          <cell r="DQ593">
            <v>0</v>
          </cell>
        </row>
        <row r="594">
          <cell r="A594" t="str">
            <v>395WA</v>
          </cell>
          <cell r="B594">
            <v>1649049.0361538399</v>
          </cell>
          <cell r="DO594">
            <v>1649049.0361538399</v>
          </cell>
          <cell r="DQ594">
            <v>0</v>
          </cell>
        </row>
        <row r="595">
          <cell r="A595" t="str">
            <v>395WYP</v>
          </cell>
          <cell r="B595">
            <v>2418486.9300000002</v>
          </cell>
          <cell r="DO595">
            <v>2418486.9300000002</v>
          </cell>
          <cell r="DQ595">
            <v>0</v>
          </cell>
        </row>
        <row r="596">
          <cell r="A596" t="str">
            <v>395WYU</v>
          </cell>
          <cell r="B596">
            <v>501164.25538461498</v>
          </cell>
          <cell r="DO596">
            <v>501164.25538461498</v>
          </cell>
          <cell r="DQ596">
            <v>0</v>
          </cell>
        </row>
        <row r="597">
          <cell r="A597" t="str">
            <v>396CA</v>
          </cell>
          <cell r="B597">
            <v>4275742.1676922999</v>
          </cell>
          <cell r="DO597">
            <v>4275742.1676922999</v>
          </cell>
          <cell r="DQ597">
            <v>0</v>
          </cell>
        </row>
        <row r="598">
          <cell r="A598" t="str">
            <v>396DGP</v>
          </cell>
          <cell r="B598">
            <v>944538.86</v>
          </cell>
          <cell r="DO598">
            <v>944538.86</v>
          </cell>
          <cell r="DQ598">
            <v>0</v>
          </cell>
        </row>
        <row r="599">
          <cell r="A599" t="str">
            <v>396DGU</v>
          </cell>
          <cell r="B599">
            <v>1383393.93</v>
          </cell>
          <cell r="DO599">
            <v>1383393.93</v>
          </cell>
          <cell r="DQ599">
            <v>0</v>
          </cell>
        </row>
        <row r="600">
          <cell r="A600" t="str">
            <v>396ID</v>
          </cell>
          <cell r="B600">
            <v>8273733.8946153801</v>
          </cell>
          <cell r="DO600">
            <v>8273733.8946153801</v>
          </cell>
          <cell r="DQ600">
            <v>0</v>
          </cell>
        </row>
        <row r="601">
          <cell r="A601" t="str">
            <v>396OR</v>
          </cell>
          <cell r="B601">
            <v>32992110.218461499</v>
          </cell>
          <cell r="DO601">
            <v>32992110.218461499</v>
          </cell>
          <cell r="DQ601">
            <v>0</v>
          </cell>
        </row>
        <row r="602">
          <cell r="A602" t="str">
            <v>396SE</v>
          </cell>
          <cell r="B602">
            <v>45031.42</v>
          </cell>
          <cell r="DO602">
            <v>45031.42</v>
          </cell>
          <cell r="DQ602">
            <v>0</v>
          </cell>
        </row>
        <row r="603">
          <cell r="A603" t="str">
            <v>396SG</v>
          </cell>
          <cell r="B603">
            <v>38458014.923846103</v>
          </cell>
          <cell r="DO603">
            <v>38458014.923846103</v>
          </cell>
          <cell r="DQ603">
            <v>0</v>
          </cell>
        </row>
        <row r="604">
          <cell r="A604" t="str">
            <v>396SO</v>
          </cell>
          <cell r="B604">
            <v>1470902.35384615</v>
          </cell>
          <cell r="DO604">
            <v>1470902.35384615</v>
          </cell>
          <cell r="DQ604">
            <v>0</v>
          </cell>
        </row>
        <row r="605">
          <cell r="A605" t="str">
            <v>396SSGCH</v>
          </cell>
          <cell r="B605">
            <v>999837.19</v>
          </cell>
          <cell r="DO605">
            <v>999837.19</v>
          </cell>
          <cell r="DQ605">
            <v>0</v>
          </cell>
        </row>
        <row r="606">
          <cell r="A606" t="str">
            <v>396UT</v>
          </cell>
          <cell r="B606">
            <v>45400253.880769201</v>
          </cell>
          <cell r="DO606">
            <v>45400253.880769201</v>
          </cell>
          <cell r="DQ606">
            <v>0</v>
          </cell>
        </row>
        <row r="607">
          <cell r="A607" t="str">
            <v>396WA</v>
          </cell>
          <cell r="B607">
            <v>7344954.7638461497</v>
          </cell>
          <cell r="DO607">
            <v>7344954.7638461497</v>
          </cell>
          <cell r="DQ607">
            <v>0</v>
          </cell>
        </row>
        <row r="608">
          <cell r="A608" t="str">
            <v>396WYP</v>
          </cell>
          <cell r="B608">
            <v>12777359.1438461</v>
          </cell>
          <cell r="DO608">
            <v>12777359.1438461</v>
          </cell>
          <cell r="DQ608">
            <v>0</v>
          </cell>
        </row>
        <row r="609">
          <cell r="A609" t="str">
            <v>396WYU</v>
          </cell>
          <cell r="B609">
            <v>3297308.7692307602</v>
          </cell>
          <cell r="DO609">
            <v>3297308.7692307602</v>
          </cell>
          <cell r="DQ609">
            <v>0</v>
          </cell>
        </row>
        <row r="610">
          <cell r="A610" t="str">
            <v>397CA</v>
          </cell>
          <cell r="B610">
            <v>5075194.2530769203</v>
          </cell>
          <cell r="DO610">
            <v>5075194.2530769203</v>
          </cell>
          <cell r="DQ610">
            <v>0</v>
          </cell>
        </row>
        <row r="611">
          <cell r="A611" t="str">
            <v>397CN</v>
          </cell>
          <cell r="B611">
            <v>3174068.7484615301</v>
          </cell>
          <cell r="DO611">
            <v>3174068.7484615301</v>
          </cell>
          <cell r="DQ611">
            <v>0</v>
          </cell>
        </row>
        <row r="612">
          <cell r="A612" t="str">
            <v>397DGP</v>
          </cell>
          <cell r="B612">
            <v>1135826.4269230701</v>
          </cell>
          <cell r="DO612">
            <v>1135826.4269230701</v>
          </cell>
          <cell r="DQ612">
            <v>0</v>
          </cell>
        </row>
        <row r="613">
          <cell r="A613" t="str">
            <v>397DGU</v>
          </cell>
          <cell r="B613">
            <v>1544068.08</v>
          </cell>
          <cell r="DO613">
            <v>1544068.08</v>
          </cell>
          <cell r="DQ613">
            <v>0</v>
          </cell>
        </row>
        <row r="614">
          <cell r="A614" t="str">
            <v>397ID</v>
          </cell>
          <cell r="B614">
            <v>9485882.9053846095</v>
          </cell>
          <cell r="DO614">
            <v>9485882.9053846095</v>
          </cell>
          <cell r="DQ614">
            <v>0</v>
          </cell>
        </row>
        <row r="615">
          <cell r="A615" t="str">
            <v>397OR</v>
          </cell>
          <cell r="B615">
            <v>53444027.054615296</v>
          </cell>
          <cell r="DO615">
            <v>53444027.054615296</v>
          </cell>
          <cell r="DQ615">
            <v>0</v>
          </cell>
        </row>
        <row r="616">
          <cell r="A616" t="str">
            <v>397SE</v>
          </cell>
          <cell r="B616">
            <v>312240.08230769198</v>
          </cell>
          <cell r="DO616">
            <v>312240.08230769198</v>
          </cell>
          <cell r="DQ616">
            <v>0</v>
          </cell>
        </row>
        <row r="617">
          <cell r="A617" t="str">
            <v>397SG</v>
          </cell>
          <cell r="B617">
            <v>133531411.77</v>
          </cell>
          <cell r="DO617">
            <v>133531411.77</v>
          </cell>
          <cell r="DQ617">
            <v>0</v>
          </cell>
        </row>
        <row r="618">
          <cell r="A618" t="str">
            <v>397SO</v>
          </cell>
          <cell r="B618">
            <v>72596720.343846098</v>
          </cell>
          <cell r="DO618">
            <v>72596720.343846098</v>
          </cell>
          <cell r="DQ618">
            <v>0</v>
          </cell>
        </row>
        <row r="619">
          <cell r="A619" t="str">
            <v>397SSGCH</v>
          </cell>
          <cell r="B619">
            <v>881537.24538461503</v>
          </cell>
          <cell r="DO619">
            <v>881537.24538461503</v>
          </cell>
          <cell r="DQ619">
            <v>0</v>
          </cell>
        </row>
        <row r="620">
          <cell r="A620" t="str">
            <v>397SSGCT</v>
          </cell>
          <cell r="B620">
            <v>17244.47</v>
          </cell>
          <cell r="DO620">
            <v>17244.47</v>
          </cell>
          <cell r="DQ620">
            <v>0</v>
          </cell>
        </row>
        <row r="621">
          <cell r="A621" t="str">
            <v>397UT</v>
          </cell>
          <cell r="B621">
            <v>52222943.832307599</v>
          </cell>
          <cell r="DO621">
            <v>52222943.832307599</v>
          </cell>
          <cell r="DQ621">
            <v>0</v>
          </cell>
        </row>
        <row r="622">
          <cell r="A622" t="str">
            <v>397WA</v>
          </cell>
          <cell r="B622">
            <v>12685749.787692299</v>
          </cell>
          <cell r="DO622">
            <v>12685749.787692299</v>
          </cell>
          <cell r="DQ622">
            <v>0</v>
          </cell>
        </row>
        <row r="623">
          <cell r="A623" t="str">
            <v>397WYP</v>
          </cell>
          <cell r="B623">
            <v>26216861.82</v>
          </cell>
          <cell r="DO623">
            <v>26216861.82</v>
          </cell>
          <cell r="DQ623">
            <v>0</v>
          </cell>
        </row>
        <row r="624">
          <cell r="A624" t="str">
            <v>397WYU</v>
          </cell>
          <cell r="B624">
            <v>4924275.7123076897</v>
          </cell>
          <cell r="DO624">
            <v>4924275.7123076897</v>
          </cell>
          <cell r="DQ624">
            <v>0</v>
          </cell>
        </row>
        <row r="625">
          <cell r="A625" t="str">
            <v>398CA</v>
          </cell>
          <cell r="B625">
            <v>53558.311538461501</v>
          </cell>
          <cell r="DO625">
            <v>53558.311538461501</v>
          </cell>
          <cell r="DQ625">
            <v>0</v>
          </cell>
        </row>
        <row r="626">
          <cell r="A626" t="str">
            <v>398CN</v>
          </cell>
          <cell r="B626">
            <v>216484.44</v>
          </cell>
          <cell r="DO626">
            <v>216484.44</v>
          </cell>
          <cell r="DQ626">
            <v>0</v>
          </cell>
        </row>
        <row r="627">
          <cell r="A627" t="str">
            <v>398ID</v>
          </cell>
          <cell r="B627">
            <v>55423.63</v>
          </cell>
          <cell r="DO627">
            <v>55423.63</v>
          </cell>
          <cell r="DQ627">
            <v>0</v>
          </cell>
        </row>
        <row r="628">
          <cell r="A628" t="str">
            <v>398OR</v>
          </cell>
          <cell r="B628">
            <v>1074086.2561538401</v>
          </cell>
          <cell r="DO628">
            <v>1074086.2561538401</v>
          </cell>
          <cell r="DQ628">
            <v>0</v>
          </cell>
        </row>
        <row r="629">
          <cell r="A629" t="str">
            <v>398SE</v>
          </cell>
          <cell r="B629">
            <v>1157.10846153846</v>
          </cell>
          <cell r="DO629">
            <v>1157.10846153846</v>
          </cell>
          <cell r="DQ629">
            <v>0</v>
          </cell>
        </row>
        <row r="630">
          <cell r="A630" t="str">
            <v>398SG</v>
          </cell>
          <cell r="B630">
            <v>2286948.2892307602</v>
          </cell>
          <cell r="DO630">
            <v>2286948.2892307602</v>
          </cell>
          <cell r="DQ630">
            <v>0</v>
          </cell>
        </row>
        <row r="631">
          <cell r="A631" t="str">
            <v>398SO</v>
          </cell>
          <cell r="B631">
            <v>2787641.41384615</v>
          </cell>
          <cell r="DO631">
            <v>2787641.41384615</v>
          </cell>
          <cell r="DQ631">
            <v>0</v>
          </cell>
        </row>
        <row r="632">
          <cell r="A632" t="str">
            <v>398UT</v>
          </cell>
          <cell r="B632">
            <v>922241.88923076901</v>
          </cell>
          <cell r="DO632">
            <v>922241.88923076901</v>
          </cell>
          <cell r="DQ632">
            <v>0</v>
          </cell>
        </row>
        <row r="633">
          <cell r="A633" t="str">
            <v>398WA</v>
          </cell>
          <cell r="B633">
            <v>205150.658461538</v>
          </cell>
          <cell r="DO633">
            <v>205150.658461538</v>
          </cell>
          <cell r="DQ633">
            <v>0</v>
          </cell>
        </row>
        <row r="634">
          <cell r="A634" t="str">
            <v>398WYP</v>
          </cell>
          <cell r="B634">
            <v>181222.36384615299</v>
          </cell>
          <cell r="DO634">
            <v>181222.36384615299</v>
          </cell>
          <cell r="DQ634">
            <v>0</v>
          </cell>
        </row>
        <row r="635">
          <cell r="A635" t="str">
            <v>398WYU</v>
          </cell>
          <cell r="B635">
            <v>14726.5176923076</v>
          </cell>
          <cell r="DO635">
            <v>14726.5176923076</v>
          </cell>
          <cell r="DQ635">
            <v>0</v>
          </cell>
        </row>
        <row r="636">
          <cell r="A636" t="str">
            <v>399SE</v>
          </cell>
          <cell r="B636">
            <v>301469665.02923</v>
          </cell>
          <cell r="Q636">
            <v>9500877.645008307</v>
          </cell>
          <cell r="R636">
            <v>178956454.06778744</v>
          </cell>
          <cell r="DO636">
            <v>489926996.74202573</v>
          </cell>
          <cell r="DQ636">
            <v>188457331.71279573</v>
          </cell>
        </row>
        <row r="637">
          <cell r="A637" t="str">
            <v>DPCA</v>
          </cell>
          <cell r="B637">
            <v>1267194.84384615</v>
          </cell>
          <cell r="DO637">
            <v>1267194.84384615</v>
          </cell>
          <cell r="DQ637">
            <v>0</v>
          </cell>
        </row>
        <row r="638">
          <cell r="A638" t="str">
            <v>DPID</v>
          </cell>
          <cell r="B638">
            <v>1682274.47076923</v>
          </cell>
          <cell r="DO638">
            <v>1682274.47076923</v>
          </cell>
          <cell r="DQ638">
            <v>0</v>
          </cell>
        </row>
        <row r="639">
          <cell r="A639" t="str">
            <v>DPOR</v>
          </cell>
          <cell r="B639">
            <v>5238345.1623076899</v>
          </cell>
          <cell r="DO639">
            <v>5238345.1623076899</v>
          </cell>
          <cell r="DQ639">
            <v>0</v>
          </cell>
        </row>
        <row r="640">
          <cell r="A640" t="str">
            <v>DPUT</v>
          </cell>
          <cell r="B640">
            <v>6520037.0238461504</v>
          </cell>
          <cell r="DO640">
            <v>6520037.0238461504</v>
          </cell>
          <cell r="DQ640">
            <v>0</v>
          </cell>
        </row>
        <row r="641">
          <cell r="A641" t="str">
            <v>DPWA</v>
          </cell>
          <cell r="B641">
            <v>1295909.34461538</v>
          </cell>
          <cell r="DO641">
            <v>1295909.34461538</v>
          </cell>
          <cell r="DQ641">
            <v>0</v>
          </cell>
        </row>
        <row r="642">
          <cell r="A642" t="str">
            <v>DPWYU</v>
          </cell>
          <cell r="B642">
            <v>4229025.83384615</v>
          </cell>
          <cell r="DO642">
            <v>4229025.83384615</v>
          </cell>
          <cell r="DQ642">
            <v>0</v>
          </cell>
        </row>
        <row r="643">
          <cell r="A643" t="str">
            <v>GPSO</v>
          </cell>
          <cell r="B643">
            <v>4071433.2776922998</v>
          </cell>
          <cell r="DO643">
            <v>4071433.2776922998</v>
          </cell>
          <cell r="DQ643">
            <v>0</v>
          </cell>
        </row>
        <row r="644">
          <cell r="A644" t="str">
            <v>IPSO</v>
          </cell>
          <cell r="B644">
            <v>0</v>
          </cell>
          <cell r="DO644">
            <v>0</v>
          </cell>
          <cell r="DQ644">
            <v>0</v>
          </cell>
        </row>
        <row r="645">
          <cell r="A645" t="str">
            <v>OPSG</v>
          </cell>
          <cell r="B645">
            <v>-249.93615384615299</v>
          </cell>
          <cell r="DO645">
            <v>-249.93615384615299</v>
          </cell>
          <cell r="DQ645">
            <v>0</v>
          </cell>
        </row>
        <row r="646">
          <cell r="A646" t="str">
            <v>SPSG</v>
          </cell>
          <cell r="B646">
            <v>692688.38923076901</v>
          </cell>
          <cell r="DO646">
            <v>692688.38923076901</v>
          </cell>
          <cell r="DQ646">
            <v>0</v>
          </cell>
        </row>
        <row r="647">
          <cell r="A647" t="str">
            <v>TPSG</v>
          </cell>
          <cell r="B647">
            <v>108812050.62307601</v>
          </cell>
          <cell r="C647" t="str">
            <v xml:space="preserve"> </v>
          </cell>
          <cell r="DO647">
            <v>108812050.62307601</v>
          </cell>
          <cell r="DQ647">
            <v>0</v>
          </cell>
        </row>
        <row r="648">
          <cell r="A648" t="str">
            <v>403360CA</v>
          </cell>
          <cell r="B648">
            <v>22677.35</v>
          </cell>
          <cell r="DO648">
            <v>22677.35</v>
          </cell>
          <cell r="DQ648">
            <v>0</v>
          </cell>
        </row>
        <row r="649">
          <cell r="A649" t="str">
            <v>403360ID</v>
          </cell>
          <cell r="B649">
            <v>21963.06</v>
          </cell>
          <cell r="DO649">
            <v>21963.06</v>
          </cell>
          <cell r="DQ649">
            <v>0</v>
          </cell>
        </row>
        <row r="650">
          <cell r="A650" t="str">
            <v>403360OR</v>
          </cell>
          <cell r="B650">
            <v>65361.03</v>
          </cell>
          <cell r="DO650">
            <v>65361.03</v>
          </cell>
          <cell r="DQ650">
            <v>0</v>
          </cell>
        </row>
        <row r="651">
          <cell r="A651" t="str">
            <v>403360UT</v>
          </cell>
          <cell r="B651">
            <v>217600.81</v>
          </cell>
          <cell r="DO651">
            <v>217600.81</v>
          </cell>
          <cell r="DQ651">
            <v>0</v>
          </cell>
        </row>
        <row r="652">
          <cell r="A652" t="str">
            <v>403360WA</v>
          </cell>
          <cell r="B652">
            <v>4857.84</v>
          </cell>
          <cell r="DO652">
            <v>4857.84</v>
          </cell>
          <cell r="DQ652">
            <v>0</v>
          </cell>
        </row>
        <row r="653">
          <cell r="A653" t="str">
            <v>403360WYP</v>
          </cell>
          <cell r="B653">
            <v>37203.879999999997</v>
          </cell>
          <cell r="DO653">
            <v>37203.879999999997</v>
          </cell>
          <cell r="DQ653">
            <v>0</v>
          </cell>
        </row>
        <row r="654">
          <cell r="A654" t="str">
            <v>403360WYU</v>
          </cell>
          <cell r="B654">
            <v>56472.19</v>
          </cell>
          <cell r="DO654">
            <v>56472.19</v>
          </cell>
          <cell r="DQ654">
            <v>0</v>
          </cell>
        </row>
        <row r="655">
          <cell r="A655" t="str">
            <v>403361CA</v>
          </cell>
          <cell r="B655">
            <v>91214.06</v>
          </cell>
          <cell r="DO655">
            <v>91214.06</v>
          </cell>
          <cell r="DQ655">
            <v>0</v>
          </cell>
        </row>
        <row r="656">
          <cell r="A656" t="str">
            <v>403361ID</v>
          </cell>
          <cell r="B656">
            <v>35090.699999999997</v>
          </cell>
          <cell r="X656">
            <v>-32.74</v>
          </cell>
          <cell r="DO656">
            <v>35057.96</v>
          </cell>
          <cell r="DQ656">
            <v>-32.74</v>
          </cell>
        </row>
        <row r="657">
          <cell r="A657" t="str">
            <v>403361OR</v>
          </cell>
          <cell r="B657">
            <v>401691.27</v>
          </cell>
          <cell r="DO657">
            <v>401691.27</v>
          </cell>
          <cell r="DQ657">
            <v>0</v>
          </cell>
        </row>
        <row r="658">
          <cell r="A658" t="str">
            <v>403361UT</v>
          </cell>
          <cell r="B658">
            <v>826337.08</v>
          </cell>
          <cell r="DO658">
            <v>826337.08</v>
          </cell>
          <cell r="DQ658">
            <v>0</v>
          </cell>
        </row>
        <row r="659">
          <cell r="A659" t="str">
            <v>403361WA</v>
          </cell>
          <cell r="B659">
            <v>42095.49</v>
          </cell>
          <cell r="DO659">
            <v>42095.49</v>
          </cell>
          <cell r="DQ659">
            <v>0</v>
          </cell>
        </row>
        <row r="660">
          <cell r="A660" t="str">
            <v>403361WYP</v>
          </cell>
          <cell r="B660">
            <v>200266.94</v>
          </cell>
          <cell r="DO660">
            <v>200266.94</v>
          </cell>
          <cell r="DQ660">
            <v>0</v>
          </cell>
        </row>
        <row r="661">
          <cell r="A661" t="str">
            <v>403361WYU</v>
          </cell>
          <cell r="B661">
            <v>52628.27</v>
          </cell>
          <cell r="DO661">
            <v>52628.27</v>
          </cell>
          <cell r="DQ661">
            <v>0</v>
          </cell>
        </row>
        <row r="662">
          <cell r="A662" t="str">
            <v>403362CA</v>
          </cell>
          <cell r="B662">
            <v>660123.59</v>
          </cell>
          <cell r="DO662">
            <v>660123.59</v>
          </cell>
          <cell r="DQ662">
            <v>0</v>
          </cell>
        </row>
        <row r="663">
          <cell r="A663" t="str">
            <v>403362ID</v>
          </cell>
          <cell r="B663">
            <v>-600434.18999999994</v>
          </cell>
          <cell r="DO663">
            <v>-600434.18999999994</v>
          </cell>
          <cell r="DQ663">
            <v>0</v>
          </cell>
        </row>
        <row r="664">
          <cell r="A664" t="str">
            <v>403362OR</v>
          </cell>
          <cell r="B664">
            <v>4605316.78</v>
          </cell>
          <cell r="DO664">
            <v>4605316.78</v>
          </cell>
          <cell r="DQ664">
            <v>0</v>
          </cell>
        </row>
        <row r="665">
          <cell r="A665" t="str">
            <v>403362UT</v>
          </cell>
          <cell r="B665">
            <v>-952369.81</v>
          </cell>
          <cell r="DO665">
            <v>-952369.81</v>
          </cell>
          <cell r="DQ665">
            <v>0</v>
          </cell>
        </row>
        <row r="666">
          <cell r="A666" t="str">
            <v>403362WA</v>
          </cell>
          <cell r="B666">
            <v>1076072.06</v>
          </cell>
          <cell r="DO666">
            <v>1076072.06</v>
          </cell>
          <cell r="DQ666">
            <v>0</v>
          </cell>
        </row>
        <row r="667">
          <cell r="A667" t="str">
            <v>403362WYP</v>
          </cell>
          <cell r="B667">
            <v>1393761.15</v>
          </cell>
          <cell r="DO667">
            <v>1393761.15</v>
          </cell>
          <cell r="DQ667">
            <v>0</v>
          </cell>
        </row>
        <row r="668">
          <cell r="A668" t="str">
            <v>403362WYU</v>
          </cell>
          <cell r="B668">
            <v>214558.72</v>
          </cell>
          <cell r="DO668">
            <v>214558.72</v>
          </cell>
          <cell r="DQ668">
            <v>0</v>
          </cell>
        </row>
        <row r="669">
          <cell r="A669" t="str">
            <v>403364CA</v>
          </cell>
          <cell r="B669">
            <v>2266273.7200000002</v>
          </cell>
          <cell r="DO669">
            <v>2266273.7200000002</v>
          </cell>
          <cell r="DQ669">
            <v>0</v>
          </cell>
        </row>
        <row r="670">
          <cell r="A670" t="str">
            <v>403364ID</v>
          </cell>
          <cell r="B670">
            <v>2627508.9700000002</v>
          </cell>
          <cell r="DO670">
            <v>2627508.9700000002</v>
          </cell>
          <cell r="DQ670">
            <v>0</v>
          </cell>
        </row>
        <row r="671">
          <cell r="A671" t="str">
            <v>403364OR</v>
          </cell>
          <cell r="B671">
            <v>12470137.34</v>
          </cell>
          <cell r="DO671">
            <v>12470137.34</v>
          </cell>
          <cell r="DQ671">
            <v>0</v>
          </cell>
        </row>
        <row r="672">
          <cell r="A672" t="str">
            <v>403364UT</v>
          </cell>
          <cell r="B672">
            <v>11985658.57</v>
          </cell>
          <cell r="DO672">
            <v>11985658.57</v>
          </cell>
          <cell r="DQ672">
            <v>0</v>
          </cell>
        </row>
        <row r="673">
          <cell r="A673" t="str">
            <v>403364WA</v>
          </cell>
          <cell r="B673">
            <v>3725698.64</v>
          </cell>
          <cell r="DO673">
            <v>3725698.64</v>
          </cell>
          <cell r="DQ673">
            <v>0</v>
          </cell>
        </row>
        <row r="674">
          <cell r="A674" t="str">
            <v>403364WYP</v>
          </cell>
          <cell r="B674">
            <v>3993136.96</v>
          </cell>
          <cell r="DO674">
            <v>3993136.96</v>
          </cell>
          <cell r="DQ674">
            <v>0</v>
          </cell>
        </row>
        <row r="675">
          <cell r="A675" t="str">
            <v>403364WYU</v>
          </cell>
          <cell r="B675">
            <v>886243.66</v>
          </cell>
          <cell r="DO675">
            <v>886243.66</v>
          </cell>
          <cell r="DQ675">
            <v>0</v>
          </cell>
        </row>
        <row r="676">
          <cell r="A676" t="str">
            <v>403365CA</v>
          </cell>
          <cell r="B676">
            <v>1063753.81</v>
          </cell>
          <cell r="DO676">
            <v>1063753.81</v>
          </cell>
          <cell r="DQ676">
            <v>0</v>
          </cell>
        </row>
        <row r="677">
          <cell r="A677" t="str">
            <v>403365ID</v>
          </cell>
          <cell r="B677">
            <v>943046.21</v>
          </cell>
          <cell r="DO677">
            <v>943046.21</v>
          </cell>
          <cell r="DQ677">
            <v>0</v>
          </cell>
        </row>
        <row r="678">
          <cell r="A678" t="str">
            <v>403365OR</v>
          </cell>
          <cell r="B678">
            <v>6842461.7599999998</v>
          </cell>
          <cell r="DO678">
            <v>6842461.7599999998</v>
          </cell>
          <cell r="DQ678">
            <v>0</v>
          </cell>
        </row>
        <row r="679">
          <cell r="A679" t="str">
            <v>403365UT</v>
          </cell>
          <cell r="B679">
            <v>6463334.7400000002</v>
          </cell>
          <cell r="DO679">
            <v>6463334.7400000002</v>
          </cell>
          <cell r="DQ679">
            <v>0</v>
          </cell>
        </row>
        <row r="680">
          <cell r="A680" t="str">
            <v>403365WA</v>
          </cell>
          <cell r="B680">
            <v>1655060.38</v>
          </cell>
          <cell r="DO680">
            <v>1655060.38</v>
          </cell>
          <cell r="DQ680">
            <v>0</v>
          </cell>
        </row>
        <row r="681">
          <cell r="A681" t="str">
            <v>403365WYP</v>
          </cell>
          <cell r="B681">
            <v>2265173.61</v>
          </cell>
          <cell r="DO681">
            <v>2265173.61</v>
          </cell>
          <cell r="DQ681">
            <v>0</v>
          </cell>
        </row>
        <row r="682">
          <cell r="A682" t="str">
            <v>403365WYU</v>
          </cell>
          <cell r="B682">
            <v>340221.3</v>
          </cell>
          <cell r="DO682">
            <v>340221.3</v>
          </cell>
          <cell r="DQ682">
            <v>0</v>
          </cell>
        </row>
        <row r="683">
          <cell r="A683" t="str">
            <v>403366CA</v>
          </cell>
          <cell r="B683">
            <v>492711.55</v>
          </cell>
          <cell r="DO683">
            <v>492711.55</v>
          </cell>
          <cell r="DQ683">
            <v>0</v>
          </cell>
        </row>
        <row r="684">
          <cell r="A684" t="str">
            <v>403366ID</v>
          </cell>
          <cell r="B684">
            <v>193757.15</v>
          </cell>
          <cell r="DO684">
            <v>193757.15</v>
          </cell>
          <cell r="DQ684">
            <v>0</v>
          </cell>
        </row>
        <row r="685">
          <cell r="A685" t="str">
            <v>403366OR</v>
          </cell>
          <cell r="B685">
            <v>2010852.17</v>
          </cell>
          <cell r="DO685">
            <v>2010852.17</v>
          </cell>
          <cell r="DQ685">
            <v>0</v>
          </cell>
        </row>
        <row r="686">
          <cell r="A686" t="str">
            <v>403366UT</v>
          </cell>
          <cell r="B686">
            <v>4258764.37</v>
          </cell>
          <cell r="DO686">
            <v>4258764.37</v>
          </cell>
          <cell r="DQ686">
            <v>0</v>
          </cell>
        </row>
        <row r="687">
          <cell r="A687" t="str">
            <v>403366WA</v>
          </cell>
          <cell r="B687">
            <v>602656.91</v>
          </cell>
          <cell r="DO687">
            <v>602656.91</v>
          </cell>
          <cell r="DQ687">
            <v>0</v>
          </cell>
        </row>
        <row r="688">
          <cell r="A688" t="str">
            <v>403366WYP</v>
          </cell>
          <cell r="B688">
            <v>628428.89</v>
          </cell>
          <cell r="DO688">
            <v>628428.89</v>
          </cell>
          <cell r="DQ688">
            <v>0</v>
          </cell>
        </row>
        <row r="689">
          <cell r="A689" t="str">
            <v>403366WYU</v>
          </cell>
          <cell r="B689">
            <v>149929.69</v>
          </cell>
          <cell r="DO689">
            <v>149929.69</v>
          </cell>
          <cell r="DQ689">
            <v>0</v>
          </cell>
        </row>
        <row r="690">
          <cell r="A690" t="str">
            <v>403367CA</v>
          </cell>
          <cell r="B690">
            <v>439114.11</v>
          </cell>
          <cell r="DO690">
            <v>439114.11</v>
          </cell>
          <cell r="DQ690">
            <v>0</v>
          </cell>
        </row>
        <row r="691">
          <cell r="A691" t="str">
            <v>403367ID</v>
          </cell>
          <cell r="B691">
            <v>552383.25</v>
          </cell>
          <cell r="DO691">
            <v>552383.25</v>
          </cell>
          <cell r="DQ691">
            <v>0</v>
          </cell>
        </row>
        <row r="692">
          <cell r="A692" t="str">
            <v>403367OR</v>
          </cell>
          <cell r="B692">
            <v>3749069.6</v>
          </cell>
          <cell r="DO692">
            <v>3749069.6</v>
          </cell>
          <cell r="DQ692">
            <v>0</v>
          </cell>
        </row>
        <row r="693">
          <cell r="A693" t="str">
            <v>403367UT</v>
          </cell>
          <cell r="B693">
            <v>11808941.859999999</v>
          </cell>
          <cell r="DO693">
            <v>11808941.859999999</v>
          </cell>
          <cell r="DQ693">
            <v>0</v>
          </cell>
        </row>
        <row r="694">
          <cell r="A694" t="str">
            <v>403367WA</v>
          </cell>
          <cell r="B694">
            <v>643057.12</v>
          </cell>
          <cell r="DO694">
            <v>643057.12</v>
          </cell>
          <cell r="DQ694">
            <v>0</v>
          </cell>
        </row>
        <row r="695">
          <cell r="A695" t="str">
            <v>403367WYP</v>
          </cell>
          <cell r="B695">
            <v>1260021.83</v>
          </cell>
          <cell r="DO695">
            <v>1260021.83</v>
          </cell>
          <cell r="DQ695">
            <v>0</v>
          </cell>
        </row>
        <row r="696">
          <cell r="A696" t="str">
            <v>403367WYU</v>
          </cell>
          <cell r="B696">
            <v>586346.65</v>
          </cell>
          <cell r="DO696">
            <v>586346.65</v>
          </cell>
          <cell r="DQ696">
            <v>0</v>
          </cell>
        </row>
        <row r="697">
          <cell r="A697" t="str">
            <v>403368CA</v>
          </cell>
          <cell r="B697">
            <v>1259008.44</v>
          </cell>
          <cell r="DO697">
            <v>1259008.44</v>
          </cell>
          <cell r="DQ697">
            <v>0</v>
          </cell>
        </row>
        <row r="698">
          <cell r="A698" t="str">
            <v>403368ID</v>
          </cell>
          <cell r="B698">
            <v>1664801.92</v>
          </cell>
          <cell r="DO698">
            <v>1664801.92</v>
          </cell>
          <cell r="DQ698">
            <v>0</v>
          </cell>
        </row>
        <row r="699">
          <cell r="A699" t="str">
            <v>403368OR</v>
          </cell>
          <cell r="B699">
            <v>10848896.039999999</v>
          </cell>
          <cell r="DO699">
            <v>10848896.039999999</v>
          </cell>
          <cell r="DQ699">
            <v>0</v>
          </cell>
        </row>
        <row r="700">
          <cell r="A700" t="str">
            <v>403368UT</v>
          </cell>
          <cell r="B700">
            <v>10104759.26</v>
          </cell>
          <cell r="DO700">
            <v>10104759.26</v>
          </cell>
          <cell r="DQ700">
            <v>0</v>
          </cell>
        </row>
        <row r="701">
          <cell r="A701" t="str">
            <v>403368WA</v>
          </cell>
          <cell r="B701">
            <v>2842888.08</v>
          </cell>
          <cell r="DO701">
            <v>2842888.08</v>
          </cell>
          <cell r="DQ701">
            <v>0</v>
          </cell>
        </row>
        <row r="702">
          <cell r="A702" t="str">
            <v>403368WYP</v>
          </cell>
          <cell r="B702">
            <v>2828583.78</v>
          </cell>
          <cell r="DO702">
            <v>2828583.78</v>
          </cell>
          <cell r="DQ702">
            <v>0</v>
          </cell>
        </row>
        <row r="703">
          <cell r="A703" t="str">
            <v>403368WYU</v>
          </cell>
          <cell r="B703">
            <v>438801.21</v>
          </cell>
          <cell r="DO703">
            <v>438801.21</v>
          </cell>
          <cell r="DQ703">
            <v>0</v>
          </cell>
        </row>
        <row r="704">
          <cell r="A704" t="str">
            <v>403369CA</v>
          </cell>
          <cell r="B704">
            <v>433601.23</v>
          </cell>
          <cell r="DO704">
            <v>433601.23</v>
          </cell>
          <cell r="DQ704">
            <v>0</v>
          </cell>
        </row>
        <row r="705">
          <cell r="A705" t="str">
            <v>403369ID</v>
          </cell>
          <cell r="B705">
            <v>695392.12</v>
          </cell>
          <cell r="DO705">
            <v>695392.12</v>
          </cell>
          <cell r="DQ705">
            <v>0</v>
          </cell>
        </row>
        <row r="706">
          <cell r="A706" t="str">
            <v>403369OR</v>
          </cell>
          <cell r="B706">
            <v>5253879.2300000004</v>
          </cell>
          <cell r="DO706">
            <v>5253879.2300000004</v>
          </cell>
          <cell r="DQ706">
            <v>0</v>
          </cell>
        </row>
        <row r="707">
          <cell r="A707" t="str">
            <v>403369UT</v>
          </cell>
          <cell r="B707">
            <v>5054679.5</v>
          </cell>
          <cell r="DO707">
            <v>5054679.5</v>
          </cell>
          <cell r="DQ707">
            <v>0</v>
          </cell>
        </row>
        <row r="708">
          <cell r="A708" t="str">
            <v>403369WA</v>
          </cell>
          <cell r="B708">
            <v>1364722.04</v>
          </cell>
          <cell r="DO708">
            <v>1364722.04</v>
          </cell>
          <cell r="DQ708">
            <v>0</v>
          </cell>
        </row>
        <row r="709">
          <cell r="A709" t="str">
            <v>403369WYP</v>
          </cell>
          <cell r="B709">
            <v>1095614.94</v>
          </cell>
          <cell r="DO709">
            <v>1095614.94</v>
          </cell>
          <cell r="DQ709">
            <v>0</v>
          </cell>
        </row>
        <row r="710">
          <cell r="A710" t="str">
            <v>403369WYU</v>
          </cell>
          <cell r="B710">
            <v>303647.3</v>
          </cell>
          <cell r="DO710">
            <v>303647.3</v>
          </cell>
          <cell r="DQ710">
            <v>0</v>
          </cell>
        </row>
        <row r="711">
          <cell r="A711" t="str">
            <v>403370CA</v>
          </cell>
          <cell r="B711">
            <v>187165.06</v>
          </cell>
          <cell r="DO711">
            <v>187165.06</v>
          </cell>
          <cell r="DQ711">
            <v>0</v>
          </cell>
        </row>
        <row r="712">
          <cell r="A712" t="str">
            <v>403370ID</v>
          </cell>
          <cell r="B712">
            <v>489159.98</v>
          </cell>
          <cell r="DO712">
            <v>489159.98</v>
          </cell>
          <cell r="DQ712">
            <v>0</v>
          </cell>
        </row>
        <row r="713">
          <cell r="A713" t="str">
            <v>403370OR</v>
          </cell>
          <cell r="B713">
            <v>2167335.7999999998</v>
          </cell>
          <cell r="DO713">
            <v>2167335.7999999998</v>
          </cell>
          <cell r="DQ713">
            <v>0</v>
          </cell>
        </row>
        <row r="714">
          <cell r="A714" t="str">
            <v>403370UT</v>
          </cell>
          <cell r="B714">
            <v>2675690.41</v>
          </cell>
          <cell r="DO714">
            <v>2675690.41</v>
          </cell>
          <cell r="DQ714">
            <v>0</v>
          </cell>
        </row>
        <row r="715">
          <cell r="A715" t="str">
            <v>403370WA</v>
          </cell>
          <cell r="B715">
            <v>447152.96</v>
          </cell>
          <cell r="DO715">
            <v>447152.96</v>
          </cell>
          <cell r="DQ715">
            <v>0</v>
          </cell>
        </row>
        <row r="716">
          <cell r="A716" t="str">
            <v>403370WYP</v>
          </cell>
          <cell r="B716">
            <v>459880.17</v>
          </cell>
          <cell r="DO716">
            <v>459880.17</v>
          </cell>
          <cell r="DQ716">
            <v>0</v>
          </cell>
        </row>
        <row r="717">
          <cell r="A717" t="str">
            <v>403370WYU</v>
          </cell>
          <cell r="B717">
            <v>81804.570000000007</v>
          </cell>
          <cell r="DO717">
            <v>81804.570000000007</v>
          </cell>
          <cell r="DQ717">
            <v>0</v>
          </cell>
        </row>
        <row r="718">
          <cell r="A718" t="str">
            <v>403371CA</v>
          </cell>
          <cell r="B718">
            <v>12987.88</v>
          </cell>
          <cell r="DO718">
            <v>12987.88</v>
          </cell>
          <cell r="DQ718">
            <v>0</v>
          </cell>
        </row>
        <row r="719">
          <cell r="A719" t="str">
            <v>403371ID</v>
          </cell>
          <cell r="B719">
            <v>8734.3799999999992</v>
          </cell>
          <cell r="DO719">
            <v>8734.3799999999992</v>
          </cell>
          <cell r="DQ719">
            <v>0</v>
          </cell>
        </row>
        <row r="720">
          <cell r="A720" t="str">
            <v>403371OR</v>
          </cell>
          <cell r="B720">
            <v>122009.76</v>
          </cell>
          <cell r="DO720">
            <v>122009.76</v>
          </cell>
          <cell r="DQ720">
            <v>0</v>
          </cell>
        </row>
        <row r="721">
          <cell r="A721" t="str">
            <v>403371UT</v>
          </cell>
          <cell r="B721">
            <v>272819.17</v>
          </cell>
          <cell r="DO721">
            <v>272819.17</v>
          </cell>
          <cell r="DQ721">
            <v>0</v>
          </cell>
        </row>
        <row r="722">
          <cell r="A722" t="str">
            <v>403371WA</v>
          </cell>
          <cell r="B722">
            <v>18393.05</v>
          </cell>
          <cell r="DO722">
            <v>18393.05</v>
          </cell>
          <cell r="DQ722">
            <v>0</v>
          </cell>
        </row>
        <row r="723">
          <cell r="A723" t="str">
            <v>403371WYP</v>
          </cell>
          <cell r="B723">
            <v>48266.3</v>
          </cell>
          <cell r="DO723">
            <v>48266.3</v>
          </cell>
          <cell r="DQ723">
            <v>0</v>
          </cell>
        </row>
        <row r="724">
          <cell r="A724" t="str">
            <v>403371WYU</v>
          </cell>
          <cell r="B724">
            <v>9145.15</v>
          </cell>
          <cell r="DO724">
            <v>9145.15</v>
          </cell>
          <cell r="DQ724">
            <v>0</v>
          </cell>
        </row>
        <row r="725">
          <cell r="A725" t="str">
            <v>403373CA</v>
          </cell>
          <cell r="B725">
            <v>21337.84</v>
          </cell>
          <cell r="DO725">
            <v>21337.84</v>
          </cell>
          <cell r="DQ725">
            <v>0</v>
          </cell>
        </row>
        <row r="726">
          <cell r="A726" t="str">
            <v>403373ID</v>
          </cell>
          <cell r="B726">
            <v>30788.7</v>
          </cell>
          <cell r="DO726">
            <v>30788.7</v>
          </cell>
          <cell r="DQ726">
            <v>0</v>
          </cell>
        </row>
        <row r="727">
          <cell r="A727" t="str">
            <v>403373OR</v>
          </cell>
          <cell r="B727">
            <v>677065.74</v>
          </cell>
          <cell r="DO727">
            <v>677065.74</v>
          </cell>
          <cell r="DQ727">
            <v>0</v>
          </cell>
        </row>
        <row r="728">
          <cell r="A728" t="str">
            <v>403373UT</v>
          </cell>
          <cell r="B728">
            <v>1013267</v>
          </cell>
          <cell r="DO728">
            <v>1013267</v>
          </cell>
          <cell r="DQ728">
            <v>0</v>
          </cell>
        </row>
        <row r="729">
          <cell r="A729" t="str">
            <v>403373WA</v>
          </cell>
          <cell r="B729">
            <v>120778.64</v>
          </cell>
          <cell r="DO729">
            <v>120778.64</v>
          </cell>
          <cell r="DQ729">
            <v>0</v>
          </cell>
        </row>
        <row r="730">
          <cell r="A730" t="str">
            <v>403373WYP</v>
          </cell>
          <cell r="B730">
            <v>229267.12</v>
          </cell>
          <cell r="DO730">
            <v>229267.12</v>
          </cell>
          <cell r="DQ730">
            <v>0</v>
          </cell>
        </row>
        <row r="731">
          <cell r="A731" t="str">
            <v>403373WYU</v>
          </cell>
          <cell r="B731">
            <v>63676.05</v>
          </cell>
          <cell r="DO731">
            <v>63676.05</v>
          </cell>
          <cell r="DQ731">
            <v>0</v>
          </cell>
        </row>
        <row r="732">
          <cell r="A732" t="str">
            <v>403GPCA</v>
          </cell>
          <cell r="B732">
            <v>354547.95</v>
          </cell>
          <cell r="DO732">
            <v>354547.95</v>
          </cell>
          <cell r="DQ732">
            <v>0</v>
          </cell>
        </row>
        <row r="733">
          <cell r="A733" t="str">
            <v>403GPCN</v>
          </cell>
          <cell r="B733">
            <v>1337466.8999999999</v>
          </cell>
          <cell r="DO733">
            <v>1337466.8999999999</v>
          </cell>
          <cell r="DQ733">
            <v>0</v>
          </cell>
        </row>
        <row r="734">
          <cell r="A734" t="str">
            <v>403GPDGP</v>
          </cell>
          <cell r="B734">
            <v>43110.89</v>
          </cell>
          <cell r="DO734">
            <v>43110.89</v>
          </cell>
          <cell r="DQ734">
            <v>0</v>
          </cell>
        </row>
        <row r="735">
          <cell r="A735" t="str">
            <v>403GPDGU</v>
          </cell>
          <cell r="B735">
            <v>98142.83</v>
          </cell>
          <cell r="DO735">
            <v>98142.83</v>
          </cell>
          <cell r="DQ735">
            <v>0</v>
          </cell>
        </row>
        <row r="736">
          <cell r="A736" t="str">
            <v>403GPID</v>
          </cell>
          <cell r="B736">
            <v>890007.47</v>
          </cell>
          <cell r="DO736">
            <v>890007.47</v>
          </cell>
          <cell r="DQ736">
            <v>0</v>
          </cell>
        </row>
        <row r="737">
          <cell r="A737" t="str">
            <v>403GPOR</v>
          </cell>
          <cell r="B737">
            <v>4448752.04</v>
          </cell>
          <cell r="DO737">
            <v>4448752.04</v>
          </cell>
          <cell r="DQ737">
            <v>0</v>
          </cell>
        </row>
        <row r="738">
          <cell r="A738" t="str">
            <v>403GPSE</v>
          </cell>
          <cell r="B738">
            <v>27867.51</v>
          </cell>
          <cell r="DO738">
            <v>27867.51</v>
          </cell>
          <cell r="DQ738">
            <v>0</v>
          </cell>
        </row>
        <row r="739">
          <cell r="A739" t="str">
            <v>403GPSG</v>
          </cell>
          <cell r="B739">
            <v>8081126.4100000001</v>
          </cell>
          <cell r="DO739">
            <v>8081126.4100000001</v>
          </cell>
          <cell r="DQ739">
            <v>0</v>
          </cell>
        </row>
        <row r="740">
          <cell r="A740" t="str">
            <v>403GPSO</v>
          </cell>
          <cell r="B740">
            <v>15087475.539999999</v>
          </cell>
          <cell r="DO740">
            <v>15087475.539999999</v>
          </cell>
          <cell r="DQ740">
            <v>0</v>
          </cell>
        </row>
        <row r="741">
          <cell r="A741" t="str">
            <v>403GPSSGCH</v>
          </cell>
          <cell r="B741">
            <v>134937.97</v>
          </cell>
          <cell r="DO741">
            <v>134937.97</v>
          </cell>
          <cell r="DQ741">
            <v>0</v>
          </cell>
        </row>
        <row r="742">
          <cell r="A742" t="str">
            <v>403GPSSGCT</v>
          </cell>
          <cell r="B742">
            <v>7396.42</v>
          </cell>
          <cell r="DO742">
            <v>7396.42</v>
          </cell>
          <cell r="DQ742">
            <v>0</v>
          </cell>
        </row>
        <row r="743">
          <cell r="A743" t="str">
            <v>403GPUT</v>
          </cell>
          <cell r="B743">
            <v>4655560.9400000004</v>
          </cell>
          <cell r="DO743">
            <v>4655560.9400000004</v>
          </cell>
          <cell r="DQ743">
            <v>0</v>
          </cell>
        </row>
        <row r="744">
          <cell r="A744" t="str">
            <v>403GPWA</v>
          </cell>
          <cell r="B744">
            <v>1366911.99</v>
          </cell>
          <cell r="DO744">
            <v>1366911.99</v>
          </cell>
          <cell r="DQ744">
            <v>0</v>
          </cell>
        </row>
        <row r="745">
          <cell r="A745" t="str">
            <v>403GPWYP</v>
          </cell>
          <cell r="B745">
            <v>2277992.7799999998</v>
          </cell>
          <cell r="DO745">
            <v>2277992.7799999998</v>
          </cell>
          <cell r="DQ745">
            <v>0</v>
          </cell>
        </row>
        <row r="746">
          <cell r="A746" t="str">
            <v>403GPWYU</v>
          </cell>
          <cell r="B746">
            <v>413541.84</v>
          </cell>
          <cell r="DO746">
            <v>413541.84</v>
          </cell>
          <cell r="DQ746">
            <v>0</v>
          </cell>
        </row>
        <row r="747">
          <cell r="A747" t="str">
            <v>403HPDGP</v>
          </cell>
          <cell r="B747">
            <v>4106014.81</v>
          </cell>
          <cell r="DO747">
            <v>4106014.81</v>
          </cell>
          <cell r="DQ747">
            <v>0</v>
          </cell>
        </row>
        <row r="748">
          <cell r="A748" t="str">
            <v>403HPDGU</v>
          </cell>
          <cell r="B748">
            <v>1188884.94</v>
          </cell>
          <cell r="DO748">
            <v>1188884.94</v>
          </cell>
          <cell r="DQ748">
            <v>0</v>
          </cell>
        </row>
        <row r="749">
          <cell r="A749" t="str">
            <v>403HPSG-P</v>
          </cell>
          <cell r="B749">
            <v>19092538.539999999</v>
          </cell>
          <cell r="W749">
            <v>-1267273.0678840333</v>
          </cell>
          <cell r="DO749">
            <v>17825265.472115967</v>
          </cell>
          <cell r="DQ749">
            <v>-1267273.0678840333</v>
          </cell>
        </row>
        <row r="750">
          <cell r="A750" t="str">
            <v>403HPSG-U</v>
          </cell>
          <cell r="B750">
            <v>4832531.3899999997</v>
          </cell>
          <cell r="X750">
            <v>-12079.92</v>
          </cell>
          <cell r="DO750">
            <v>4820451.47</v>
          </cell>
          <cell r="DQ750">
            <v>-12079.92</v>
          </cell>
        </row>
        <row r="751">
          <cell r="A751" t="str">
            <v>403OPDGU</v>
          </cell>
          <cell r="B751">
            <v>0</v>
          </cell>
          <cell r="DO751">
            <v>0</v>
          </cell>
          <cell r="DQ751">
            <v>0</v>
          </cell>
        </row>
        <row r="752">
          <cell r="A752" t="str">
            <v>403OPSG</v>
          </cell>
          <cell r="B752">
            <v>36324708.719999999</v>
          </cell>
          <cell r="DO752">
            <v>36324708.719999999</v>
          </cell>
          <cell r="DQ752">
            <v>0</v>
          </cell>
        </row>
        <row r="753">
          <cell r="A753" t="str">
            <v>403OPSG-W</v>
          </cell>
          <cell r="B753">
            <v>73794539.400000006</v>
          </cell>
          <cell r="DO753">
            <v>73794539.400000006</v>
          </cell>
          <cell r="DQ753">
            <v>0</v>
          </cell>
        </row>
        <row r="754">
          <cell r="A754" t="str">
            <v>403OPSSGCT</v>
          </cell>
          <cell r="B754">
            <v>2885229.6</v>
          </cell>
          <cell r="DO754">
            <v>2885229.6</v>
          </cell>
          <cell r="DQ754">
            <v>0</v>
          </cell>
        </row>
        <row r="755">
          <cell r="A755" t="str">
            <v>403SPDGP</v>
          </cell>
          <cell r="B755">
            <v>25617341.850000001</v>
          </cell>
          <cell r="DO755">
            <v>25617341.850000001</v>
          </cell>
          <cell r="DQ755">
            <v>0</v>
          </cell>
        </row>
        <row r="756">
          <cell r="A756" t="str">
            <v>403SPDGU</v>
          </cell>
          <cell r="B756">
            <v>36003446.43</v>
          </cell>
          <cell r="DO756">
            <v>36003446.43</v>
          </cell>
          <cell r="DQ756">
            <v>0</v>
          </cell>
        </row>
        <row r="757">
          <cell r="A757" t="str">
            <v>403SPSG</v>
          </cell>
          <cell r="B757">
            <v>113972586.38</v>
          </cell>
          <cell r="M757">
            <v>6038464.4000000004</v>
          </cell>
          <cell r="X757">
            <v>-47575.283544826802</v>
          </cell>
          <cell r="Y757">
            <v>16153843.879999999</v>
          </cell>
          <cell r="DO757">
            <v>136117319.37645516</v>
          </cell>
          <cell r="DQ757">
            <v>22144732.99645517</v>
          </cell>
        </row>
        <row r="758">
          <cell r="A758" t="str">
            <v>403SPSSGCH</v>
          </cell>
          <cell r="B758">
            <v>11410892.619999999</v>
          </cell>
          <cell r="DO758">
            <v>11410892.619999999</v>
          </cell>
          <cell r="DQ758">
            <v>0</v>
          </cell>
        </row>
        <row r="759">
          <cell r="A759" t="str">
            <v>403TPDGP</v>
          </cell>
          <cell r="B759">
            <v>10306460.699999999</v>
          </cell>
          <cell r="DO759">
            <v>10306460.699999999</v>
          </cell>
          <cell r="DQ759">
            <v>0</v>
          </cell>
        </row>
        <row r="760">
          <cell r="A760" t="str">
            <v>403TPDGU</v>
          </cell>
          <cell r="B760">
            <v>11744353.66</v>
          </cell>
          <cell r="DO760">
            <v>11744353.66</v>
          </cell>
          <cell r="DQ760">
            <v>0</v>
          </cell>
        </row>
        <row r="761">
          <cell r="A761" t="str">
            <v>403TPSG</v>
          </cell>
          <cell r="B761">
            <v>72539831.829999998</v>
          </cell>
          <cell r="X761">
            <v>-614.22</v>
          </cell>
          <cell r="DO761">
            <v>72539217.609999999</v>
          </cell>
          <cell r="DQ761">
            <v>-614.22</v>
          </cell>
        </row>
        <row r="762">
          <cell r="A762" t="str">
            <v>404GPCA</v>
          </cell>
          <cell r="B762">
            <v>90963.27</v>
          </cell>
          <cell r="DO762">
            <v>90963.27</v>
          </cell>
          <cell r="DQ762">
            <v>0</v>
          </cell>
        </row>
        <row r="763">
          <cell r="A763" t="str">
            <v>404GPCN</v>
          </cell>
          <cell r="B763">
            <v>60534.8</v>
          </cell>
          <cell r="DO763">
            <v>60534.8</v>
          </cell>
          <cell r="DQ763">
            <v>0</v>
          </cell>
        </row>
        <row r="764">
          <cell r="A764" t="str">
            <v>404GPID</v>
          </cell>
          <cell r="B764">
            <v>80476.45</v>
          </cell>
          <cell r="DO764">
            <v>80476.45</v>
          </cell>
          <cell r="DQ764">
            <v>0</v>
          </cell>
        </row>
        <row r="765">
          <cell r="A765" t="str">
            <v>404GPOR</v>
          </cell>
          <cell r="B765">
            <v>311504.92</v>
          </cell>
          <cell r="DO765">
            <v>311504.92</v>
          </cell>
          <cell r="DQ765">
            <v>0</v>
          </cell>
        </row>
        <row r="766">
          <cell r="A766" t="str">
            <v>404GPSO</v>
          </cell>
          <cell r="B766">
            <v>248417.24</v>
          </cell>
          <cell r="DO766">
            <v>248417.24</v>
          </cell>
          <cell r="DQ766">
            <v>0</v>
          </cell>
        </row>
        <row r="767">
          <cell r="A767" t="str">
            <v>404GPUT</v>
          </cell>
          <cell r="B767">
            <v>727.89</v>
          </cell>
          <cell r="DO767">
            <v>727.89</v>
          </cell>
          <cell r="DQ767">
            <v>0</v>
          </cell>
        </row>
        <row r="768">
          <cell r="A768" t="str">
            <v>404GPWA</v>
          </cell>
          <cell r="B768">
            <v>72481.600000000006</v>
          </cell>
          <cell r="DO768">
            <v>72481.600000000006</v>
          </cell>
          <cell r="DQ768">
            <v>0</v>
          </cell>
        </row>
        <row r="769">
          <cell r="A769" t="str">
            <v>404GPWYP</v>
          </cell>
          <cell r="B769">
            <v>102953.25</v>
          </cell>
          <cell r="DO769">
            <v>102953.25</v>
          </cell>
          <cell r="DQ769">
            <v>0</v>
          </cell>
        </row>
        <row r="770">
          <cell r="A770" t="str">
            <v>404GPWYU</v>
          </cell>
          <cell r="B770">
            <v>633.15</v>
          </cell>
          <cell r="DO770">
            <v>633.15</v>
          </cell>
          <cell r="DQ770">
            <v>0</v>
          </cell>
        </row>
        <row r="771">
          <cell r="A771" t="str">
            <v>404HPSG-P</v>
          </cell>
          <cell r="B771">
            <v>274253.65000000002</v>
          </cell>
          <cell r="DO771">
            <v>274253.65000000002</v>
          </cell>
          <cell r="DQ771">
            <v>0</v>
          </cell>
        </row>
        <row r="772">
          <cell r="A772" t="str">
            <v>404IPCN</v>
          </cell>
          <cell r="B772">
            <v>1490452.88</v>
          </cell>
          <cell r="DO772">
            <v>1490452.88</v>
          </cell>
          <cell r="DQ772">
            <v>0</v>
          </cell>
        </row>
        <row r="773">
          <cell r="A773" t="str">
            <v>404IPDGP</v>
          </cell>
          <cell r="B773">
            <v>71241.81</v>
          </cell>
          <cell r="DO773">
            <v>71241.81</v>
          </cell>
          <cell r="DQ773">
            <v>0</v>
          </cell>
        </row>
        <row r="774">
          <cell r="A774" t="str">
            <v>404IPDGU</v>
          </cell>
          <cell r="B774">
            <v>16467.580000000002</v>
          </cell>
          <cell r="DO774">
            <v>16467.580000000002</v>
          </cell>
          <cell r="DQ774">
            <v>0</v>
          </cell>
        </row>
        <row r="775">
          <cell r="A775" t="str">
            <v>404IPID</v>
          </cell>
          <cell r="B775">
            <v>21165.68</v>
          </cell>
          <cell r="DO775">
            <v>21165.68</v>
          </cell>
          <cell r="DQ775">
            <v>0</v>
          </cell>
        </row>
        <row r="776">
          <cell r="A776" t="str">
            <v>404IPOR</v>
          </cell>
          <cell r="B776">
            <v>17276.34</v>
          </cell>
          <cell r="DO776">
            <v>17276.34</v>
          </cell>
          <cell r="DQ776">
            <v>0</v>
          </cell>
        </row>
        <row r="777">
          <cell r="A777" t="str">
            <v>404IPOTHER</v>
          </cell>
          <cell r="B777">
            <v>4483442.4000000004</v>
          </cell>
          <cell r="DO777">
            <v>4483442.4000000004</v>
          </cell>
          <cell r="DQ777">
            <v>0</v>
          </cell>
        </row>
        <row r="778">
          <cell r="A778" t="str">
            <v>404IPSE</v>
          </cell>
          <cell r="B778">
            <v>47867.44</v>
          </cell>
          <cell r="DO778">
            <v>47867.44</v>
          </cell>
          <cell r="DQ778">
            <v>0</v>
          </cell>
        </row>
        <row r="779">
          <cell r="A779" t="str">
            <v>404IPSG</v>
          </cell>
          <cell r="B779">
            <v>10429784.68</v>
          </cell>
          <cell r="DO779">
            <v>10429784.68</v>
          </cell>
          <cell r="DQ779">
            <v>0</v>
          </cell>
        </row>
        <row r="780">
          <cell r="A780" t="str">
            <v>404IPSG-P</v>
          </cell>
          <cell r="B780">
            <v>10864688.520000018</v>
          </cell>
          <cell r="W780">
            <v>-8272903.1999999983</v>
          </cell>
          <cell r="DO780">
            <v>2591785.3200000199</v>
          </cell>
          <cell r="DQ780">
            <v>-8272903.1999999983</v>
          </cell>
        </row>
        <row r="781">
          <cell r="A781" t="str">
            <v>404IPSG-U</v>
          </cell>
          <cell r="B781">
            <v>307759.78000000003</v>
          </cell>
          <cell r="DO781">
            <v>307759.78000000003</v>
          </cell>
          <cell r="DQ781">
            <v>0</v>
          </cell>
        </row>
        <row r="782">
          <cell r="A782" t="str">
            <v>404IPSO</v>
          </cell>
          <cell r="B782">
            <v>16378707.449999999</v>
          </cell>
          <cell r="DO782">
            <v>16378707.449999999</v>
          </cell>
          <cell r="DQ782">
            <v>0</v>
          </cell>
        </row>
        <row r="783">
          <cell r="A783" t="str">
            <v>404IPSSGCH</v>
          </cell>
          <cell r="B783">
            <v>252796.93</v>
          </cell>
          <cell r="DO783">
            <v>252796.93</v>
          </cell>
          <cell r="DQ783">
            <v>0</v>
          </cell>
        </row>
        <row r="784">
          <cell r="A784" t="str">
            <v>404IPUT</v>
          </cell>
          <cell r="B784">
            <v>-3581389.9300000183</v>
          </cell>
          <cell r="V784">
            <v>4483442.4000000013</v>
          </cell>
          <cell r="W784">
            <v>3601750.7700000182</v>
          </cell>
          <cell r="DO784">
            <v>4503803.2400000012</v>
          </cell>
          <cell r="DQ784">
            <v>8085193.1700000195</v>
          </cell>
        </row>
        <row r="785">
          <cell r="A785" t="str">
            <v>404IPWYP</v>
          </cell>
          <cell r="B785">
            <v>167340.23000000001</v>
          </cell>
          <cell r="DO785">
            <v>167340.23000000001</v>
          </cell>
          <cell r="DQ785">
            <v>0</v>
          </cell>
        </row>
        <row r="786">
          <cell r="A786" t="str">
            <v>406SG</v>
          </cell>
          <cell r="B786">
            <v>4880187.1100000003</v>
          </cell>
          <cell r="DO786">
            <v>4880187.1100000003</v>
          </cell>
          <cell r="DQ786">
            <v>0</v>
          </cell>
        </row>
        <row r="787">
          <cell r="A787" t="str">
            <v>407CA</v>
          </cell>
          <cell r="B787">
            <v>25510.62</v>
          </cell>
          <cell r="DO787">
            <v>25510.62</v>
          </cell>
          <cell r="DQ787">
            <v>0</v>
          </cell>
        </row>
        <row r="788">
          <cell r="A788" t="str">
            <v>407ID</v>
          </cell>
          <cell r="B788">
            <v>119747.1</v>
          </cell>
          <cell r="M788">
            <v>-780711.61999999988</v>
          </cell>
          <cell r="Y788">
            <v>-1547392.46</v>
          </cell>
          <cell r="DO788">
            <v>-2208356.98</v>
          </cell>
          <cell r="DQ788">
            <v>-2328104.08</v>
          </cell>
        </row>
        <row r="789">
          <cell r="A789" t="str">
            <v>407OR</v>
          </cell>
          <cell r="B789">
            <v>-50</v>
          </cell>
          <cell r="DO789">
            <v>-50</v>
          </cell>
          <cell r="DQ789">
            <v>0</v>
          </cell>
        </row>
        <row r="790">
          <cell r="A790" t="str">
            <v>407UT</v>
          </cell>
          <cell r="B790">
            <v>1808124.12</v>
          </cell>
          <cell r="M790">
            <v>-1586776.24</v>
          </cell>
          <cell r="Y790">
            <v>-10699439.840000002</v>
          </cell>
          <cell r="DO790">
            <v>-10478091.960000001</v>
          </cell>
          <cell r="DQ790">
            <v>-12286216.080000002</v>
          </cell>
        </row>
        <row r="791">
          <cell r="A791" t="str">
            <v>407WA</v>
          </cell>
          <cell r="B791">
            <v>50</v>
          </cell>
          <cell r="DO791">
            <v>50</v>
          </cell>
          <cell r="DQ791">
            <v>0</v>
          </cell>
        </row>
        <row r="792">
          <cell r="A792" t="str">
            <v>407WYP</v>
          </cell>
          <cell r="B792">
            <v>555186</v>
          </cell>
          <cell r="M792">
            <v>-3670976.5399999996</v>
          </cell>
          <cell r="Y792">
            <v>-3907011.5799999996</v>
          </cell>
          <cell r="DO792">
            <v>-7022802.1199999992</v>
          </cell>
          <cell r="DQ792">
            <v>-7577988.1199999992</v>
          </cell>
        </row>
        <row r="793">
          <cell r="A793" t="str">
            <v>408CA</v>
          </cell>
          <cell r="B793">
            <v>1255599.1399999999</v>
          </cell>
          <cell r="DO793">
            <v>1255599.1399999999</v>
          </cell>
          <cell r="DQ793">
            <v>0</v>
          </cell>
        </row>
        <row r="794">
          <cell r="A794" t="str">
            <v>408GPS</v>
          </cell>
          <cell r="B794">
            <v>123738061.81</v>
          </cell>
          <cell r="DO794">
            <v>123738061.81</v>
          </cell>
          <cell r="DQ794">
            <v>0</v>
          </cell>
        </row>
        <row r="795">
          <cell r="A795" t="str">
            <v>408OR</v>
          </cell>
          <cell r="B795">
            <v>29232208.800000001</v>
          </cell>
          <cell r="DO795">
            <v>29232208.800000001</v>
          </cell>
          <cell r="DQ795">
            <v>0</v>
          </cell>
        </row>
        <row r="796">
          <cell r="A796" t="str">
            <v>408SE</v>
          </cell>
          <cell r="B796">
            <v>721939.99</v>
          </cell>
          <cell r="DO796">
            <v>721939.99</v>
          </cell>
          <cell r="DQ796">
            <v>0</v>
          </cell>
        </row>
        <row r="797">
          <cell r="A797" t="str">
            <v>408SG</v>
          </cell>
          <cell r="B797">
            <v>2113365</v>
          </cell>
          <cell r="DO797">
            <v>2113365</v>
          </cell>
          <cell r="DQ797">
            <v>0</v>
          </cell>
        </row>
        <row r="798">
          <cell r="A798" t="str">
            <v>408SO</v>
          </cell>
          <cell r="B798">
            <v>9946820.2100000009</v>
          </cell>
          <cell r="DO798">
            <v>9946820.2100000009</v>
          </cell>
          <cell r="DQ798">
            <v>0</v>
          </cell>
        </row>
        <row r="799">
          <cell r="A799" t="str">
            <v>408UT</v>
          </cell>
          <cell r="B799">
            <v>1079.0899999999999</v>
          </cell>
          <cell r="DO799">
            <v>1079.0899999999999</v>
          </cell>
          <cell r="DQ799">
            <v>0</v>
          </cell>
        </row>
        <row r="800">
          <cell r="A800" t="str">
            <v>408WA</v>
          </cell>
          <cell r="B800">
            <v>29262.29</v>
          </cell>
          <cell r="DO800">
            <v>29262.29</v>
          </cell>
          <cell r="DQ800">
            <v>0</v>
          </cell>
        </row>
        <row r="801">
          <cell r="A801" t="str">
            <v>408WYP</v>
          </cell>
          <cell r="B801">
            <v>1981223</v>
          </cell>
          <cell r="DO801">
            <v>1981223</v>
          </cell>
          <cell r="DQ801">
            <v>0</v>
          </cell>
        </row>
        <row r="802">
          <cell r="A802" t="str">
            <v>40910IBT</v>
          </cell>
          <cell r="B802">
            <v>68338955.299999997</v>
          </cell>
          <cell r="DO802">
            <v>68338955.299999997</v>
          </cell>
          <cell r="DQ802">
            <v>0</v>
          </cell>
        </row>
        <row r="803">
          <cell r="A803" t="str">
            <v>40911IBT</v>
          </cell>
          <cell r="B803">
            <v>9188262.8399999999</v>
          </cell>
          <cell r="DO803">
            <v>9188262.8399999999</v>
          </cell>
          <cell r="DQ803">
            <v>0</v>
          </cell>
        </row>
        <row r="804">
          <cell r="A804" t="str">
            <v>41140DGU</v>
          </cell>
          <cell r="B804">
            <v>-3463507.75</v>
          </cell>
          <cell r="DO804">
            <v>-3463507.75</v>
          </cell>
          <cell r="DQ804">
            <v>0</v>
          </cell>
        </row>
        <row r="805">
          <cell r="A805" t="str">
            <v>41170SG-P</v>
          </cell>
          <cell r="B805">
            <v>63380.9</v>
          </cell>
          <cell r="DO805">
            <v>63380.9</v>
          </cell>
          <cell r="DQ805">
            <v>0</v>
          </cell>
        </row>
        <row r="806">
          <cell r="A806" t="str">
            <v>4118SE</v>
          </cell>
          <cell r="B806">
            <v>-17066.759999999998</v>
          </cell>
          <cell r="AB806">
            <v>-614457.83000000019</v>
          </cell>
          <cell r="DO806">
            <v>-631524.5900000002</v>
          </cell>
          <cell r="DQ806">
            <v>-614457.83000000019</v>
          </cell>
        </row>
        <row r="807">
          <cell r="A807" t="str">
            <v>419SNP</v>
          </cell>
          <cell r="B807">
            <v>-58510745.960000001</v>
          </cell>
          <cell r="P807">
            <v>-1388.3400000035763</v>
          </cell>
          <cell r="DO807">
            <v>-58512134.300000004</v>
          </cell>
          <cell r="DQ807">
            <v>-1388.3400000035763</v>
          </cell>
        </row>
        <row r="808">
          <cell r="A808" t="str">
            <v>421CN</v>
          </cell>
          <cell r="B808">
            <v>5791.37</v>
          </cell>
          <cell r="G808">
            <v>-5791.37</v>
          </cell>
          <cell r="DO808">
            <v>0</v>
          </cell>
          <cell r="DQ808">
            <v>-5791.37</v>
          </cell>
        </row>
        <row r="809">
          <cell r="A809" t="str">
            <v>421DGP</v>
          </cell>
          <cell r="B809">
            <v>1320.94</v>
          </cell>
          <cell r="DO809">
            <v>1320.94</v>
          </cell>
          <cell r="DQ809">
            <v>0</v>
          </cell>
        </row>
        <row r="810">
          <cell r="A810" t="str">
            <v>421DGU</v>
          </cell>
          <cell r="B810">
            <v>-28305.39</v>
          </cell>
          <cell r="DO810">
            <v>-28305.39</v>
          </cell>
          <cell r="DQ810">
            <v>0</v>
          </cell>
        </row>
        <row r="811">
          <cell r="A811" t="str">
            <v>421OR</v>
          </cell>
          <cell r="B811">
            <v>78181.350000000006</v>
          </cell>
          <cell r="G811">
            <v>7161.2999999999993</v>
          </cell>
          <cell r="DO811">
            <v>85342.650000000009</v>
          </cell>
          <cell r="DQ811">
            <v>7161.2999999999993</v>
          </cell>
        </row>
        <row r="812">
          <cell r="A812" t="str">
            <v>421SG</v>
          </cell>
          <cell r="B812">
            <v>0</v>
          </cell>
          <cell r="G812">
            <v>-283359.88999999996</v>
          </cell>
          <cell r="DO812">
            <v>-283359.88999999996</v>
          </cell>
          <cell r="DQ812">
            <v>-283359.88999999996</v>
          </cell>
        </row>
        <row r="813">
          <cell r="A813" t="str">
            <v>421SO</v>
          </cell>
          <cell r="B813">
            <v>10709.03</v>
          </cell>
          <cell r="G813">
            <v>-10709.030000000028</v>
          </cell>
          <cell r="DO813">
            <v>-2.7284841053187847E-11</v>
          </cell>
          <cell r="DQ813">
            <v>-10709.030000000028</v>
          </cell>
        </row>
        <row r="814">
          <cell r="A814" t="str">
            <v>421UT</v>
          </cell>
          <cell r="B814">
            <v>-8914.0300000000007</v>
          </cell>
          <cell r="G814">
            <v>14332.050000000001</v>
          </cell>
          <cell r="DO814">
            <v>5418.02</v>
          </cell>
          <cell r="DQ814">
            <v>14332.050000000001</v>
          </cell>
        </row>
        <row r="815">
          <cell r="A815" t="str">
            <v>421WYP</v>
          </cell>
          <cell r="B815">
            <v>70.319999999999993</v>
          </cell>
          <cell r="DO815">
            <v>70.319999999999993</v>
          </cell>
          <cell r="DQ815">
            <v>0</v>
          </cell>
        </row>
        <row r="816">
          <cell r="A816" t="str">
            <v>427SNP</v>
          </cell>
          <cell r="B816">
            <v>357504941.19999999</v>
          </cell>
          <cell r="DO816">
            <v>357504941.19999999</v>
          </cell>
          <cell r="DQ816">
            <v>0</v>
          </cell>
        </row>
        <row r="817">
          <cell r="A817" t="str">
            <v>428SNP</v>
          </cell>
          <cell r="B817">
            <v>5048880.9000000004</v>
          </cell>
          <cell r="DO817">
            <v>5048880.9000000004</v>
          </cell>
          <cell r="DQ817">
            <v>0</v>
          </cell>
        </row>
        <row r="818">
          <cell r="A818" t="str">
            <v>429SNP</v>
          </cell>
          <cell r="B818">
            <v>-11025.9</v>
          </cell>
          <cell r="DO818">
            <v>-11025.9</v>
          </cell>
          <cell r="DQ818">
            <v>0</v>
          </cell>
        </row>
        <row r="819">
          <cell r="A819" t="str">
            <v>431SNP</v>
          </cell>
          <cell r="B819">
            <v>12840479.689999999</v>
          </cell>
          <cell r="DO819">
            <v>12840479.689999999</v>
          </cell>
          <cell r="DQ819">
            <v>0</v>
          </cell>
        </row>
        <row r="820">
          <cell r="A820" t="str">
            <v>432SNP</v>
          </cell>
          <cell r="B820">
            <v>-29615940.190000001</v>
          </cell>
          <cell r="DO820">
            <v>-29615940.190000001</v>
          </cell>
          <cell r="DQ820">
            <v>0</v>
          </cell>
        </row>
        <row r="821">
          <cell r="A821" t="str">
            <v>440CA</v>
          </cell>
          <cell r="B821">
            <v>44962890.859999999</v>
          </cell>
          <cell r="DO821">
            <v>44962890.859999999</v>
          </cell>
          <cell r="DQ821">
            <v>0</v>
          </cell>
        </row>
        <row r="822">
          <cell r="A822" t="str">
            <v>440ID</v>
          </cell>
          <cell r="B822">
            <v>76763588.989999995</v>
          </cell>
          <cell r="DO822">
            <v>76763588.989999995</v>
          </cell>
          <cell r="DQ822">
            <v>0</v>
          </cell>
        </row>
        <row r="823">
          <cell r="A823" t="str">
            <v>440OR</v>
          </cell>
          <cell r="B823">
            <v>617428626.78999996</v>
          </cell>
          <cell r="DO823">
            <v>617428626.78999996</v>
          </cell>
          <cell r="DQ823">
            <v>0</v>
          </cell>
        </row>
        <row r="824">
          <cell r="A824" t="str">
            <v>440OTHER</v>
          </cell>
          <cell r="B824">
            <v>5089061.18</v>
          </cell>
          <cell r="DO824">
            <v>5089061.18</v>
          </cell>
          <cell r="DQ824">
            <v>0</v>
          </cell>
        </row>
        <row r="825">
          <cell r="A825" t="str">
            <v>440UT</v>
          </cell>
          <cell r="B825">
            <v>763980775.27999997</v>
          </cell>
          <cell r="C825">
            <v>-34905512.156264842</v>
          </cell>
          <cell r="F825">
            <v>10082471.461157678</v>
          </cell>
          <cell r="AA825">
            <v>-24944663.699999999</v>
          </cell>
          <cell r="DO825">
            <v>714213070.88489282</v>
          </cell>
          <cell r="DQ825">
            <v>-49767704.395107165</v>
          </cell>
        </row>
        <row r="826">
          <cell r="A826" t="str">
            <v>440WA</v>
          </cell>
          <cell r="B826">
            <v>139327839.75999999</v>
          </cell>
          <cell r="DO826">
            <v>139327839.75999999</v>
          </cell>
          <cell r="DQ826">
            <v>0</v>
          </cell>
        </row>
        <row r="827">
          <cell r="A827" t="str">
            <v>440WYP</v>
          </cell>
          <cell r="B827">
            <v>103018046.03</v>
          </cell>
          <cell r="DO827">
            <v>103018046.03</v>
          </cell>
          <cell r="DQ827">
            <v>0</v>
          </cell>
        </row>
        <row r="828">
          <cell r="A828" t="str">
            <v>440WYU</v>
          </cell>
          <cell r="B828">
            <v>13014065.9</v>
          </cell>
          <cell r="DO828">
            <v>13014065.9</v>
          </cell>
          <cell r="DQ828">
            <v>0</v>
          </cell>
        </row>
        <row r="829">
          <cell r="A829" t="str">
            <v>442CA</v>
          </cell>
          <cell r="B829">
            <v>51436867.43</v>
          </cell>
          <cell r="DO829">
            <v>51436867.43</v>
          </cell>
          <cell r="DQ829">
            <v>0</v>
          </cell>
        </row>
        <row r="830">
          <cell r="A830" t="str">
            <v>442ID</v>
          </cell>
          <cell r="B830">
            <v>216253735.66999999</v>
          </cell>
          <cell r="DO830">
            <v>216253735.66999999</v>
          </cell>
          <cell r="DQ830">
            <v>0</v>
          </cell>
        </row>
        <row r="831">
          <cell r="A831" t="str">
            <v>442OR</v>
          </cell>
          <cell r="B831">
            <v>639326940.49000001</v>
          </cell>
          <cell r="DO831">
            <v>639326940.49000001</v>
          </cell>
          <cell r="DQ831">
            <v>0</v>
          </cell>
        </row>
        <row r="832">
          <cell r="A832" t="str">
            <v>442OTHER</v>
          </cell>
          <cell r="B832">
            <v>5096538.7</v>
          </cell>
          <cell r="DO832">
            <v>5096538.7</v>
          </cell>
          <cell r="DQ832">
            <v>0</v>
          </cell>
        </row>
        <row r="833">
          <cell r="A833" t="str">
            <v>442UT</v>
          </cell>
          <cell r="B833">
            <v>1244730130.9200001</v>
          </cell>
          <cell r="C833">
            <v>-54033712.189415023</v>
          </cell>
          <cell r="F833">
            <v>16427057.278013855</v>
          </cell>
          <cell r="AA833">
            <v>-5913879.5200000005</v>
          </cell>
          <cell r="DO833">
            <v>1201209596.4885988</v>
          </cell>
          <cell r="DQ833">
            <v>-43520534.431401171</v>
          </cell>
        </row>
        <row r="834">
          <cell r="A834" t="str">
            <v>442WA</v>
          </cell>
          <cell r="B834">
            <v>174324705.47999999</v>
          </cell>
          <cell r="DO834">
            <v>174324705.47999999</v>
          </cell>
          <cell r="DQ834">
            <v>0</v>
          </cell>
        </row>
        <row r="835">
          <cell r="A835" t="str">
            <v>442WYP</v>
          </cell>
          <cell r="B835">
            <v>443282672.94</v>
          </cell>
          <cell r="DO835">
            <v>443282672.94</v>
          </cell>
          <cell r="DQ835">
            <v>0</v>
          </cell>
        </row>
        <row r="836">
          <cell r="A836" t="str">
            <v>442WYU</v>
          </cell>
          <cell r="B836">
            <v>119033309.36</v>
          </cell>
          <cell r="DO836">
            <v>119033309.36</v>
          </cell>
          <cell r="DQ836">
            <v>0</v>
          </cell>
        </row>
        <row r="837">
          <cell r="A837" t="str">
            <v>444CA</v>
          </cell>
          <cell r="B837">
            <v>450902.46</v>
          </cell>
          <cell r="DO837">
            <v>450902.46</v>
          </cell>
          <cell r="DQ837">
            <v>0</v>
          </cell>
        </row>
        <row r="838">
          <cell r="A838" t="str">
            <v>444ID</v>
          </cell>
          <cell r="B838">
            <v>480144.38</v>
          </cell>
          <cell r="DO838">
            <v>480144.38</v>
          </cell>
          <cell r="DQ838">
            <v>0</v>
          </cell>
        </row>
        <row r="839">
          <cell r="A839" t="str">
            <v>444OR</v>
          </cell>
          <cell r="B839">
            <v>6043396.79</v>
          </cell>
          <cell r="DO839">
            <v>6043396.79</v>
          </cell>
          <cell r="DQ839">
            <v>0</v>
          </cell>
        </row>
        <row r="840">
          <cell r="A840" t="str">
            <v>444OTHER</v>
          </cell>
          <cell r="B840">
            <v>27258.85</v>
          </cell>
          <cell r="DO840">
            <v>27258.85</v>
          </cell>
          <cell r="DQ840">
            <v>0</v>
          </cell>
        </row>
        <row r="841">
          <cell r="A841" t="str">
            <v>444UT</v>
          </cell>
          <cell r="B841">
            <v>9569243.2100000009</v>
          </cell>
          <cell r="C841">
            <v>-320208.79491105676</v>
          </cell>
          <cell r="F841">
            <v>126288.01906189717</v>
          </cell>
          <cell r="DO841">
            <v>9375322.4341508411</v>
          </cell>
          <cell r="DQ841">
            <v>-193920.77584915957</v>
          </cell>
        </row>
        <row r="842">
          <cell r="A842" t="str">
            <v>444WA</v>
          </cell>
          <cell r="B842">
            <v>1242581.8400000001</v>
          </cell>
          <cell r="DO842">
            <v>1242581.8400000001</v>
          </cell>
          <cell r="DQ842">
            <v>0</v>
          </cell>
        </row>
        <row r="843">
          <cell r="A843" t="str">
            <v>444WYP</v>
          </cell>
          <cell r="B843">
            <v>1888533.28</v>
          </cell>
          <cell r="DO843">
            <v>1888533.28</v>
          </cell>
          <cell r="DQ843">
            <v>0</v>
          </cell>
        </row>
        <row r="844">
          <cell r="A844" t="str">
            <v>444WYU</v>
          </cell>
          <cell r="B844">
            <v>327639.64</v>
          </cell>
          <cell r="DO844">
            <v>327639.64</v>
          </cell>
          <cell r="DQ844">
            <v>0</v>
          </cell>
        </row>
        <row r="845">
          <cell r="A845" t="str">
            <v>445OTHER</v>
          </cell>
          <cell r="B845">
            <v>28740.09</v>
          </cell>
          <cell r="DO845">
            <v>28740.09</v>
          </cell>
          <cell r="DQ845">
            <v>0</v>
          </cell>
        </row>
        <row r="846">
          <cell r="A846" t="str">
            <v>445UT</v>
          </cell>
          <cell r="B846">
            <v>17168156.649999999</v>
          </cell>
          <cell r="C846">
            <v>-504036.37940908264</v>
          </cell>
          <cell r="F846">
            <v>226573.04346542552</v>
          </cell>
          <cell r="AA846">
            <v>-57594.289999999994</v>
          </cell>
          <cell r="DO846">
            <v>16833099.024056341</v>
          </cell>
          <cell r="DQ846">
            <v>-335057.62594365707</v>
          </cell>
        </row>
        <row r="847">
          <cell r="A847" t="str">
            <v>447FERC</v>
          </cell>
          <cell r="B847">
            <v>10744044</v>
          </cell>
          <cell r="DO847">
            <v>10744044</v>
          </cell>
          <cell r="DQ847">
            <v>0</v>
          </cell>
        </row>
        <row r="848">
          <cell r="A848" t="str">
            <v>447NPCSE</v>
          </cell>
          <cell r="B848">
            <v>-9961641.3900000006</v>
          </cell>
          <cell r="DO848">
            <v>-9961641.3900000006</v>
          </cell>
          <cell r="DQ848">
            <v>0</v>
          </cell>
        </row>
        <row r="849">
          <cell r="A849" t="str">
            <v>447NPCSG</v>
          </cell>
          <cell r="B849">
            <v>352485626.88999999</v>
          </cell>
          <cell r="DO849">
            <v>352485626.88999999</v>
          </cell>
          <cell r="DQ849">
            <v>0</v>
          </cell>
        </row>
        <row r="850">
          <cell r="A850" t="str">
            <v>447OR</v>
          </cell>
          <cell r="B850">
            <v>1117243.8899999999</v>
          </cell>
          <cell r="DO850">
            <v>1117243.8899999999</v>
          </cell>
          <cell r="DQ850">
            <v>0</v>
          </cell>
        </row>
        <row r="851">
          <cell r="A851" t="str">
            <v>447WYP</v>
          </cell>
          <cell r="B851">
            <v>26231.81</v>
          </cell>
          <cell r="DO851">
            <v>26231.81</v>
          </cell>
          <cell r="DQ851">
            <v>0</v>
          </cell>
        </row>
        <row r="852">
          <cell r="A852" t="str">
            <v>449UT</v>
          </cell>
          <cell r="B852">
            <v>0.16</v>
          </cell>
          <cell r="DO852">
            <v>0.16</v>
          </cell>
          <cell r="DQ852">
            <v>0</v>
          </cell>
        </row>
        <row r="853">
          <cell r="A853" t="str">
            <v>450CA</v>
          </cell>
          <cell r="B853">
            <v>272698.92</v>
          </cell>
          <cell r="DO853">
            <v>272698.92</v>
          </cell>
          <cell r="DQ853">
            <v>0</v>
          </cell>
        </row>
        <row r="854">
          <cell r="A854" t="str">
            <v>450ID</v>
          </cell>
          <cell r="B854">
            <v>544760.54</v>
          </cell>
          <cell r="DO854">
            <v>544760.54</v>
          </cell>
          <cell r="DQ854">
            <v>0</v>
          </cell>
        </row>
        <row r="855">
          <cell r="A855" t="str">
            <v>450OR</v>
          </cell>
          <cell r="B855">
            <v>3918160.65</v>
          </cell>
          <cell r="DO855">
            <v>3918160.65</v>
          </cell>
          <cell r="DQ855">
            <v>0</v>
          </cell>
        </row>
        <row r="856">
          <cell r="A856" t="str">
            <v>450UT</v>
          </cell>
          <cell r="B856">
            <v>3813049.47</v>
          </cell>
          <cell r="DO856">
            <v>3813049.47</v>
          </cell>
          <cell r="DQ856">
            <v>0</v>
          </cell>
        </row>
        <row r="857">
          <cell r="A857" t="str">
            <v>450WA</v>
          </cell>
          <cell r="B857">
            <v>726102.35</v>
          </cell>
          <cell r="DO857">
            <v>726102.35</v>
          </cell>
          <cell r="DQ857">
            <v>0</v>
          </cell>
        </row>
        <row r="858">
          <cell r="A858" t="str">
            <v>450WYP</v>
          </cell>
          <cell r="B858">
            <v>700379.82</v>
          </cell>
          <cell r="DO858">
            <v>700379.82</v>
          </cell>
          <cell r="DQ858">
            <v>0</v>
          </cell>
        </row>
        <row r="859">
          <cell r="A859" t="str">
            <v>450WYU</v>
          </cell>
          <cell r="B859">
            <v>115511.33</v>
          </cell>
          <cell r="DO859">
            <v>115511.33</v>
          </cell>
          <cell r="DQ859">
            <v>0</v>
          </cell>
        </row>
        <row r="860">
          <cell r="A860" t="str">
            <v>451CA</v>
          </cell>
          <cell r="B860">
            <v>101442.06</v>
          </cell>
          <cell r="DO860">
            <v>101442.06</v>
          </cell>
          <cell r="DQ860">
            <v>0</v>
          </cell>
        </row>
        <row r="861">
          <cell r="A861" t="str">
            <v>451ID</v>
          </cell>
          <cell r="B861">
            <v>117025.99</v>
          </cell>
          <cell r="DO861">
            <v>117025.99</v>
          </cell>
          <cell r="DQ861">
            <v>0</v>
          </cell>
        </row>
        <row r="862">
          <cell r="A862" t="str">
            <v>451OR</v>
          </cell>
          <cell r="B862">
            <v>1265797.5900000001</v>
          </cell>
          <cell r="DO862">
            <v>1265797.5900000001</v>
          </cell>
          <cell r="DQ862">
            <v>0</v>
          </cell>
        </row>
        <row r="863">
          <cell r="A863" t="str">
            <v>451SO</v>
          </cell>
          <cell r="B863">
            <v>2047.1</v>
          </cell>
          <cell r="DO863">
            <v>2047.1</v>
          </cell>
          <cell r="DQ863">
            <v>0</v>
          </cell>
        </row>
        <row r="864">
          <cell r="A864" t="str">
            <v>451UT</v>
          </cell>
          <cell r="B864">
            <v>3861471.4</v>
          </cell>
          <cell r="DO864">
            <v>3861471.4</v>
          </cell>
          <cell r="DQ864">
            <v>0</v>
          </cell>
        </row>
        <row r="865">
          <cell r="A865" t="str">
            <v>451WA</v>
          </cell>
          <cell r="B865">
            <v>236377.56</v>
          </cell>
          <cell r="DO865">
            <v>236377.56</v>
          </cell>
          <cell r="DQ865">
            <v>0</v>
          </cell>
        </row>
        <row r="866">
          <cell r="A866" t="str">
            <v>451WYP</v>
          </cell>
          <cell r="B866">
            <v>378720.49</v>
          </cell>
          <cell r="DO866">
            <v>378720.49</v>
          </cell>
          <cell r="DQ866">
            <v>0</v>
          </cell>
        </row>
        <row r="867">
          <cell r="A867" t="str">
            <v>451WYU</v>
          </cell>
          <cell r="B867">
            <v>173524.83</v>
          </cell>
          <cell r="DO867">
            <v>173524.83</v>
          </cell>
          <cell r="DQ867">
            <v>0</v>
          </cell>
        </row>
        <row r="868">
          <cell r="A868" t="str">
            <v>453SG</v>
          </cell>
          <cell r="B868">
            <v>0</v>
          </cell>
          <cell r="DO868">
            <v>0</v>
          </cell>
          <cell r="DQ868">
            <v>0</v>
          </cell>
        </row>
        <row r="869">
          <cell r="A869" t="str">
            <v>454CA</v>
          </cell>
          <cell r="B869">
            <v>487911</v>
          </cell>
          <cell r="DO869">
            <v>487911</v>
          </cell>
          <cell r="DQ869">
            <v>0</v>
          </cell>
        </row>
        <row r="870">
          <cell r="A870" t="str">
            <v>454ID</v>
          </cell>
          <cell r="B870">
            <v>156129.89000000001</v>
          </cell>
          <cell r="DO870">
            <v>156129.89000000001</v>
          </cell>
          <cell r="DQ870">
            <v>0</v>
          </cell>
        </row>
        <row r="871">
          <cell r="A871" t="str">
            <v>454OR</v>
          </cell>
          <cell r="B871">
            <v>3421038.98</v>
          </cell>
          <cell r="DO871">
            <v>3421038.98</v>
          </cell>
          <cell r="DQ871">
            <v>0</v>
          </cell>
        </row>
        <row r="872">
          <cell r="A872" t="str">
            <v>454SG</v>
          </cell>
          <cell r="B872">
            <v>5403173.1200000001</v>
          </cell>
          <cell r="DO872">
            <v>5403173.1200000001</v>
          </cell>
          <cell r="DQ872">
            <v>0</v>
          </cell>
        </row>
        <row r="873">
          <cell r="A873" t="str">
            <v>454SO</v>
          </cell>
          <cell r="B873">
            <v>3681641.95</v>
          </cell>
          <cell r="DO873">
            <v>3681641.95</v>
          </cell>
          <cell r="DQ873">
            <v>0</v>
          </cell>
        </row>
        <row r="874">
          <cell r="A874" t="str">
            <v>454UT</v>
          </cell>
          <cell r="B874">
            <v>3204491.11</v>
          </cell>
          <cell r="DO874">
            <v>3204491.11</v>
          </cell>
          <cell r="DQ874">
            <v>0</v>
          </cell>
        </row>
        <row r="875">
          <cell r="A875" t="str">
            <v>454WA</v>
          </cell>
          <cell r="B875">
            <v>923398.64</v>
          </cell>
          <cell r="DO875">
            <v>923398.64</v>
          </cell>
          <cell r="DQ875">
            <v>0</v>
          </cell>
        </row>
        <row r="876">
          <cell r="A876" t="str">
            <v>454WYP</v>
          </cell>
          <cell r="B876">
            <v>347084.78</v>
          </cell>
          <cell r="DO876">
            <v>347084.78</v>
          </cell>
          <cell r="DQ876">
            <v>0</v>
          </cell>
        </row>
        <row r="877">
          <cell r="A877" t="str">
            <v>454WYU</v>
          </cell>
          <cell r="B877">
            <v>18420.07</v>
          </cell>
          <cell r="DO877">
            <v>18420.07</v>
          </cell>
          <cell r="DQ877">
            <v>0</v>
          </cell>
        </row>
        <row r="878">
          <cell r="A878" t="str">
            <v>456ID</v>
          </cell>
          <cell r="B878">
            <v>-542.29999999999995</v>
          </cell>
          <cell r="DO878">
            <v>-542.29999999999995</v>
          </cell>
          <cell r="DQ878">
            <v>0</v>
          </cell>
        </row>
        <row r="879">
          <cell r="A879" t="str">
            <v>456OR</v>
          </cell>
          <cell r="B879">
            <v>296.41000000000003</v>
          </cell>
          <cell r="D879">
            <v>-2586825.8454973297</v>
          </cell>
          <cell r="DO879">
            <v>-2586529.4354973296</v>
          </cell>
          <cell r="DQ879">
            <v>-2586825.8454973297</v>
          </cell>
        </row>
        <row r="880">
          <cell r="A880" t="str">
            <v>456OTHER</v>
          </cell>
          <cell r="B880">
            <v>18517596.940000001</v>
          </cell>
          <cell r="D880">
            <v>130475.49854336785</v>
          </cell>
          <cell r="DO880">
            <v>18648072.438543368</v>
          </cell>
          <cell r="DQ880">
            <v>130475.49854336785</v>
          </cell>
        </row>
        <row r="881">
          <cell r="A881" t="str">
            <v>456SE</v>
          </cell>
          <cell r="B881">
            <v>10935176.029999999</v>
          </cell>
          <cell r="DO881">
            <v>10935176.029999999</v>
          </cell>
          <cell r="DQ881">
            <v>0</v>
          </cell>
        </row>
        <row r="882">
          <cell r="A882" t="str">
            <v>456SG</v>
          </cell>
          <cell r="B882">
            <v>132415351.52</v>
          </cell>
          <cell r="D882">
            <v>-9323206.2689248547</v>
          </cell>
          <cell r="E882">
            <v>-2661357.5100000002</v>
          </cell>
          <cell r="I882">
            <v>-2000000</v>
          </cell>
          <cell r="DO882">
            <v>118430787.74107514</v>
          </cell>
          <cell r="DQ882">
            <v>-13984563.778924854</v>
          </cell>
        </row>
        <row r="883">
          <cell r="A883" t="str">
            <v>456SO</v>
          </cell>
          <cell r="B883">
            <v>1180948.8899999999</v>
          </cell>
          <cell r="DO883">
            <v>1180948.8899999999</v>
          </cell>
          <cell r="DQ883">
            <v>0</v>
          </cell>
        </row>
        <row r="884">
          <cell r="A884" t="str">
            <v>456UT</v>
          </cell>
          <cell r="B884">
            <v>-542810.23</v>
          </cell>
          <cell r="D884">
            <v>-516034.26751001831</v>
          </cell>
          <cell r="DO884">
            <v>-1058844.4975100183</v>
          </cell>
          <cell r="DQ884">
            <v>-516034.26751001831</v>
          </cell>
        </row>
        <row r="885">
          <cell r="A885" t="str">
            <v>456WA</v>
          </cell>
          <cell r="B885">
            <v>-52645.69</v>
          </cell>
          <cell r="D885">
            <v>-154398.23555418168</v>
          </cell>
          <cell r="DO885">
            <v>-207043.92555418168</v>
          </cell>
          <cell r="DQ885">
            <v>-154398.23555418168</v>
          </cell>
        </row>
        <row r="886">
          <cell r="A886" t="str">
            <v>456WYP</v>
          </cell>
          <cell r="B886">
            <v>303589.59000000003</v>
          </cell>
          <cell r="DO886">
            <v>303589.59000000003</v>
          </cell>
          <cell r="DQ886">
            <v>0</v>
          </cell>
        </row>
        <row r="887">
          <cell r="A887" t="str">
            <v>456WYU</v>
          </cell>
          <cell r="B887">
            <v>-24.9</v>
          </cell>
          <cell r="DO887">
            <v>-24.9</v>
          </cell>
          <cell r="DQ887">
            <v>0</v>
          </cell>
        </row>
        <row r="888">
          <cell r="A888" t="str">
            <v>500SNPPS</v>
          </cell>
          <cell r="B888">
            <v>16440617.91</v>
          </cell>
          <cell r="DO888">
            <v>16440617.91</v>
          </cell>
          <cell r="DQ888">
            <v>0</v>
          </cell>
        </row>
        <row r="889">
          <cell r="A889" t="str">
            <v>500SSGCH</v>
          </cell>
          <cell r="B889">
            <v>1624098.53</v>
          </cell>
          <cell r="DO889">
            <v>1624098.53</v>
          </cell>
          <cell r="DQ889">
            <v>0</v>
          </cell>
        </row>
        <row r="890">
          <cell r="A890" t="str">
            <v>501NPCID</v>
          </cell>
          <cell r="B890">
            <v>-86237.440000000002</v>
          </cell>
          <cell r="DO890">
            <v>-86237.440000000002</v>
          </cell>
          <cell r="DQ890">
            <v>0</v>
          </cell>
        </row>
        <row r="891">
          <cell r="A891" t="str">
            <v>501NPCSE</v>
          </cell>
          <cell r="B891">
            <v>758048792.16999996</v>
          </cell>
          <cell r="DO891">
            <v>758048792.16999996</v>
          </cell>
          <cell r="DQ891">
            <v>0</v>
          </cell>
        </row>
        <row r="892">
          <cell r="A892" t="str">
            <v>501NPCSSECH</v>
          </cell>
          <cell r="B892">
            <v>58648559.829999998</v>
          </cell>
          <cell r="DO892">
            <v>58648559.829999998</v>
          </cell>
          <cell r="DQ892">
            <v>0</v>
          </cell>
        </row>
        <row r="893">
          <cell r="A893" t="str">
            <v>501NPCWYP</v>
          </cell>
          <cell r="B893">
            <v>-223549.24</v>
          </cell>
          <cell r="DO893">
            <v>-223549.24</v>
          </cell>
          <cell r="DQ893">
            <v>0</v>
          </cell>
        </row>
        <row r="894">
          <cell r="A894" t="str">
            <v>501SE</v>
          </cell>
          <cell r="B894">
            <v>14654404.99</v>
          </cell>
          <cell r="DO894">
            <v>14654404.99</v>
          </cell>
          <cell r="DQ894">
            <v>0</v>
          </cell>
        </row>
        <row r="895">
          <cell r="A895" t="str">
            <v>501SSECH</v>
          </cell>
          <cell r="B895">
            <v>3828103.05</v>
          </cell>
          <cell r="DO895">
            <v>3828103.05</v>
          </cell>
          <cell r="DQ895">
            <v>0</v>
          </cell>
        </row>
        <row r="896">
          <cell r="A896" t="str">
            <v>502SNPPS</v>
          </cell>
          <cell r="B896">
            <v>36026983.619999997</v>
          </cell>
          <cell r="DO896">
            <v>36026983.619999997</v>
          </cell>
          <cell r="DQ896">
            <v>0</v>
          </cell>
        </row>
        <row r="897">
          <cell r="A897" t="str">
            <v>502SSGCH</v>
          </cell>
          <cell r="B897">
            <v>7709213.75</v>
          </cell>
          <cell r="DO897">
            <v>7709213.75</v>
          </cell>
          <cell r="DQ897">
            <v>0</v>
          </cell>
        </row>
        <row r="898">
          <cell r="A898" t="str">
            <v>503NPCSE</v>
          </cell>
          <cell r="B898">
            <v>4374697.25</v>
          </cell>
          <cell r="DO898">
            <v>4374697.25</v>
          </cell>
          <cell r="DQ898">
            <v>0</v>
          </cell>
        </row>
        <row r="899">
          <cell r="A899" t="str">
            <v>505SNPPS</v>
          </cell>
          <cell r="B899">
            <v>2870178.01</v>
          </cell>
          <cell r="DO899">
            <v>2870178.01</v>
          </cell>
          <cell r="DQ899">
            <v>0</v>
          </cell>
        </row>
        <row r="900">
          <cell r="A900" t="str">
            <v>505SSGCH</v>
          </cell>
          <cell r="B900">
            <v>866604.46</v>
          </cell>
          <cell r="DO900">
            <v>866604.46</v>
          </cell>
          <cell r="DQ900">
            <v>0</v>
          </cell>
        </row>
        <row r="901">
          <cell r="A901" t="str">
            <v>506SNPPS</v>
          </cell>
          <cell r="B901">
            <v>48202115.270000003</v>
          </cell>
          <cell r="DO901">
            <v>48202115.270000003</v>
          </cell>
          <cell r="DQ901">
            <v>0</v>
          </cell>
        </row>
        <row r="902">
          <cell r="A902" t="str">
            <v>506SSGCH</v>
          </cell>
          <cell r="B902">
            <v>1973209.8</v>
          </cell>
          <cell r="DO902">
            <v>1973209.8</v>
          </cell>
          <cell r="DQ902">
            <v>0</v>
          </cell>
        </row>
        <row r="903">
          <cell r="A903" t="str">
            <v>507SNPPS</v>
          </cell>
          <cell r="B903">
            <v>399247.84</v>
          </cell>
          <cell r="DO903">
            <v>399247.84</v>
          </cell>
          <cell r="DQ903">
            <v>0</v>
          </cell>
        </row>
        <row r="904">
          <cell r="A904" t="str">
            <v>510SNPPS</v>
          </cell>
          <cell r="B904">
            <v>4326684.6900000004</v>
          </cell>
          <cell r="AD904">
            <v>1608187.6567486897</v>
          </cell>
          <cell r="DO904">
            <v>5934872.3467486901</v>
          </cell>
          <cell r="DQ904">
            <v>1608187.6567486897</v>
          </cell>
        </row>
        <row r="905">
          <cell r="A905" t="str">
            <v>510SSGCH</v>
          </cell>
          <cell r="B905">
            <v>2218881.44</v>
          </cell>
          <cell r="AD905">
            <v>1230202.4080934739</v>
          </cell>
          <cell r="DO905">
            <v>3449083.8480934738</v>
          </cell>
          <cell r="DQ905">
            <v>1230202.4080934739</v>
          </cell>
        </row>
        <row r="906">
          <cell r="A906" t="str">
            <v>511SNPPS</v>
          </cell>
          <cell r="B906">
            <v>28139192.809999999</v>
          </cell>
          <cell r="DO906">
            <v>28139192.809999999</v>
          </cell>
          <cell r="DQ906">
            <v>0</v>
          </cell>
        </row>
        <row r="907">
          <cell r="A907" t="str">
            <v>511SSGCH</v>
          </cell>
          <cell r="B907">
            <v>1070387.8</v>
          </cell>
          <cell r="DO907">
            <v>1070387.8</v>
          </cell>
          <cell r="DQ907">
            <v>0</v>
          </cell>
        </row>
        <row r="908">
          <cell r="A908" t="str">
            <v>512SNPPS</v>
          </cell>
          <cell r="B908">
            <v>101757479.81</v>
          </cell>
          <cell r="DO908">
            <v>101757479.81</v>
          </cell>
          <cell r="DQ908">
            <v>0</v>
          </cell>
        </row>
        <row r="909">
          <cell r="A909" t="str">
            <v>512SSGCH</v>
          </cell>
          <cell r="B909">
            <v>4451517.68</v>
          </cell>
          <cell r="DO909">
            <v>4451517.68</v>
          </cell>
          <cell r="DQ909">
            <v>0</v>
          </cell>
        </row>
        <row r="910">
          <cell r="A910" t="str">
            <v>513SNPPS</v>
          </cell>
          <cell r="B910">
            <v>40770848.939999998</v>
          </cell>
          <cell r="DO910">
            <v>40770848.939999998</v>
          </cell>
          <cell r="DQ910">
            <v>0</v>
          </cell>
        </row>
        <row r="911">
          <cell r="A911" t="str">
            <v>513SSGCH</v>
          </cell>
          <cell r="B911">
            <v>1801341.73</v>
          </cell>
          <cell r="DO911">
            <v>1801341.73</v>
          </cell>
          <cell r="DQ911">
            <v>0</v>
          </cell>
        </row>
        <row r="912">
          <cell r="A912" t="str">
            <v>514SNPPS</v>
          </cell>
          <cell r="B912">
            <v>9935296.7300000004</v>
          </cell>
          <cell r="DO912">
            <v>9935296.7300000004</v>
          </cell>
          <cell r="DQ912">
            <v>0</v>
          </cell>
        </row>
        <row r="913">
          <cell r="A913" t="str">
            <v>514SSGCH</v>
          </cell>
          <cell r="B913">
            <v>2811275.84</v>
          </cell>
          <cell r="DO913">
            <v>2811275.84</v>
          </cell>
          <cell r="DQ913">
            <v>0</v>
          </cell>
        </row>
        <row r="914">
          <cell r="A914" t="str">
            <v>535SNPPH-P</v>
          </cell>
          <cell r="B914">
            <v>7282626.5499999998</v>
          </cell>
          <cell r="DO914">
            <v>7282626.5499999998</v>
          </cell>
          <cell r="DQ914">
            <v>0</v>
          </cell>
        </row>
        <row r="915">
          <cell r="A915" t="str">
            <v>535SNPPH-U</v>
          </cell>
          <cell r="B915">
            <v>194941.82</v>
          </cell>
          <cell r="DO915">
            <v>194941.82</v>
          </cell>
          <cell r="DQ915">
            <v>0</v>
          </cell>
        </row>
        <row r="916">
          <cell r="A916" t="str">
            <v>536SNPPH-P</v>
          </cell>
          <cell r="B916">
            <v>229835.05</v>
          </cell>
          <cell r="DO916">
            <v>229835.05</v>
          </cell>
          <cell r="DQ916">
            <v>0</v>
          </cell>
        </row>
        <row r="917">
          <cell r="A917" t="str">
            <v>536SNPPH-U</v>
          </cell>
          <cell r="B917">
            <v>-12019.12</v>
          </cell>
          <cell r="DO917">
            <v>-12019.12</v>
          </cell>
          <cell r="DQ917">
            <v>0</v>
          </cell>
        </row>
        <row r="918">
          <cell r="A918" t="str">
            <v>537SNPPH-P</v>
          </cell>
          <cell r="B918">
            <v>4048378.79</v>
          </cell>
          <cell r="DO918">
            <v>4048378.79</v>
          </cell>
          <cell r="DQ918">
            <v>0</v>
          </cell>
        </row>
        <row r="919">
          <cell r="A919" t="str">
            <v>537SNPPH-U</v>
          </cell>
          <cell r="B919">
            <v>255608.55</v>
          </cell>
          <cell r="DO919">
            <v>255608.55</v>
          </cell>
          <cell r="DQ919">
            <v>0</v>
          </cell>
        </row>
        <row r="920">
          <cell r="A920" t="str">
            <v>539SNPPH-P</v>
          </cell>
          <cell r="B920">
            <v>13445698.130000001</v>
          </cell>
          <cell r="DO920">
            <v>13445698.130000001</v>
          </cell>
          <cell r="DQ920">
            <v>0</v>
          </cell>
        </row>
        <row r="921">
          <cell r="A921" t="str">
            <v>539SNPPH-U</v>
          </cell>
          <cell r="B921">
            <v>6387483.8600000003</v>
          </cell>
          <cell r="X921">
            <v>-12429.619999999999</v>
          </cell>
          <cell r="DO921">
            <v>6375054.2400000002</v>
          </cell>
          <cell r="DQ921">
            <v>-12429.619999999999</v>
          </cell>
        </row>
        <row r="922">
          <cell r="A922" t="str">
            <v>540SNPPH-P</v>
          </cell>
          <cell r="B922">
            <v>1157751.92</v>
          </cell>
          <cell r="DO922">
            <v>1157751.92</v>
          </cell>
          <cell r="DQ922">
            <v>0</v>
          </cell>
        </row>
        <row r="923">
          <cell r="A923" t="str">
            <v>540SNPPH-U</v>
          </cell>
          <cell r="B923">
            <v>53511.64</v>
          </cell>
          <cell r="DO923">
            <v>53511.64</v>
          </cell>
          <cell r="DQ923">
            <v>0</v>
          </cell>
        </row>
        <row r="924">
          <cell r="A924" t="str">
            <v>541SNPPH-P</v>
          </cell>
          <cell r="B924">
            <v>485.04</v>
          </cell>
          <cell r="DO924">
            <v>485.04</v>
          </cell>
          <cell r="DQ924">
            <v>0</v>
          </cell>
        </row>
        <row r="925">
          <cell r="A925" t="str">
            <v>542SNPPH-P</v>
          </cell>
          <cell r="B925">
            <v>737400.39</v>
          </cell>
          <cell r="DO925">
            <v>737400.39</v>
          </cell>
          <cell r="DQ925">
            <v>0</v>
          </cell>
        </row>
        <row r="926">
          <cell r="A926" t="str">
            <v>542SNPPH-U</v>
          </cell>
          <cell r="B926">
            <v>332835.98</v>
          </cell>
          <cell r="DO926">
            <v>332835.98</v>
          </cell>
          <cell r="DQ926">
            <v>0</v>
          </cell>
        </row>
        <row r="927">
          <cell r="A927" t="str">
            <v>543SNPPH-P</v>
          </cell>
          <cell r="B927">
            <v>1840397.68</v>
          </cell>
          <cell r="DO927">
            <v>1840397.68</v>
          </cell>
          <cell r="DQ927">
            <v>0</v>
          </cell>
        </row>
        <row r="928">
          <cell r="A928" t="str">
            <v>543SNPPH-U</v>
          </cell>
          <cell r="B928">
            <v>318432.15000000002</v>
          </cell>
          <cell r="DO928">
            <v>318432.15000000002</v>
          </cell>
          <cell r="DQ928">
            <v>0</v>
          </cell>
        </row>
        <row r="929">
          <cell r="A929" t="str">
            <v>544SNPPH-P</v>
          </cell>
          <cell r="B929">
            <v>1863581.59</v>
          </cell>
          <cell r="DO929">
            <v>1863581.59</v>
          </cell>
          <cell r="DQ929">
            <v>0</v>
          </cell>
        </row>
        <row r="930">
          <cell r="A930" t="str">
            <v>544SNPPH-U</v>
          </cell>
          <cell r="B930">
            <v>393047.34</v>
          </cell>
          <cell r="DO930">
            <v>393047.34</v>
          </cell>
          <cell r="DQ930">
            <v>0</v>
          </cell>
        </row>
        <row r="931">
          <cell r="A931" t="str">
            <v>545SNPPH-P</v>
          </cell>
          <cell r="B931">
            <v>3327056.43</v>
          </cell>
          <cell r="DO931">
            <v>3327056.43</v>
          </cell>
          <cell r="DQ931">
            <v>0</v>
          </cell>
        </row>
        <row r="932">
          <cell r="A932" t="str">
            <v>545SNPPH-U</v>
          </cell>
          <cell r="B932">
            <v>960207.67</v>
          </cell>
          <cell r="DO932">
            <v>960207.67</v>
          </cell>
          <cell r="DQ932">
            <v>0</v>
          </cell>
        </row>
        <row r="933">
          <cell r="A933" t="str">
            <v>546SNPPO</v>
          </cell>
          <cell r="B933">
            <v>389692.97</v>
          </cell>
          <cell r="DO933">
            <v>389692.97</v>
          </cell>
          <cell r="DQ933">
            <v>0</v>
          </cell>
        </row>
        <row r="934">
          <cell r="A934" t="str">
            <v>547NPCSE</v>
          </cell>
          <cell r="B934">
            <v>362809316.14999998</v>
          </cell>
          <cell r="DO934">
            <v>362809316.14999998</v>
          </cell>
          <cell r="DQ934">
            <v>0</v>
          </cell>
        </row>
        <row r="935">
          <cell r="A935" t="str">
            <v>547NPCSSECT</v>
          </cell>
          <cell r="B935">
            <v>10171551.9</v>
          </cell>
          <cell r="DO935">
            <v>10171551.9</v>
          </cell>
          <cell r="DQ935">
            <v>0</v>
          </cell>
        </row>
        <row r="936">
          <cell r="A936" t="str">
            <v>548SNPPO</v>
          </cell>
          <cell r="B936">
            <v>14543032.41</v>
          </cell>
          <cell r="DO936">
            <v>14543032.41</v>
          </cell>
          <cell r="DQ936">
            <v>0</v>
          </cell>
        </row>
        <row r="937">
          <cell r="A937" t="str">
            <v>548SSGCT</v>
          </cell>
          <cell r="B937">
            <v>601696.75</v>
          </cell>
          <cell r="DO937">
            <v>601696.75</v>
          </cell>
          <cell r="DQ937">
            <v>0</v>
          </cell>
        </row>
        <row r="938">
          <cell r="A938" t="str">
            <v>549OR</v>
          </cell>
          <cell r="B938">
            <v>32309</v>
          </cell>
          <cell r="DO938">
            <v>32309</v>
          </cell>
          <cell r="DQ938">
            <v>0</v>
          </cell>
        </row>
        <row r="939">
          <cell r="A939" t="str">
            <v>549SNPPO</v>
          </cell>
          <cell r="B939">
            <v>4583984.71</v>
          </cell>
          <cell r="DO939">
            <v>4583984.71</v>
          </cell>
          <cell r="DQ939">
            <v>0</v>
          </cell>
        </row>
        <row r="940">
          <cell r="A940" t="str">
            <v>549SNPPO-W</v>
          </cell>
          <cell r="B940">
            <v>5041290.46</v>
          </cell>
          <cell r="DO940">
            <v>5041290.46</v>
          </cell>
          <cell r="DQ940">
            <v>0</v>
          </cell>
        </row>
        <row r="941">
          <cell r="A941" t="str">
            <v>550OR</v>
          </cell>
          <cell r="B941">
            <v>469382.64</v>
          </cell>
          <cell r="DO941">
            <v>469382.64</v>
          </cell>
          <cell r="DQ941">
            <v>0</v>
          </cell>
        </row>
        <row r="942">
          <cell r="A942" t="str">
            <v>550SNPPO</v>
          </cell>
          <cell r="B942">
            <v>31352.82</v>
          </cell>
          <cell r="DO942">
            <v>31352.82</v>
          </cell>
          <cell r="DQ942">
            <v>0</v>
          </cell>
        </row>
        <row r="943">
          <cell r="A943" t="str">
            <v>550SNPPO-W</v>
          </cell>
          <cell r="B943">
            <v>3794405.3</v>
          </cell>
          <cell r="DO943">
            <v>3794405.3</v>
          </cell>
          <cell r="DQ943">
            <v>0</v>
          </cell>
        </row>
        <row r="944">
          <cell r="A944" t="str">
            <v>552SNPPO</v>
          </cell>
          <cell r="B944">
            <v>1626120.35</v>
          </cell>
          <cell r="DO944">
            <v>1626120.35</v>
          </cell>
          <cell r="DQ944">
            <v>0</v>
          </cell>
        </row>
        <row r="945">
          <cell r="A945" t="str">
            <v>552SSGCT</v>
          </cell>
          <cell r="B945">
            <v>171848.05</v>
          </cell>
          <cell r="DO945">
            <v>171848.05</v>
          </cell>
          <cell r="DQ945">
            <v>0</v>
          </cell>
        </row>
        <row r="946">
          <cell r="A946" t="str">
            <v>553SNPPO</v>
          </cell>
          <cell r="B946">
            <v>4125378.96</v>
          </cell>
          <cell r="AD946">
            <v>4140541.1910168105</v>
          </cell>
          <cell r="DO946">
            <v>8265920.1510168109</v>
          </cell>
          <cell r="DQ946">
            <v>4140541.1910168105</v>
          </cell>
        </row>
        <row r="947">
          <cell r="A947" t="str">
            <v>553SNPPO-W</v>
          </cell>
          <cell r="B947">
            <v>12147673.23</v>
          </cell>
          <cell r="DO947">
            <v>12147673.23</v>
          </cell>
          <cell r="DQ947">
            <v>0</v>
          </cell>
        </row>
        <row r="948">
          <cell r="A948" t="str">
            <v>553SSGCT</v>
          </cell>
          <cell r="B948">
            <v>945977.22</v>
          </cell>
          <cell r="AD948">
            <v>144609.11640632001</v>
          </cell>
          <cell r="DO948">
            <v>1090586.3364063199</v>
          </cell>
          <cell r="DQ948">
            <v>144609.11640632001</v>
          </cell>
        </row>
        <row r="949">
          <cell r="A949" t="str">
            <v>554SNPPO</v>
          </cell>
          <cell r="B949">
            <v>151564.84</v>
          </cell>
          <cell r="DO949">
            <v>151564.84</v>
          </cell>
          <cell r="DQ949">
            <v>0</v>
          </cell>
        </row>
        <row r="950">
          <cell r="A950" t="str">
            <v>554SNPPO-W</v>
          </cell>
          <cell r="B950">
            <v>2923713.42</v>
          </cell>
          <cell r="DO950">
            <v>2923713.42</v>
          </cell>
          <cell r="DQ950">
            <v>0</v>
          </cell>
        </row>
        <row r="951">
          <cell r="A951" t="str">
            <v>554SSGCT</v>
          </cell>
          <cell r="B951">
            <v>81765.53</v>
          </cell>
          <cell r="DO951">
            <v>81765.53</v>
          </cell>
          <cell r="DQ951">
            <v>0</v>
          </cell>
        </row>
        <row r="952">
          <cell r="A952" t="str">
            <v>555NPCSE</v>
          </cell>
          <cell r="B952">
            <v>10460946.93</v>
          </cell>
          <cell r="DO952">
            <v>10460946.93</v>
          </cell>
          <cell r="DQ952">
            <v>0</v>
          </cell>
        </row>
        <row r="953">
          <cell r="A953" t="str">
            <v>555NPCSG</v>
          </cell>
          <cell r="B953">
            <v>647411591.44000006</v>
          </cell>
          <cell r="L953">
            <v>14058292.480000004</v>
          </cell>
          <cell r="AE953">
            <v>-45574909.893510193</v>
          </cell>
          <cell r="DO953">
            <v>615894974.02648985</v>
          </cell>
          <cell r="DQ953">
            <v>-31516617.413510188</v>
          </cell>
        </row>
        <row r="954">
          <cell r="A954" t="str">
            <v>555OTHER</v>
          </cell>
          <cell r="B954">
            <v>212081</v>
          </cell>
          <cell r="DO954">
            <v>212081</v>
          </cell>
          <cell r="DQ954">
            <v>0</v>
          </cell>
        </row>
        <row r="955">
          <cell r="A955" t="str">
            <v>556SG</v>
          </cell>
          <cell r="B955">
            <v>1360745.35</v>
          </cell>
          <cell r="DO955">
            <v>1360745.35</v>
          </cell>
          <cell r="DQ955">
            <v>0</v>
          </cell>
        </row>
        <row r="956">
          <cell r="A956" t="str">
            <v>557ID</v>
          </cell>
          <cell r="B956">
            <v>-32973.24</v>
          </cell>
          <cell r="H956">
            <v>5077469.38</v>
          </cell>
          <cell r="DO956">
            <v>5044496.1399999997</v>
          </cell>
          <cell r="DQ956">
            <v>5077469.38</v>
          </cell>
        </row>
        <row r="957">
          <cell r="A957" t="str">
            <v>557OR</v>
          </cell>
          <cell r="B957">
            <v>-53813.04</v>
          </cell>
          <cell r="DO957">
            <v>-53813.04</v>
          </cell>
          <cell r="DQ957">
            <v>0</v>
          </cell>
        </row>
        <row r="958">
          <cell r="A958" t="str">
            <v>557SE</v>
          </cell>
          <cell r="B958">
            <v>8129.58</v>
          </cell>
          <cell r="DO958">
            <v>8129.58</v>
          </cell>
          <cell r="DQ958">
            <v>0</v>
          </cell>
        </row>
        <row r="959">
          <cell r="A959" t="str">
            <v>557SG</v>
          </cell>
          <cell r="B959">
            <v>63430591</v>
          </cell>
          <cell r="G959">
            <v>-2164.6304081632702</v>
          </cell>
          <cell r="H959">
            <v>-5077469.38</v>
          </cell>
          <cell r="DO959">
            <v>58350956.989591837</v>
          </cell>
          <cell r="DQ959">
            <v>-5079634.0104081631</v>
          </cell>
        </row>
        <row r="960">
          <cell r="A960" t="str">
            <v>557SGCT</v>
          </cell>
          <cell r="B960">
            <v>1122425.04</v>
          </cell>
          <cell r="DO960">
            <v>1122425.04</v>
          </cell>
          <cell r="DQ960">
            <v>0</v>
          </cell>
        </row>
        <row r="961">
          <cell r="A961" t="str">
            <v>557WA</v>
          </cell>
          <cell r="B961">
            <v>-97006.2</v>
          </cell>
          <cell r="DO961">
            <v>-97006.2</v>
          </cell>
          <cell r="DQ961">
            <v>0</v>
          </cell>
        </row>
        <row r="962">
          <cell r="A962" t="str">
            <v>560SNPT</v>
          </cell>
          <cell r="B962">
            <v>6120861.1600000001</v>
          </cell>
          <cell r="G962">
            <v>-4195.53</v>
          </cell>
          <cell r="DO962">
            <v>6116665.6299999999</v>
          </cell>
          <cell r="DQ962">
            <v>-4195.53</v>
          </cell>
        </row>
        <row r="963">
          <cell r="A963" t="str">
            <v>561SNPT</v>
          </cell>
          <cell r="B963">
            <v>10157997.26</v>
          </cell>
          <cell r="DO963">
            <v>10157997.26</v>
          </cell>
          <cell r="DQ963">
            <v>0</v>
          </cell>
        </row>
        <row r="964">
          <cell r="A964" t="str">
            <v>562SNPT</v>
          </cell>
          <cell r="B964">
            <v>3170152.68</v>
          </cell>
          <cell r="DO964">
            <v>3170152.68</v>
          </cell>
          <cell r="DQ964">
            <v>0</v>
          </cell>
        </row>
        <row r="965">
          <cell r="A965" t="str">
            <v>563SNPT</v>
          </cell>
          <cell r="B965">
            <v>384380.48</v>
          </cell>
          <cell r="DO965">
            <v>384380.48</v>
          </cell>
          <cell r="DQ965">
            <v>0</v>
          </cell>
        </row>
        <row r="966">
          <cell r="A966" t="str">
            <v>565NPCSE</v>
          </cell>
          <cell r="B966">
            <v>6814267.79</v>
          </cell>
          <cell r="DO966">
            <v>6814267.79</v>
          </cell>
          <cell r="DQ966">
            <v>0</v>
          </cell>
        </row>
        <row r="967">
          <cell r="A967" t="str">
            <v>565NPCSG</v>
          </cell>
          <cell r="B967">
            <v>141338184.25999999</v>
          </cell>
          <cell r="DO967">
            <v>141338184.25999999</v>
          </cell>
          <cell r="DQ967">
            <v>0</v>
          </cell>
        </row>
        <row r="968">
          <cell r="A968" t="str">
            <v>566SNPT</v>
          </cell>
          <cell r="B968">
            <v>4114483.07</v>
          </cell>
          <cell r="E968">
            <v>-1890715.6300000001</v>
          </cell>
          <cell r="DO968">
            <v>2223767.4399999995</v>
          </cell>
          <cell r="DQ968">
            <v>-1890715.6300000001</v>
          </cell>
        </row>
        <row r="969">
          <cell r="A969" t="str">
            <v>567SNPT</v>
          </cell>
          <cell r="B969">
            <v>2310249.96</v>
          </cell>
          <cell r="DO969">
            <v>2310249.96</v>
          </cell>
          <cell r="DQ969">
            <v>0</v>
          </cell>
        </row>
        <row r="970">
          <cell r="A970" t="str">
            <v>568SNPT</v>
          </cell>
          <cell r="B970">
            <v>1327054.45</v>
          </cell>
          <cell r="DO970">
            <v>1327054.45</v>
          </cell>
          <cell r="DQ970">
            <v>0</v>
          </cell>
        </row>
        <row r="971">
          <cell r="A971" t="str">
            <v>569SNPT</v>
          </cell>
          <cell r="B971">
            <v>4207197.76</v>
          </cell>
          <cell r="DO971">
            <v>4207197.76</v>
          </cell>
          <cell r="DQ971">
            <v>0</v>
          </cell>
        </row>
        <row r="972">
          <cell r="A972" t="str">
            <v>570SNPT</v>
          </cell>
          <cell r="B972">
            <v>9204108.9000000004</v>
          </cell>
          <cell r="DO972">
            <v>9204108.9000000004</v>
          </cell>
          <cell r="DQ972">
            <v>0</v>
          </cell>
        </row>
        <row r="973">
          <cell r="A973" t="str">
            <v>571SNPT</v>
          </cell>
          <cell r="B973">
            <v>16813917.149999999</v>
          </cell>
          <cell r="DO973">
            <v>16813917.149999999</v>
          </cell>
          <cell r="DQ973">
            <v>0</v>
          </cell>
        </row>
        <row r="974">
          <cell r="A974" t="str">
            <v>572SNPT</v>
          </cell>
          <cell r="B974">
            <v>77329</v>
          </cell>
          <cell r="DO974">
            <v>77329</v>
          </cell>
          <cell r="DQ974">
            <v>0</v>
          </cell>
        </row>
        <row r="975">
          <cell r="A975" t="str">
            <v>573SNPT</v>
          </cell>
          <cell r="B975">
            <v>322312.18</v>
          </cell>
          <cell r="DO975">
            <v>322312.18</v>
          </cell>
          <cell r="DQ975">
            <v>0</v>
          </cell>
        </row>
        <row r="976">
          <cell r="A976" t="str">
            <v>580CA</v>
          </cell>
          <cell r="B976">
            <v>42409.52</v>
          </cell>
          <cell r="DO976">
            <v>42409.52</v>
          </cell>
          <cell r="DQ976">
            <v>0</v>
          </cell>
        </row>
        <row r="977">
          <cell r="A977" t="str">
            <v>580ID</v>
          </cell>
          <cell r="B977">
            <v>34533.32</v>
          </cell>
          <cell r="DO977">
            <v>34533.32</v>
          </cell>
          <cell r="DQ977">
            <v>0</v>
          </cell>
        </row>
        <row r="978">
          <cell r="A978" t="str">
            <v>580OR</v>
          </cell>
          <cell r="B978">
            <v>381800.8</v>
          </cell>
          <cell r="DO978">
            <v>381800.8</v>
          </cell>
          <cell r="DQ978">
            <v>0</v>
          </cell>
        </row>
        <row r="979">
          <cell r="A979" t="str">
            <v>580SNPD</v>
          </cell>
          <cell r="B979">
            <v>11268425.199999999</v>
          </cell>
          <cell r="G979">
            <v>-13588.15</v>
          </cell>
          <cell r="DO979">
            <v>11254837.049999999</v>
          </cell>
          <cell r="DQ979">
            <v>-13588.15</v>
          </cell>
        </row>
        <row r="980">
          <cell r="A980" t="str">
            <v>580UT</v>
          </cell>
          <cell r="B980">
            <v>595100.14</v>
          </cell>
          <cell r="DO980">
            <v>595100.14</v>
          </cell>
          <cell r="DQ980">
            <v>0</v>
          </cell>
        </row>
        <row r="981">
          <cell r="A981" t="str">
            <v>580WA</v>
          </cell>
          <cell r="B981">
            <v>134762.10999999999</v>
          </cell>
          <cell r="DO981">
            <v>134762.10999999999</v>
          </cell>
          <cell r="DQ981">
            <v>0</v>
          </cell>
        </row>
        <row r="982">
          <cell r="A982" t="str">
            <v>580WYP</v>
          </cell>
          <cell r="B982">
            <v>78558.509999999995</v>
          </cell>
          <cell r="DO982">
            <v>78558.509999999995</v>
          </cell>
          <cell r="DQ982">
            <v>0</v>
          </cell>
        </row>
        <row r="983">
          <cell r="A983" t="str">
            <v>581SNPD</v>
          </cell>
          <cell r="B983">
            <v>11985598.199999999</v>
          </cell>
          <cell r="DO983">
            <v>11985598.199999999</v>
          </cell>
          <cell r="DQ983">
            <v>0</v>
          </cell>
        </row>
        <row r="984">
          <cell r="A984" t="str">
            <v>582CA</v>
          </cell>
          <cell r="B984">
            <v>84662.88</v>
          </cell>
          <cell r="DO984">
            <v>84662.88</v>
          </cell>
          <cell r="DQ984">
            <v>0</v>
          </cell>
        </row>
        <row r="985">
          <cell r="A985" t="str">
            <v>582ID</v>
          </cell>
          <cell r="B985">
            <v>400705.39</v>
          </cell>
          <cell r="DO985">
            <v>400705.39</v>
          </cell>
          <cell r="DQ985">
            <v>0</v>
          </cell>
        </row>
        <row r="986">
          <cell r="A986" t="str">
            <v>582OR</v>
          </cell>
          <cell r="B986">
            <v>961296.85</v>
          </cell>
          <cell r="DO986">
            <v>961296.85</v>
          </cell>
          <cell r="DQ986">
            <v>0</v>
          </cell>
        </row>
        <row r="987">
          <cell r="A987" t="str">
            <v>582SNPD</v>
          </cell>
          <cell r="B987">
            <v>44316</v>
          </cell>
          <cell r="DO987">
            <v>44316</v>
          </cell>
          <cell r="DQ987">
            <v>0</v>
          </cell>
        </row>
        <row r="988">
          <cell r="A988" t="str">
            <v>582UT</v>
          </cell>
          <cell r="B988">
            <v>1779204.68</v>
          </cell>
          <cell r="DO988">
            <v>1779204.68</v>
          </cell>
          <cell r="DQ988">
            <v>0</v>
          </cell>
        </row>
        <row r="989">
          <cell r="A989" t="str">
            <v>582WA</v>
          </cell>
          <cell r="B989">
            <v>253007.56</v>
          </cell>
          <cell r="DO989">
            <v>253007.56</v>
          </cell>
          <cell r="DQ989">
            <v>0</v>
          </cell>
        </row>
        <row r="990">
          <cell r="A990" t="str">
            <v>582WYP</v>
          </cell>
          <cell r="B990">
            <v>735408.98</v>
          </cell>
          <cell r="DO990">
            <v>735408.98</v>
          </cell>
          <cell r="DQ990">
            <v>0</v>
          </cell>
        </row>
        <row r="991">
          <cell r="A991" t="str">
            <v>583CA</v>
          </cell>
          <cell r="B991">
            <v>253136.05</v>
          </cell>
          <cell r="DO991">
            <v>253136.05</v>
          </cell>
          <cell r="DQ991">
            <v>0</v>
          </cell>
        </row>
        <row r="992">
          <cell r="A992" t="str">
            <v>583ID</v>
          </cell>
          <cell r="B992">
            <v>318226.32</v>
          </cell>
          <cell r="DO992">
            <v>318226.32</v>
          </cell>
          <cell r="DQ992">
            <v>0</v>
          </cell>
        </row>
        <row r="993">
          <cell r="A993" t="str">
            <v>583OR</v>
          </cell>
          <cell r="B993">
            <v>2301620.17</v>
          </cell>
          <cell r="DO993">
            <v>2301620.17</v>
          </cell>
          <cell r="DQ993">
            <v>0</v>
          </cell>
        </row>
        <row r="994">
          <cell r="A994" t="str">
            <v>583SNPD</v>
          </cell>
          <cell r="B994">
            <v>26444.93</v>
          </cell>
          <cell r="DO994">
            <v>26444.93</v>
          </cell>
          <cell r="DQ994">
            <v>0</v>
          </cell>
        </row>
        <row r="995">
          <cell r="A995" t="str">
            <v>583UT</v>
          </cell>
          <cell r="B995">
            <v>2308986.7200000002</v>
          </cell>
          <cell r="DO995">
            <v>2308986.7200000002</v>
          </cell>
          <cell r="DQ995">
            <v>0</v>
          </cell>
        </row>
        <row r="996">
          <cell r="A996" t="str">
            <v>583WA</v>
          </cell>
          <cell r="B996">
            <v>417669.93</v>
          </cell>
          <cell r="DO996">
            <v>417669.93</v>
          </cell>
          <cell r="DQ996">
            <v>0</v>
          </cell>
        </row>
        <row r="997">
          <cell r="A997" t="str">
            <v>583WYP</v>
          </cell>
          <cell r="B997">
            <v>333506.42</v>
          </cell>
          <cell r="DO997">
            <v>333506.42</v>
          </cell>
          <cell r="DQ997">
            <v>0</v>
          </cell>
        </row>
        <row r="998">
          <cell r="A998" t="str">
            <v>583WYU</v>
          </cell>
          <cell r="B998">
            <v>161031.79</v>
          </cell>
          <cell r="DO998">
            <v>161031.79</v>
          </cell>
          <cell r="DQ998">
            <v>0</v>
          </cell>
        </row>
        <row r="999">
          <cell r="A999" t="str">
            <v>584SNPD</v>
          </cell>
          <cell r="B999">
            <v>8042.9</v>
          </cell>
          <cell r="DO999">
            <v>8042.9</v>
          </cell>
          <cell r="DQ999">
            <v>0</v>
          </cell>
        </row>
        <row r="1000">
          <cell r="A1000" t="str">
            <v>584UT</v>
          </cell>
          <cell r="B1000">
            <v>547.14</v>
          </cell>
          <cell r="DO1000">
            <v>547.14</v>
          </cell>
          <cell r="DQ1000">
            <v>0</v>
          </cell>
        </row>
        <row r="1001">
          <cell r="A1001" t="str">
            <v>584WYP</v>
          </cell>
          <cell r="B1001">
            <v>6.59</v>
          </cell>
          <cell r="DO1001">
            <v>6.59</v>
          </cell>
          <cell r="DQ1001">
            <v>0</v>
          </cell>
        </row>
        <row r="1002">
          <cell r="A1002" t="str">
            <v>585SNPD</v>
          </cell>
          <cell r="B1002">
            <v>239492.18</v>
          </cell>
          <cell r="DO1002">
            <v>239492.18</v>
          </cell>
          <cell r="DQ1002">
            <v>0</v>
          </cell>
        </row>
        <row r="1003">
          <cell r="A1003" t="str">
            <v>586CA</v>
          </cell>
          <cell r="B1003">
            <v>225300.33</v>
          </cell>
          <cell r="DO1003">
            <v>225300.33</v>
          </cell>
          <cell r="DQ1003">
            <v>0</v>
          </cell>
        </row>
        <row r="1004">
          <cell r="A1004" t="str">
            <v>586ID</v>
          </cell>
          <cell r="B1004">
            <v>415466.25</v>
          </cell>
          <cell r="DO1004">
            <v>415466.25</v>
          </cell>
          <cell r="DQ1004">
            <v>0</v>
          </cell>
        </row>
        <row r="1005">
          <cell r="A1005" t="str">
            <v>586OR</v>
          </cell>
          <cell r="B1005">
            <v>2925355.48</v>
          </cell>
          <cell r="DO1005">
            <v>2925355.48</v>
          </cell>
          <cell r="DQ1005">
            <v>0</v>
          </cell>
        </row>
        <row r="1006">
          <cell r="A1006" t="str">
            <v>586SNPD</v>
          </cell>
          <cell r="B1006">
            <v>443172.31</v>
          </cell>
          <cell r="DO1006">
            <v>443172.31</v>
          </cell>
          <cell r="DQ1006">
            <v>0</v>
          </cell>
        </row>
        <row r="1007">
          <cell r="A1007" t="str">
            <v>586UT</v>
          </cell>
          <cell r="B1007">
            <v>2085904.72</v>
          </cell>
          <cell r="DO1007">
            <v>2085904.72</v>
          </cell>
          <cell r="DQ1007">
            <v>0</v>
          </cell>
        </row>
        <row r="1008">
          <cell r="A1008" t="str">
            <v>586WA</v>
          </cell>
          <cell r="B1008">
            <v>426877.79</v>
          </cell>
          <cell r="DO1008">
            <v>426877.79</v>
          </cell>
          <cell r="DQ1008">
            <v>0</v>
          </cell>
        </row>
        <row r="1009">
          <cell r="A1009" t="str">
            <v>586WYP</v>
          </cell>
          <cell r="B1009">
            <v>544963.18999999994</v>
          </cell>
          <cell r="DO1009">
            <v>544963.18999999994</v>
          </cell>
          <cell r="DQ1009">
            <v>0</v>
          </cell>
        </row>
        <row r="1010">
          <cell r="A1010" t="str">
            <v>586WYU</v>
          </cell>
          <cell r="B1010">
            <v>113158.15</v>
          </cell>
          <cell r="DO1010">
            <v>113158.15</v>
          </cell>
          <cell r="DQ1010">
            <v>0</v>
          </cell>
        </row>
        <row r="1011">
          <cell r="A1011" t="str">
            <v>587CA</v>
          </cell>
          <cell r="B1011">
            <v>556043.78</v>
          </cell>
          <cell r="DO1011">
            <v>556043.78</v>
          </cell>
          <cell r="DQ1011">
            <v>0</v>
          </cell>
        </row>
        <row r="1012">
          <cell r="A1012" t="str">
            <v>587ID</v>
          </cell>
          <cell r="B1012">
            <v>520755.24</v>
          </cell>
          <cell r="DO1012">
            <v>520755.24</v>
          </cell>
          <cell r="DQ1012">
            <v>0</v>
          </cell>
        </row>
        <row r="1013">
          <cell r="A1013" t="str">
            <v>587OR</v>
          </cell>
          <cell r="B1013">
            <v>4530275.6399999997</v>
          </cell>
          <cell r="DO1013">
            <v>4530275.6399999997</v>
          </cell>
          <cell r="DQ1013">
            <v>0</v>
          </cell>
        </row>
        <row r="1014">
          <cell r="A1014" t="str">
            <v>587UT</v>
          </cell>
          <cell r="B1014">
            <v>3384134.09</v>
          </cell>
          <cell r="DO1014">
            <v>3384134.09</v>
          </cell>
          <cell r="DQ1014">
            <v>0</v>
          </cell>
        </row>
        <row r="1015">
          <cell r="A1015" t="str">
            <v>587WA</v>
          </cell>
          <cell r="B1015">
            <v>1008120.62</v>
          </cell>
          <cell r="DO1015">
            <v>1008120.62</v>
          </cell>
          <cell r="DQ1015">
            <v>0</v>
          </cell>
        </row>
        <row r="1016">
          <cell r="A1016" t="str">
            <v>587WYP</v>
          </cell>
          <cell r="B1016">
            <v>712111.05</v>
          </cell>
          <cell r="DO1016">
            <v>712111.05</v>
          </cell>
          <cell r="DQ1016">
            <v>0</v>
          </cell>
        </row>
        <row r="1017">
          <cell r="A1017" t="str">
            <v>587WYU</v>
          </cell>
          <cell r="B1017">
            <v>70204.72</v>
          </cell>
          <cell r="DO1017">
            <v>70204.72</v>
          </cell>
          <cell r="DQ1017">
            <v>0</v>
          </cell>
        </row>
        <row r="1018">
          <cell r="A1018" t="str">
            <v>588CA</v>
          </cell>
          <cell r="B1018">
            <v>20430.84</v>
          </cell>
          <cell r="DO1018">
            <v>20430.84</v>
          </cell>
          <cell r="DQ1018">
            <v>0</v>
          </cell>
        </row>
        <row r="1019">
          <cell r="A1019" t="str">
            <v>588ID</v>
          </cell>
          <cell r="B1019">
            <v>-62058.49</v>
          </cell>
          <cell r="DO1019">
            <v>-62058.49</v>
          </cell>
          <cell r="DQ1019">
            <v>0</v>
          </cell>
        </row>
        <row r="1020">
          <cell r="A1020" t="str">
            <v>588OR</v>
          </cell>
          <cell r="B1020">
            <v>550711.5</v>
          </cell>
          <cell r="DO1020">
            <v>550711.5</v>
          </cell>
          <cell r="DQ1020">
            <v>0</v>
          </cell>
        </row>
        <row r="1021">
          <cell r="A1021" t="str">
            <v>588SNPD</v>
          </cell>
          <cell r="B1021">
            <v>4990583.9800000004</v>
          </cell>
          <cell r="DO1021">
            <v>4990583.9800000004</v>
          </cell>
          <cell r="DQ1021">
            <v>0</v>
          </cell>
        </row>
        <row r="1022">
          <cell r="A1022" t="str">
            <v>588UT</v>
          </cell>
          <cell r="B1022">
            <v>-200024.43</v>
          </cell>
          <cell r="DO1022">
            <v>-200024.43</v>
          </cell>
          <cell r="DQ1022">
            <v>0</v>
          </cell>
        </row>
        <row r="1023">
          <cell r="A1023" t="str">
            <v>588WA</v>
          </cell>
          <cell r="B1023">
            <v>80893.02</v>
          </cell>
          <cell r="DO1023">
            <v>80893.02</v>
          </cell>
          <cell r="DQ1023">
            <v>0</v>
          </cell>
        </row>
        <row r="1024">
          <cell r="A1024" t="str">
            <v>588WYP</v>
          </cell>
          <cell r="B1024">
            <v>-55861.02</v>
          </cell>
          <cell r="DO1024">
            <v>-55861.02</v>
          </cell>
          <cell r="DQ1024">
            <v>0</v>
          </cell>
        </row>
        <row r="1025">
          <cell r="A1025" t="str">
            <v>588WYU</v>
          </cell>
          <cell r="B1025">
            <v>-59165.51</v>
          </cell>
          <cell r="DO1025">
            <v>-59165.51</v>
          </cell>
          <cell r="DQ1025">
            <v>0</v>
          </cell>
        </row>
        <row r="1026">
          <cell r="A1026" t="str">
            <v>589CA</v>
          </cell>
          <cell r="B1026">
            <v>94960.1</v>
          </cell>
          <cell r="DO1026">
            <v>94960.1</v>
          </cell>
          <cell r="DQ1026">
            <v>0</v>
          </cell>
        </row>
        <row r="1027">
          <cell r="A1027" t="str">
            <v>589ID</v>
          </cell>
          <cell r="B1027">
            <v>54969.77</v>
          </cell>
          <cell r="DO1027">
            <v>54969.77</v>
          </cell>
          <cell r="DQ1027">
            <v>0</v>
          </cell>
        </row>
        <row r="1028">
          <cell r="A1028" t="str">
            <v>589OR</v>
          </cell>
          <cell r="B1028">
            <v>1768751.12</v>
          </cell>
          <cell r="DO1028">
            <v>1768751.12</v>
          </cell>
          <cell r="DQ1028">
            <v>0</v>
          </cell>
        </row>
        <row r="1029">
          <cell r="A1029" t="str">
            <v>589SNPD</v>
          </cell>
          <cell r="B1029">
            <v>16662.45</v>
          </cell>
          <cell r="DO1029">
            <v>16662.45</v>
          </cell>
          <cell r="DQ1029">
            <v>0</v>
          </cell>
        </row>
        <row r="1030">
          <cell r="A1030" t="str">
            <v>589UT</v>
          </cell>
          <cell r="B1030">
            <v>520654.67</v>
          </cell>
          <cell r="DO1030">
            <v>520654.67</v>
          </cell>
          <cell r="DQ1030">
            <v>0</v>
          </cell>
        </row>
        <row r="1031">
          <cell r="A1031" t="str">
            <v>589WA</v>
          </cell>
          <cell r="B1031">
            <v>101091.41</v>
          </cell>
          <cell r="DO1031">
            <v>101091.41</v>
          </cell>
          <cell r="DQ1031">
            <v>0</v>
          </cell>
        </row>
        <row r="1032">
          <cell r="A1032" t="str">
            <v>589WYP</v>
          </cell>
          <cell r="B1032">
            <v>507776.11</v>
          </cell>
          <cell r="DO1032">
            <v>507776.11</v>
          </cell>
          <cell r="DQ1032">
            <v>0</v>
          </cell>
        </row>
        <row r="1033">
          <cell r="A1033" t="str">
            <v>589WYU</v>
          </cell>
          <cell r="B1033">
            <v>83320.97</v>
          </cell>
          <cell r="DO1033">
            <v>83320.97</v>
          </cell>
          <cell r="DQ1033">
            <v>0</v>
          </cell>
        </row>
        <row r="1034">
          <cell r="A1034" t="str">
            <v>590CA</v>
          </cell>
          <cell r="B1034">
            <v>51344.639999999999</v>
          </cell>
          <cell r="DO1034">
            <v>51344.639999999999</v>
          </cell>
          <cell r="DQ1034">
            <v>0</v>
          </cell>
        </row>
        <row r="1035">
          <cell r="A1035" t="str">
            <v>590ID</v>
          </cell>
          <cell r="B1035">
            <v>146792.95000000001</v>
          </cell>
          <cell r="DO1035">
            <v>146792.95000000001</v>
          </cell>
          <cell r="DQ1035">
            <v>0</v>
          </cell>
        </row>
        <row r="1036">
          <cell r="A1036" t="str">
            <v>590OR</v>
          </cell>
          <cell r="B1036">
            <v>978755.87</v>
          </cell>
          <cell r="DO1036">
            <v>978755.87</v>
          </cell>
          <cell r="DQ1036">
            <v>0</v>
          </cell>
        </row>
        <row r="1037">
          <cell r="A1037" t="str">
            <v>590SNPD</v>
          </cell>
          <cell r="B1037">
            <v>3339903.36</v>
          </cell>
          <cell r="G1037">
            <v>-11932.21</v>
          </cell>
          <cell r="DO1037">
            <v>3327971.15</v>
          </cell>
          <cell r="DQ1037">
            <v>-11932.21</v>
          </cell>
        </row>
        <row r="1038">
          <cell r="A1038" t="str">
            <v>590UT</v>
          </cell>
          <cell r="B1038">
            <v>1313681.8600000001</v>
          </cell>
          <cell r="DO1038">
            <v>1313681.8600000001</v>
          </cell>
          <cell r="DQ1038">
            <v>0</v>
          </cell>
        </row>
        <row r="1039">
          <cell r="A1039" t="str">
            <v>590WA</v>
          </cell>
          <cell r="B1039">
            <v>133264.5</v>
          </cell>
          <cell r="DO1039">
            <v>133264.5</v>
          </cell>
          <cell r="DQ1039">
            <v>0</v>
          </cell>
        </row>
        <row r="1040">
          <cell r="A1040" t="str">
            <v>590WYP</v>
          </cell>
          <cell r="B1040">
            <v>442195.61</v>
          </cell>
          <cell r="DO1040">
            <v>442195.61</v>
          </cell>
          <cell r="DQ1040">
            <v>0</v>
          </cell>
        </row>
        <row r="1041">
          <cell r="A1041" t="str">
            <v>591CA</v>
          </cell>
          <cell r="B1041">
            <v>69351.53</v>
          </cell>
          <cell r="DO1041">
            <v>69351.53</v>
          </cell>
          <cell r="DQ1041">
            <v>0</v>
          </cell>
        </row>
        <row r="1042">
          <cell r="A1042" t="str">
            <v>591ID</v>
          </cell>
          <cell r="B1042">
            <v>91992.78</v>
          </cell>
          <cell r="DO1042">
            <v>91992.78</v>
          </cell>
          <cell r="DQ1042">
            <v>0</v>
          </cell>
        </row>
        <row r="1043">
          <cell r="A1043" t="str">
            <v>591OR</v>
          </cell>
          <cell r="B1043">
            <v>469802.14</v>
          </cell>
          <cell r="DO1043">
            <v>469802.14</v>
          </cell>
          <cell r="DQ1043">
            <v>0</v>
          </cell>
        </row>
        <row r="1044">
          <cell r="A1044" t="str">
            <v>591SNPD</v>
          </cell>
          <cell r="B1044">
            <v>137381.13</v>
          </cell>
          <cell r="DO1044">
            <v>137381.13</v>
          </cell>
          <cell r="DQ1044">
            <v>0</v>
          </cell>
        </row>
        <row r="1045">
          <cell r="A1045" t="str">
            <v>591UT</v>
          </cell>
          <cell r="B1045">
            <v>643274.4</v>
          </cell>
          <cell r="DO1045">
            <v>643274.4</v>
          </cell>
          <cell r="DQ1045">
            <v>0</v>
          </cell>
        </row>
        <row r="1046">
          <cell r="A1046" t="str">
            <v>591WA</v>
          </cell>
          <cell r="B1046">
            <v>74157.960000000006</v>
          </cell>
          <cell r="DO1046">
            <v>74157.960000000006</v>
          </cell>
          <cell r="DQ1046">
            <v>0</v>
          </cell>
        </row>
        <row r="1047">
          <cell r="A1047" t="str">
            <v>591WYP</v>
          </cell>
          <cell r="B1047">
            <v>233657.57</v>
          </cell>
          <cell r="DO1047">
            <v>233657.57</v>
          </cell>
          <cell r="DQ1047">
            <v>0</v>
          </cell>
        </row>
        <row r="1048">
          <cell r="A1048" t="str">
            <v>591WYU</v>
          </cell>
          <cell r="B1048">
            <v>54245.1</v>
          </cell>
          <cell r="DO1048">
            <v>54245.1</v>
          </cell>
          <cell r="DQ1048">
            <v>0</v>
          </cell>
        </row>
        <row r="1049">
          <cell r="A1049" t="str">
            <v>592CA</v>
          </cell>
          <cell r="B1049">
            <v>461795.52</v>
          </cell>
          <cell r="DO1049">
            <v>461795.52</v>
          </cell>
          <cell r="DQ1049">
            <v>0</v>
          </cell>
        </row>
        <row r="1050">
          <cell r="A1050" t="str">
            <v>592ID</v>
          </cell>
          <cell r="B1050">
            <v>822596.57</v>
          </cell>
          <cell r="DO1050">
            <v>822596.57</v>
          </cell>
          <cell r="DQ1050">
            <v>0</v>
          </cell>
        </row>
        <row r="1051">
          <cell r="A1051" t="str">
            <v>592OR</v>
          </cell>
          <cell r="B1051">
            <v>3530958.76</v>
          </cell>
          <cell r="DO1051">
            <v>3530958.76</v>
          </cell>
          <cell r="DQ1051">
            <v>0</v>
          </cell>
        </row>
        <row r="1052">
          <cell r="A1052" t="str">
            <v>592SNPD</v>
          </cell>
          <cell r="B1052">
            <v>2034887.85</v>
          </cell>
          <cell r="DO1052">
            <v>2034887.85</v>
          </cell>
          <cell r="DQ1052">
            <v>0</v>
          </cell>
        </row>
        <row r="1053">
          <cell r="A1053" t="str">
            <v>592UT</v>
          </cell>
          <cell r="B1053">
            <v>3779656.02</v>
          </cell>
          <cell r="DO1053">
            <v>3779656.02</v>
          </cell>
          <cell r="DQ1053">
            <v>0</v>
          </cell>
        </row>
        <row r="1054">
          <cell r="A1054" t="str">
            <v>592WA</v>
          </cell>
          <cell r="B1054">
            <v>833731.81</v>
          </cell>
          <cell r="DO1054">
            <v>833731.81</v>
          </cell>
          <cell r="DQ1054">
            <v>0</v>
          </cell>
        </row>
        <row r="1055">
          <cell r="A1055" t="str">
            <v>592WYP</v>
          </cell>
          <cell r="B1055">
            <v>1640644.71</v>
          </cell>
          <cell r="DO1055">
            <v>1640644.71</v>
          </cell>
          <cell r="DQ1055">
            <v>0</v>
          </cell>
        </row>
        <row r="1056">
          <cell r="A1056" t="str">
            <v>593CA</v>
          </cell>
          <cell r="B1056">
            <v>6968830.8300000001</v>
          </cell>
          <cell r="DO1056">
            <v>6968830.8300000001</v>
          </cell>
          <cell r="DQ1056">
            <v>0</v>
          </cell>
        </row>
        <row r="1057">
          <cell r="A1057" t="str">
            <v>593ID</v>
          </cell>
          <cell r="B1057">
            <v>5461324.9100000001</v>
          </cell>
          <cell r="DO1057">
            <v>5461324.9100000001</v>
          </cell>
          <cell r="DQ1057">
            <v>0</v>
          </cell>
        </row>
        <row r="1058">
          <cell r="A1058" t="str">
            <v>593OR</v>
          </cell>
          <cell r="B1058">
            <v>30880060.829999998</v>
          </cell>
          <cell r="DO1058">
            <v>30880060.829999998</v>
          </cell>
          <cell r="DQ1058">
            <v>0</v>
          </cell>
        </row>
        <row r="1059">
          <cell r="A1059" t="str">
            <v>593SNPD</v>
          </cell>
          <cell r="B1059">
            <v>1513529.62</v>
          </cell>
          <cell r="G1059">
            <v>-448.82</v>
          </cell>
          <cell r="DO1059">
            <v>1513080.8</v>
          </cell>
          <cell r="DQ1059">
            <v>-448.82</v>
          </cell>
        </row>
        <row r="1060">
          <cell r="A1060" t="str">
            <v>593UT</v>
          </cell>
          <cell r="B1060">
            <v>33950712.289999999</v>
          </cell>
          <cell r="DO1060">
            <v>33950712.289999999</v>
          </cell>
          <cell r="DQ1060">
            <v>0</v>
          </cell>
        </row>
        <row r="1061">
          <cell r="A1061" t="str">
            <v>593WA</v>
          </cell>
          <cell r="B1061">
            <v>4452007.37</v>
          </cell>
          <cell r="DO1061">
            <v>4452007.37</v>
          </cell>
          <cell r="DQ1061">
            <v>0</v>
          </cell>
        </row>
        <row r="1062">
          <cell r="A1062" t="str">
            <v>593WYP</v>
          </cell>
          <cell r="B1062">
            <v>6986610.2000000002</v>
          </cell>
          <cell r="DO1062">
            <v>6986610.2000000002</v>
          </cell>
          <cell r="DQ1062">
            <v>0</v>
          </cell>
        </row>
        <row r="1063">
          <cell r="A1063" t="str">
            <v>593WYU</v>
          </cell>
          <cell r="B1063">
            <v>1233053.77</v>
          </cell>
          <cell r="DO1063">
            <v>1233053.77</v>
          </cell>
          <cell r="DQ1063">
            <v>0</v>
          </cell>
        </row>
        <row r="1064">
          <cell r="A1064" t="str">
            <v>594CA</v>
          </cell>
          <cell r="B1064">
            <v>559036.43999999994</v>
          </cell>
          <cell r="DO1064">
            <v>559036.43999999994</v>
          </cell>
          <cell r="DQ1064">
            <v>0</v>
          </cell>
        </row>
        <row r="1065">
          <cell r="A1065" t="str">
            <v>594ID</v>
          </cell>
          <cell r="B1065">
            <v>671053.07999999996</v>
          </cell>
          <cell r="DO1065">
            <v>671053.07999999996</v>
          </cell>
          <cell r="DQ1065">
            <v>0</v>
          </cell>
        </row>
        <row r="1066">
          <cell r="A1066" t="str">
            <v>594OR</v>
          </cell>
          <cell r="B1066">
            <v>6033080.3399999999</v>
          </cell>
          <cell r="DO1066">
            <v>6033080.3399999999</v>
          </cell>
          <cell r="DQ1066">
            <v>0</v>
          </cell>
        </row>
        <row r="1067">
          <cell r="A1067" t="str">
            <v>594SNPD</v>
          </cell>
          <cell r="B1067">
            <v>14410.81</v>
          </cell>
          <cell r="DO1067">
            <v>14410.81</v>
          </cell>
          <cell r="DQ1067">
            <v>0</v>
          </cell>
        </row>
        <row r="1068">
          <cell r="A1068" t="str">
            <v>594UT</v>
          </cell>
          <cell r="B1068">
            <v>11431020.33</v>
          </cell>
          <cell r="DO1068">
            <v>11431020.33</v>
          </cell>
          <cell r="DQ1068">
            <v>0</v>
          </cell>
        </row>
        <row r="1069">
          <cell r="A1069" t="str">
            <v>594WA</v>
          </cell>
          <cell r="B1069">
            <v>927388.43</v>
          </cell>
          <cell r="DO1069">
            <v>927388.43</v>
          </cell>
          <cell r="DQ1069">
            <v>0</v>
          </cell>
        </row>
        <row r="1070">
          <cell r="A1070" t="str">
            <v>594WYP</v>
          </cell>
          <cell r="B1070">
            <v>1708450.1</v>
          </cell>
          <cell r="DO1070">
            <v>1708450.1</v>
          </cell>
          <cell r="DQ1070">
            <v>0</v>
          </cell>
        </row>
        <row r="1071">
          <cell r="A1071" t="str">
            <v>594WYU</v>
          </cell>
          <cell r="B1071">
            <v>252224.09</v>
          </cell>
          <cell r="DO1071">
            <v>252224.09</v>
          </cell>
          <cell r="DQ1071">
            <v>0</v>
          </cell>
        </row>
        <row r="1072">
          <cell r="A1072" t="str">
            <v>595SNPD</v>
          </cell>
          <cell r="B1072">
            <v>974828.22</v>
          </cell>
          <cell r="DO1072">
            <v>974828.22</v>
          </cell>
          <cell r="DQ1072">
            <v>0</v>
          </cell>
        </row>
        <row r="1073">
          <cell r="A1073" t="str">
            <v>595WYP</v>
          </cell>
          <cell r="B1073">
            <v>0</v>
          </cell>
          <cell r="DO1073">
            <v>0</v>
          </cell>
          <cell r="DQ1073">
            <v>0</v>
          </cell>
        </row>
        <row r="1074">
          <cell r="A1074" t="str">
            <v>596CA</v>
          </cell>
          <cell r="B1074">
            <v>102153.68</v>
          </cell>
          <cell r="DO1074">
            <v>102153.68</v>
          </cell>
          <cell r="DQ1074">
            <v>0</v>
          </cell>
        </row>
        <row r="1075">
          <cell r="A1075" t="str">
            <v>596ID</v>
          </cell>
          <cell r="B1075">
            <v>155113.41</v>
          </cell>
          <cell r="DO1075">
            <v>155113.41</v>
          </cell>
          <cell r="DQ1075">
            <v>0</v>
          </cell>
        </row>
        <row r="1076">
          <cell r="A1076" t="str">
            <v>596OR</v>
          </cell>
          <cell r="B1076">
            <v>1019699.48</v>
          </cell>
          <cell r="DO1076">
            <v>1019699.48</v>
          </cell>
          <cell r="DQ1076">
            <v>0</v>
          </cell>
        </row>
        <row r="1077">
          <cell r="A1077" t="str">
            <v>596UT</v>
          </cell>
          <cell r="B1077">
            <v>1558269.95</v>
          </cell>
          <cell r="DO1077">
            <v>1558269.95</v>
          </cell>
          <cell r="DQ1077">
            <v>0</v>
          </cell>
        </row>
        <row r="1078">
          <cell r="A1078" t="str">
            <v>596WA</v>
          </cell>
          <cell r="B1078">
            <v>210452.99</v>
          </cell>
          <cell r="DO1078">
            <v>210452.99</v>
          </cell>
          <cell r="DQ1078">
            <v>0</v>
          </cell>
        </row>
        <row r="1079">
          <cell r="A1079" t="str">
            <v>596WYP</v>
          </cell>
          <cell r="B1079">
            <v>307630.03999999998</v>
          </cell>
          <cell r="DO1079">
            <v>307630.03999999998</v>
          </cell>
          <cell r="DQ1079">
            <v>0</v>
          </cell>
        </row>
        <row r="1080">
          <cell r="A1080" t="str">
            <v>596WYU</v>
          </cell>
          <cell r="B1080">
            <v>105350.74</v>
          </cell>
          <cell r="DO1080">
            <v>105350.74</v>
          </cell>
          <cell r="DQ1080">
            <v>0</v>
          </cell>
        </row>
        <row r="1081">
          <cell r="A1081" t="str">
            <v>597CA</v>
          </cell>
          <cell r="B1081">
            <v>43563.03</v>
          </cell>
          <cell r="DO1081">
            <v>43563.03</v>
          </cell>
          <cell r="DQ1081">
            <v>0</v>
          </cell>
        </row>
        <row r="1082">
          <cell r="A1082" t="str">
            <v>597ID</v>
          </cell>
          <cell r="B1082">
            <v>360479.96</v>
          </cell>
          <cell r="DO1082">
            <v>360479.96</v>
          </cell>
          <cell r="DQ1082">
            <v>0</v>
          </cell>
        </row>
        <row r="1083">
          <cell r="A1083" t="str">
            <v>597OR</v>
          </cell>
          <cell r="B1083">
            <v>1212527.05</v>
          </cell>
          <cell r="DO1083">
            <v>1212527.05</v>
          </cell>
          <cell r="DQ1083">
            <v>0</v>
          </cell>
        </row>
        <row r="1084">
          <cell r="A1084" t="str">
            <v>597SNPD</v>
          </cell>
          <cell r="B1084">
            <v>1788023.78</v>
          </cell>
          <cell r="DO1084">
            <v>1788023.78</v>
          </cell>
          <cell r="DQ1084">
            <v>0</v>
          </cell>
        </row>
        <row r="1085">
          <cell r="A1085" t="str">
            <v>597UT</v>
          </cell>
          <cell r="B1085">
            <v>2080218.87</v>
          </cell>
          <cell r="DO1085">
            <v>2080218.87</v>
          </cell>
          <cell r="DQ1085">
            <v>0</v>
          </cell>
        </row>
        <row r="1086">
          <cell r="A1086" t="str">
            <v>597WA</v>
          </cell>
          <cell r="B1086">
            <v>331645.23</v>
          </cell>
          <cell r="DO1086">
            <v>331645.23</v>
          </cell>
          <cell r="DQ1086">
            <v>0</v>
          </cell>
        </row>
        <row r="1087">
          <cell r="A1087" t="str">
            <v>597WYP</v>
          </cell>
          <cell r="B1087">
            <v>466029.11</v>
          </cell>
          <cell r="DO1087">
            <v>466029.11</v>
          </cell>
          <cell r="DQ1087">
            <v>0</v>
          </cell>
        </row>
        <row r="1088">
          <cell r="A1088" t="str">
            <v>597WYU</v>
          </cell>
          <cell r="B1088">
            <v>130284.79</v>
          </cell>
          <cell r="DO1088">
            <v>130284.79</v>
          </cell>
          <cell r="DQ1088">
            <v>0</v>
          </cell>
        </row>
        <row r="1089">
          <cell r="A1089" t="str">
            <v>598CA</v>
          </cell>
          <cell r="B1089">
            <v>64321.1</v>
          </cell>
          <cell r="DO1089">
            <v>64321.1</v>
          </cell>
          <cell r="DQ1089">
            <v>0</v>
          </cell>
        </row>
        <row r="1090">
          <cell r="A1090" t="str">
            <v>598ID</v>
          </cell>
          <cell r="B1090">
            <v>39342.22</v>
          </cell>
          <cell r="DO1090">
            <v>39342.22</v>
          </cell>
          <cell r="DQ1090">
            <v>0</v>
          </cell>
        </row>
        <row r="1091">
          <cell r="A1091" t="str">
            <v>598OR</v>
          </cell>
          <cell r="B1091">
            <v>175271.91</v>
          </cell>
          <cell r="DO1091">
            <v>175271.91</v>
          </cell>
          <cell r="DQ1091">
            <v>0</v>
          </cell>
        </row>
        <row r="1092">
          <cell r="A1092" t="str">
            <v>598SNPD</v>
          </cell>
          <cell r="B1092">
            <v>266216.25</v>
          </cell>
          <cell r="DO1092">
            <v>266216.25</v>
          </cell>
          <cell r="DQ1092">
            <v>0</v>
          </cell>
        </row>
        <row r="1093">
          <cell r="A1093" t="str">
            <v>598UT</v>
          </cell>
          <cell r="B1093">
            <v>888288.84</v>
          </cell>
          <cell r="DO1093">
            <v>888288.84</v>
          </cell>
          <cell r="DQ1093">
            <v>0</v>
          </cell>
        </row>
        <row r="1094">
          <cell r="A1094" t="str">
            <v>598WA</v>
          </cell>
          <cell r="B1094">
            <v>71485.16</v>
          </cell>
          <cell r="DO1094">
            <v>71485.16</v>
          </cell>
          <cell r="DQ1094">
            <v>0</v>
          </cell>
        </row>
        <row r="1095">
          <cell r="A1095" t="str">
            <v>598WYP</v>
          </cell>
          <cell r="B1095">
            <v>365854.4</v>
          </cell>
          <cell r="DO1095">
            <v>365854.4</v>
          </cell>
          <cell r="DQ1095">
            <v>0</v>
          </cell>
        </row>
        <row r="1096">
          <cell r="A1096" t="str">
            <v>598WYU</v>
          </cell>
          <cell r="B1096">
            <v>0</v>
          </cell>
          <cell r="DO1096">
            <v>0</v>
          </cell>
          <cell r="DQ1096">
            <v>0</v>
          </cell>
        </row>
        <row r="1097">
          <cell r="A1097" t="str">
            <v>901CN</v>
          </cell>
          <cell r="B1097">
            <v>2514036.0099999998</v>
          </cell>
          <cell r="DO1097">
            <v>2514036.0099999998</v>
          </cell>
          <cell r="DQ1097">
            <v>0</v>
          </cell>
        </row>
        <row r="1098">
          <cell r="A1098" t="str">
            <v>901ID</v>
          </cell>
          <cell r="B1098">
            <v>97.8</v>
          </cell>
          <cell r="DO1098">
            <v>97.8</v>
          </cell>
          <cell r="DQ1098">
            <v>0</v>
          </cell>
        </row>
        <row r="1099">
          <cell r="A1099" t="str">
            <v>901WYP</v>
          </cell>
          <cell r="B1099">
            <v>1770.67</v>
          </cell>
          <cell r="DO1099">
            <v>1770.67</v>
          </cell>
          <cell r="DQ1099">
            <v>0</v>
          </cell>
        </row>
        <row r="1100">
          <cell r="A1100" t="str">
            <v>902CA</v>
          </cell>
          <cell r="B1100">
            <v>890756.57</v>
          </cell>
          <cell r="DO1100">
            <v>890756.57</v>
          </cell>
          <cell r="DQ1100">
            <v>0</v>
          </cell>
        </row>
        <row r="1101">
          <cell r="A1101" t="str">
            <v>902CN</v>
          </cell>
          <cell r="B1101">
            <v>1991303.73</v>
          </cell>
          <cell r="DO1101">
            <v>1991303.73</v>
          </cell>
          <cell r="DQ1101">
            <v>0</v>
          </cell>
        </row>
        <row r="1102">
          <cell r="A1102" t="str">
            <v>902ID</v>
          </cell>
          <cell r="B1102">
            <v>1499508.75</v>
          </cell>
          <cell r="DO1102">
            <v>1499508.75</v>
          </cell>
          <cell r="DQ1102">
            <v>0</v>
          </cell>
        </row>
        <row r="1103">
          <cell r="A1103" t="str">
            <v>902OR</v>
          </cell>
          <cell r="B1103">
            <v>8587688.0099999998</v>
          </cell>
          <cell r="G1103">
            <v>-2530.9899999999998</v>
          </cell>
          <cell r="DO1103">
            <v>8585157.0199999996</v>
          </cell>
          <cell r="DQ1103">
            <v>-2530.9899999999998</v>
          </cell>
        </row>
        <row r="1104">
          <cell r="A1104" t="str">
            <v>902UT</v>
          </cell>
          <cell r="B1104">
            <v>3707027.31</v>
          </cell>
          <cell r="DO1104">
            <v>3707027.31</v>
          </cell>
          <cell r="DQ1104">
            <v>0</v>
          </cell>
        </row>
        <row r="1105">
          <cell r="A1105" t="str">
            <v>902WA</v>
          </cell>
          <cell r="B1105">
            <v>767437.87</v>
          </cell>
          <cell r="DO1105">
            <v>767437.87</v>
          </cell>
          <cell r="DQ1105">
            <v>0</v>
          </cell>
        </row>
        <row r="1106">
          <cell r="A1106" t="str">
            <v>902WYP</v>
          </cell>
          <cell r="B1106">
            <v>1177567.94</v>
          </cell>
          <cell r="DO1106">
            <v>1177567.94</v>
          </cell>
          <cell r="DQ1106">
            <v>0</v>
          </cell>
        </row>
        <row r="1107">
          <cell r="A1107" t="str">
            <v>902WYU</v>
          </cell>
          <cell r="B1107">
            <v>82034.33</v>
          </cell>
          <cell r="DO1107">
            <v>82034.33</v>
          </cell>
          <cell r="DQ1107">
            <v>0</v>
          </cell>
        </row>
        <row r="1108">
          <cell r="A1108" t="str">
            <v>903CA</v>
          </cell>
          <cell r="B1108">
            <v>292025.15999999997</v>
          </cell>
          <cell r="DO1108">
            <v>292025.15999999997</v>
          </cell>
          <cell r="DQ1108">
            <v>0</v>
          </cell>
        </row>
        <row r="1109">
          <cell r="A1109" t="str">
            <v>903CN</v>
          </cell>
          <cell r="B1109">
            <v>45211036.43</v>
          </cell>
          <cell r="G1109">
            <v>-12859.83</v>
          </cell>
          <cell r="DO1109">
            <v>45198176.600000001</v>
          </cell>
          <cell r="DQ1109">
            <v>-12859.83</v>
          </cell>
        </row>
        <row r="1110">
          <cell r="A1110" t="str">
            <v>903ID</v>
          </cell>
          <cell r="B1110">
            <v>402245.26</v>
          </cell>
          <cell r="DO1110">
            <v>402245.26</v>
          </cell>
          <cell r="DQ1110">
            <v>0</v>
          </cell>
        </row>
        <row r="1111">
          <cell r="A1111" t="str">
            <v>903OR</v>
          </cell>
          <cell r="B1111">
            <v>2615126.91</v>
          </cell>
          <cell r="G1111">
            <v>-25891.22</v>
          </cell>
          <cell r="DO1111">
            <v>2589235.69</v>
          </cell>
          <cell r="DQ1111">
            <v>-25891.22</v>
          </cell>
        </row>
        <row r="1112">
          <cell r="A1112" t="str">
            <v>903UT</v>
          </cell>
          <cell r="B1112">
            <v>3760678.66</v>
          </cell>
          <cell r="DO1112">
            <v>3760678.66</v>
          </cell>
          <cell r="DQ1112">
            <v>0</v>
          </cell>
        </row>
        <row r="1113">
          <cell r="A1113" t="str">
            <v>903WA</v>
          </cell>
          <cell r="B1113">
            <v>696267.96</v>
          </cell>
          <cell r="DO1113">
            <v>696267.96</v>
          </cell>
          <cell r="DQ1113">
            <v>0</v>
          </cell>
        </row>
        <row r="1114">
          <cell r="A1114" t="str">
            <v>903WYP</v>
          </cell>
          <cell r="B1114">
            <v>624141.85</v>
          </cell>
          <cell r="DO1114">
            <v>624141.85</v>
          </cell>
          <cell r="DQ1114">
            <v>0</v>
          </cell>
        </row>
        <row r="1115">
          <cell r="A1115" t="str">
            <v>903WYU</v>
          </cell>
          <cell r="B1115">
            <v>157561.18</v>
          </cell>
          <cell r="DO1115">
            <v>157561.18</v>
          </cell>
          <cell r="DQ1115">
            <v>0</v>
          </cell>
        </row>
        <row r="1116">
          <cell r="A1116" t="str">
            <v>904CA</v>
          </cell>
          <cell r="B1116">
            <v>450696.88</v>
          </cell>
          <cell r="DO1116">
            <v>450696.88</v>
          </cell>
          <cell r="DQ1116">
            <v>0</v>
          </cell>
        </row>
        <row r="1117">
          <cell r="A1117" t="str">
            <v>904CN</v>
          </cell>
          <cell r="B1117">
            <v>33837.74</v>
          </cell>
          <cell r="DO1117">
            <v>33837.74</v>
          </cell>
          <cell r="DQ1117">
            <v>0</v>
          </cell>
        </row>
        <row r="1118">
          <cell r="A1118" t="str">
            <v>904ID</v>
          </cell>
          <cell r="B1118">
            <v>1442429.64</v>
          </cell>
          <cell r="DO1118">
            <v>1442429.64</v>
          </cell>
          <cell r="DQ1118">
            <v>0</v>
          </cell>
        </row>
        <row r="1119">
          <cell r="A1119" t="str">
            <v>904OR</v>
          </cell>
          <cell r="B1119">
            <v>5480123.5700000003</v>
          </cell>
          <cell r="DO1119">
            <v>5480123.5700000003</v>
          </cell>
          <cell r="DQ1119">
            <v>0</v>
          </cell>
        </row>
        <row r="1120">
          <cell r="A1120" t="str">
            <v>904UT</v>
          </cell>
          <cell r="B1120">
            <v>3653346.37</v>
          </cell>
          <cell r="DO1120">
            <v>3653346.37</v>
          </cell>
          <cell r="DQ1120">
            <v>0</v>
          </cell>
        </row>
        <row r="1121">
          <cell r="A1121" t="str">
            <v>904WA</v>
          </cell>
          <cell r="B1121">
            <v>1452188.35</v>
          </cell>
          <cell r="DO1121">
            <v>1452188.35</v>
          </cell>
          <cell r="DQ1121">
            <v>0</v>
          </cell>
        </row>
        <row r="1122">
          <cell r="A1122" t="str">
            <v>904WYP</v>
          </cell>
          <cell r="B1122">
            <v>906936.51</v>
          </cell>
          <cell r="DO1122">
            <v>906936.51</v>
          </cell>
          <cell r="DQ1122">
            <v>0</v>
          </cell>
        </row>
        <row r="1123">
          <cell r="A1123" t="str">
            <v>905CN</v>
          </cell>
          <cell r="B1123">
            <v>138462.53</v>
          </cell>
          <cell r="DO1123">
            <v>138462.53</v>
          </cell>
          <cell r="DQ1123">
            <v>0</v>
          </cell>
        </row>
        <row r="1124">
          <cell r="A1124" t="str">
            <v>905OR</v>
          </cell>
          <cell r="B1124">
            <v>21.89</v>
          </cell>
          <cell r="DO1124">
            <v>21.89</v>
          </cell>
          <cell r="DQ1124">
            <v>0</v>
          </cell>
        </row>
        <row r="1125">
          <cell r="A1125" t="str">
            <v>907CN</v>
          </cell>
          <cell r="B1125">
            <v>249126.54</v>
          </cell>
          <cell r="DO1125">
            <v>249126.54</v>
          </cell>
          <cell r="DQ1125">
            <v>0</v>
          </cell>
        </row>
        <row r="1126">
          <cell r="A1126" t="str">
            <v>908CA</v>
          </cell>
          <cell r="B1126">
            <v>1307725.08</v>
          </cell>
          <cell r="J1126">
            <v>-1135760.93</v>
          </cell>
          <cell r="DO1126">
            <v>171964.15000000014</v>
          </cell>
          <cell r="DQ1126">
            <v>-1135760.93</v>
          </cell>
        </row>
        <row r="1127">
          <cell r="A1127" t="str">
            <v>908CN</v>
          </cell>
          <cell r="B1127">
            <v>1295609.79</v>
          </cell>
          <cell r="G1127">
            <v>-41375.089999999997</v>
          </cell>
          <cell r="DO1127">
            <v>1254234.7</v>
          </cell>
          <cell r="DQ1127">
            <v>-41375.089999999997</v>
          </cell>
        </row>
        <row r="1128">
          <cell r="A1128" t="str">
            <v>908ID</v>
          </cell>
          <cell r="B1128">
            <v>3958297.77</v>
          </cell>
          <cell r="J1128">
            <v>-3248231.94</v>
          </cell>
          <cell r="DO1128">
            <v>710065.83000000007</v>
          </cell>
          <cell r="DQ1128">
            <v>-3248231.94</v>
          </cell>
        </row>
        <row r="1129">
          <cell r="A1129" t="str">
            <v>908OR</v>
          </cell>
          <cell r="B1129">
            <v>28760636.719999999</v>
          </cell>
          <cell r="G1129">
            <v>-33356.68</v>
          </cell>
          <cell r="J1129">
            <v>-26902066.32</v>
          </cell>
          <cell r="DO1129">
            <v>1825213.7199999988</v>
          </cell>
          <cell r="DQ1129">
            <v>-26935423</v>
          </cell>
        </row>
        <row r="1130">
          <cell r="A1130" t="str">
            <v>908OTHER</v>
          </cell>
          <cell r="B1130">
            <v>10389897.9</v>
          </cell>
          <cell r="DO1130">
            <v>10389897.9</v>
          </cell>
          <cell r="DQ1130">
            <v>0</v>
          </cell>
        </row>
        <row r="1131">
          <cell r="A1131" t="str">
            <v>908UT</v>
          </cell>
          <cell r="B1131">
            <v>64934525.75</v>
          </cell>
          <cell r="J1131">
            <v>-62078731.240000002</v>
          </cell>
          <cell r="DO1131">
            <v>2855794.5099999979</v>
          </cell>
          <cell r="DQ1131">
            <v>-62078731.240000002</v>
          </cell>
        </row>
        <row r="1132">
          <cell r="A1132" t="str">
            <v>908WA</v>
          </cell>
          <cell r="B1132">
            <v>9724340.9100000001</v>
          </cell>
          <cell r="J1132">
            <v>-9295312.9499999993</v>
          </cell>
          <cell r="DO1132">
            <v>429027.96000000089</v>
          </cell>
          <cell r="DQ1132">
            <v>-9295312.9499999993</v>
          </cell>
        </row>
        <row r="1133">
          <cell r="A1133" t="str">
            <v>908WYP</v>
          </cell>
          <cell r="B1133">
            <v>7475989.3300000001</v>
          </cell>
          <cell r="J1133">
            <v>-6027172.8300000001</v>
          </cell>
          <cell r="DO1133">
            <v>1448816.5</v>
          </cell>
          <cell r="DQ1133">
            <v>-6027172.8300000001</v>
          </cell>
        </row>
        <row r="1134">
          <cell r="A1134" t="str">
            <v>909CA</v>
          </cell>
          <cell r="B1134">
            <v>93568.72</v>
          </cell>
          <cell r="DO1134">
            <v>93568.72</v>
          </cell>
          <cell r="DQ1134">
            <v>0</v>
          </cell>
        </row>
        <row r="1135">
          <cell r="A1135" t="str">
            <v>909CN</v>
          </cell>
          <cell r="B1135">
            <v>1987767.95</v>
          </cell>
          <cell r="G1135">
            <v>-1809.4100000000017</v>
          </cell>
          <cell r="DO1135">
            <v>1985958.54</v>
          </cell>
          <cell r="DQ1135">
            <v>-1809.4100000000017</v>
          </cell>
        </row>
        <row r="1136">
          <cell r="A1136" t="str">
            <v>909ID</v>
          </cell>
          <cell r="B1136">
            <v>62651.95</v>
          </cell>
          <cell r="DO1136">
            <v>62651.95</v>
          </cell>
          <cell r="DQ1136">
            <v>0</v>
          </cell>
        </row>
        <row r="1137">
          <cell r="A1137" t="str">
            <v>909OR</v>
          </cell>
          <cell r="B1137">
            <v>497967.77</v>
          </cell>
          <cell r="G1137">
            <v>4813.8099999999977</v>
          </cell>
          <cell r="DO1137">
            <v>502781.58</v>
          </cell>
          <cell r="DQ1137">
            <v>4813.8099999999977</v>
          </cell>
        </row>
        <row r="1138">
          <cell r="A1138" t="str">
            <v>909UT</v>
          </cell>
          <cell r="B1138">
            <v>613928.89</v>
          </cell>
          <cell r="G1138">
            <v>-57611.75</v>
          </cell>
          <cell r="DO1138">
            <v>556317.14</v>
          </cell>
          <cell r="DQ1138">
            <v>-57611.75</v>
          </cell>
        </row>
        <row r="1139">
          <cell r="A1139" t="str">
            <v>909WA</v>
          </cell>
          <cell r="B1139">
            <v>114063.72</v>
          </cell>
          <cell r="DO1139">
            <v>114063.72</v>
          </cell>
          <cell r="DQ1139">
            <v>0</v>
          </cell>
        </row>
        <row r="1140">
          <cell r="A1140" t="str">
            <v>909WYP</v>
          </cell>
          <cell r="B1140">
            <v>198252.06</v>
          </cell>
          <cell r="DO1140">
            <v>198252.06</v>
          </cell>
          <cell r="DQ1140">
            <v>0</v>
          </cell>
        </row>
        <row r="1141">
          <cell r="A1141" t="str">
            <v>910CN</v>
          </cell>
          <cell r="B1141">
            <v>112697.9</v>
          </cell>
          <cell r="DO1141">
            <v>112697.9</v>
          </cell>
          <cell r="DQ1141">
            <v>0</v>
          </cell>
        </row>
        <row r="1142">
          <cell r="A1142" t="str">
            <v>910OR</v>
          </cell>
          <cell r="B1142">
            <v>10.81</v>
          </cell>
          <cell r="DO1142">
            <v>10.81</v>
          </cell>
          <cell r="DQ1142">
            <v>0</v>
          </cell>
        </row>
        <row r="1143">
          <cell r="A1143" t="str">
            <v>910WYP</v>
          </cell>
          <cell r="B1143">
            <v>86.1</v>
          </cell>
          <cell r="DO1143">
            <v>86.1</v>
          </cell>
          <cell r="DQ1143">
            <v>0</v>
          </cell>
        </row>
        <row r="1144">
          <cell r="A1144" t="str">
            <v>920CA</v>
          </cell>
          <cell r="B1144">
            <v>-74432.28</v>
          </cell>
          <cell r="DO1144">
            <v>-74432.28</v>
          </cell>
          <cell r="DQ1144">
            <v>0</v>
          </cell>
        </row>
        <row r="1145">
          <cell r="A1145" t="str">
            <v>920OR</v>
          </cell>
          <cell r="B1145">
            <v>-821598.71999999997</v>
          </cell>
          <cell r="DO1145">
            <v>-821598.71999999997</v>
          </cell>
          <cell r="DQ1145">
            <v>0</v>
          </cell>
        </row>
        <row r="1146">
          <cell r="A1146" t="str">
            <v>920SO</v>
          </cell>
          <cell r="B1146">
            <v>77007679.209999993</v>
          </cell>
          <cell r="G1146">
            <v>-60520</v>
          </cell>
          <cell r="DO1146">
            <v>76947159.209999993</v>
          </cell>
          <cell r="DQ1146">
            <v>-60520</v>
          </cell>
        </row>
        <row r="1147">
          <cell r="A1147" t="str">
            <v>920UT</v>
          </cell>
          <cell r="B1147">
            <v>561826.02</v>
          </cell>
          <cell r="DO1147">
            <v>561826.02</v>
          </cell>
          <cell r="DQ1147">
            <v>0</v>
          </cell>
        </row>
        <row r="1148">
          <cell r="A1148" t="str">
            <v>920WA</v>
          </cell>
          <cell r="B1148">
            <v>11.38</v>
          </cell>
          <cell r="DO1148">
            <v>11.38</v>
          </cell>
          <cell r="DQ1148">
            <v>0</v>
          </cell>
        </row>
        <row r="1149">
          <cell r="A1149" t="str">
            <v>921CA</v>
          </cell>
          <cell r="B1149">
            <v>1603.03</v>
          </cell>
          <cell r="DO1149">
            <v>1603.03</v>
          </cell>
          <cell r="DQ1149">
            <v>0</v>
          </cell>
        </row>
        <row r="1150">
          <cell r="A1150" t="str">
            <v>921CN</v>
          </cell>
          <cell r="B1150">
            <v>147917.66</v>
          </cell>
          <cell r="DO1150">
            <v>147917.66</v>
          </cell>
          <cell r="DQ1150">
            <v>0</v>
          </cell>
        </row>
        <row r="1151">
          <cell r="A1151" t="str">
            <v>921ID</v>
          </cell>
          <cell r="B1151">
            <v>28390.13</v>
          </cell>
          <cell r="DO1151">
            <v>28390.13</v>
          </cell>
          <cell r="DQ1151">
            <v>0</v>
          </cell>
        </row>
        <row r="1152">
          <cell r="A1152" t="str">
            <v>921OR</v>
          </cell>
          <cell r="B1152">
            <v>31737.54</v>
          </cell>
          <cell r="DO1152">
            <v>31737.54</v>
          </cell>
          <cell r="DQ1152">
            <v>0</v>
          </cell>
        </row>
        <row r="1153">
          <cell r="A1153" t="str">
            <v>921SO</v>
          </cell>
          <cell r="B1153">
            <v>8595325.0800000001</v>
          </cell>
          <cell r="G1153">
            <v>-22665.040000000001</v>
          </cell>
          <cell r="DO1153">
            <v>8572660.040000001</v>
          </cell>
          <cell r="DQ1153">
            <v>-22665.040000000001</v>
          </cell>
        </row>
        <row r="1154">
          <cell r="A1154" t="str">
            <v>921UT</v>
          </cell>
          <cell r="B1154">
            <v>134413.23000000001</v>
          </cell>
          <cell r="DO1154">
            <v>134413.23000000001</v>
          </cell>
          <cell r="DQ1154">
            <v>0</v>
          </cell>
        </row>
        <row r="1155">
          <cell r="A1155" t="str">
            <v>921WA</v>
          </cell>
          <cell r="B1155">
            <v>3542.61</v>
          </cell>
          <cell r="DO1155">
            <v>3542.61</v>
          </cell>
          <cell r="DQ1155">
            <v>0</v>
          </cell>
        </row>
        <row r="1156">
          <cell r="A1156" t="str">
            <v>921WYP</v>
          </cell>
          <cell r="B1156">
            <v>40411.4</v>
          </cell>
          <cell r="DO1156">
            <v>40411.4</v>
          </cell>
          <cell r="DQ1156">
            <v>0</v>
          </cell>
        </row>
        <row r="1157">
          <cell r="A1157" t="str">
            <v>921WYU</v>
          </cell>
          <cell r="B1157">
            <v>9292.7900000000009</v>
          </cell>
          <cell r="DO1157">
            <v>9292.7900000000009</v>
          </cell>
          <cell r="DQ1157">
            <v>0</v>
          </cell>
        </row>
        <row r="1158">
          <cell r="A1158" t="str">
            <v>922SO</v>
          </cell>
          <cell r="B1158">
            <v>-31424918.93</v>
          </cell>
          <cell r="DO1158">
            <v>-31424918.93</v>
          </cell>
          <cell r="DQ1158">
            <v>0</v>
          </cell>
        </row>
        <row r="1159">
          <cell r="A1159" t="str">
            <v>923CA</v>
          </cell>
          <cell r="B1159">
            <v>613995.15</v>
          </cell>
          <cell r="DO1159">
            <v>613995.15</v>
          </cell>
          <cell r="DQ1159">
            <v>0</v>
          </cell>
        </row>
        <row r="1160">
          <cell r="A1160" t="str">
            <v>923ID</v>
          </cell>
          <cell r="B1160">
            <v>56.21</v>
          </cell>
          <cell r="DO1160">
            <v>56.21</v>
          </cell>
          <cell r="DQ1160">
            <v>0</v>
          </cell>
        </row>
        <row r="1161">
          <cell r="A1161" t="str">
            <v>923OR</v>
          </cell>
          <cell r="B1161">
            <v>160653.29</v>
          </cell>
          <cell r="G1161">
            <v>-101757.31</v>
          </cell>
          <cell r="DO1161">
            <v>58895.98000000001</v>
          </cell>
          <cell r="DQ1161">
            <v>-101757.31</v>
          </cell>
        </row>
        <row r="1162">
          <cell r="A1162" t="str">
            <v>923SO</v>
          </cell>
          <cell r="B1162">
            <v>14239767.970000001</v>
          </cell>
          <cell r="G1162">
            <v>-92140.63</v>
          </cell>
          <cell r="DO1162">
            <v>14147627.34</v>
          </cell>
          <cell r="DQ1162">
            <v>-92140.63</v>
          </cell>
        </row>
        <row r="1163">
          <cell r="A1163" t="str">
            <v>923UT</v>
          </cell>
          <cell r="B1163">
            <v>904.95</v>
          </cell>
          <cell r="DO1163">
            <v>904.95</v>
          </cell>
          <cell r="DQ1163">
            <v>0</v>
          </cell>
        </row>
        <row r="1164">
          <cell r="A1164" t="str">
            <v>923WA</v>
          </cell>
          <cell r="B1164">
            <v>226950.97</v>
          </cell>
          <cell r="DO1164">
            <v>226950.97</v>
          </cell>
          <cell r="DQ1164">
            <v>0</v>
          </cell>
        </row>
        <row r="1165">
          <cell r="A1165" t="str">
            <v>923WYP</v>
          </cell>
          <cell r="B1165">
            <v>326.10000000000002</v>
          </cell>
          <cell r="DO1165">
            <v>326.10000000000002</v>
          </cell>
          <cell r="DQ1165">
            <v>0</v>
          </cell>
        </row>
        <row r="1166">
          <cell r="A1166" t="str">
            <v>923WYU</v>
          </cell>
          <cell r="B1166">
            <v>197.08</v>
          </cell>
          <cell r="DO1166">
            <v>197.08</v>
          </cell>
          <cell r="DQ1166">
            <v>0</v>
          </cell>
        </row>
        <row r="1167">
          <cell r="A1167" t="str">
            <v>924ID</v>
          </cell>
          <cell r="B1167">
            <v>67053.91</v>
          </cell>
          <cell r="DO1167">
            <v>67053.91</v>
          </cell>
          <cell r="DQ1167">
            <v>0</v>
          </cell>
        </row>
        <row r="1168">
          <cell r="A1168" t="str">
            <v>924OR</v>
          </cell>
          <cell r="B1168">
            <v>5533943.9100000001</v>
          </cell>
          <cell r="DO1168">
            <v>5533943.9100000001</v>
          </cell>
          <cell r="DQ1168">
            <v>0</v>
          </cell>
        </row>
        <row r="1169">
          <cell r="A1169" t="str">
            <v>924SO</v>
          </cell>
          <cell r="B1169">
            <v>7287274.0599999996</v>
          </cell>
          <cell r="DO1169">
            <v>7287274.0599999996</v>
          </cell>
          <cell r="DQ1169">
            <v>0</v>
          </cell>
        </row>
        <row r="1170">
          <cell r="A1170" t="str">
            <v>924UT</v>
          </cell>
          <cell r="B1170">
            <v>1812542.32</v>
          </cell>
          <cell r="DO1170">
            <v>1812542.32</v>
          </cell>
          <cell r="DQ1170">
            <v>0</v>
          </cell>
        </row>
        <row r="1171">
          <cell r="A1171" t="str">
            <v>924WYP</v>
          </cell>
          <cell r="B1171">
            <v>225887.4</v>
          </cell>
          <cell r="DO1171">
            <v>225887.4</v>
          </cell>
          <cell r="DQ1171">
            <v>0</v>
          </cell>
        </row>
        <row r="1172">
          <cell r="A1172" t="str">
            <v>925OR</v>
          </cell>
          <cell r="B1172">
            <v>514845.88</v>
          </cell>
          <cell r="K1172">
            <v>893405.37</v>
          </cell>
          <cell r="DO1172">
            <v>1408251.25</v>
          </cell>
          <cell r="DQ1172">
            <v>893405.37</v>
          </cell>
        </row>
        <row r="1173">
          <cell r="A1173" t="str">
            <v>925SO</v>
          </cell>
          <cell r="B1173">
            <v>-12766685.880000001</v>
          </cell>
          <cell r="K1173">
            <v>11181244.450000001</v>
          </cell>
          <cell r="AC1173">
            <v>7954106.6133333333</v>
          </cell>
          <cell r="DO1173">
            <v>6368665.1833333317</v>
          </cell>
          <cell r="DQ1173">
            <v>19135351.063333333</v>
          </cell>
        </row>
        <row r="1174">
          <cell r="A1174" t="str">
            <v>928CA</v>
          </cell>
          <cell r="B1174">
            <v>928421.06</v>
          </cell>
          <cell r="DO1174">
            <v>928421.06</v>
          </cell>
          <cell r="DQ1174">
            <v>0</v>
          </cell>
        </row>
        <row r="1175">
          <cell r="A1175" t="str">
            <v>928ID</v>
          </cell>
          <cell r="B1175">
            <v>737739.54</v>
          </cell>
          <cell r="DO1175">
            <v>737739.54</v>
          </cell>
          <cell r="DQ1175">
            <v>0</v>
          </cell>
        </row>
        <row r="1176">
          <cell r="A1176" t="str">
            <v>928OR</v>
          </cell>
          <cell r="B1176">
            <v>3955872.21</v>
          </cell>
          <cell r="DO1176">
            <v>3955872.21</v>
          </cell>
          <cell r="DQ1176">
            <v>0</v>
          </cell>
        </row>
        <row r="1177">
          <cell r="A1177" t="str">
            <v>928SG</v>
          </cell>
          <cell r="B1177">
            <v>4153527.26</v>
          </cell>
          <cell r="DO1177">
            <v>4153527.26</v>
          </cell>
          <cell r="DQ1177">
            <v>0</v>
          </cell>
        </row>
        <row r="1178">
          <cell r="A1178" t="str">
            <v>928SO</v>
          </cell>
          <cell r="B1178">
            <v>3101532.15</v>
          </cell>
          <cell r="DO1178">
            <v>3101532.15</v>
          </cell>
          <cell r="DQ1178">
            <v>0</v>
          </cell>
        </row>
        <row r="1179">
          <cell r="A1179" t="str">
            <v>928UT</v>
          </cell>
          <cell r="B1179">
            <v>6973705.4299999997</v>
          </cell>
          <cell r="G1179">
            <v>-3095.86</v>
          </cell>
          <cell r="DO1179">
            <v>6970609.5699999994</v>
          </cell>
          <cell r="DQ1179">
            <v>-3095.86</v>
          </cell>
        </row>
        <row r="1180">
          <cell r="A1180" t="str">
            <v>928WA</v>
          </cell>
          <cell r="B1180">
            <v>2419049.5499999998</v>
          </cell>
          <cell r="DO1180">
            <v>2419049.5499999998</v>
          </cell>
          <cell r="DQ1180">
            <v>0</v>
          </cell>
        </row>
        <row r="1181">
          <cell r="A1181" t="str">
            <v>928WYP</v>
          </cell>
          <cell r="B1181">
            <v>2309697.2400000002</v>
          </cell>
          <cell r="G1181">
            <v>3095.86</v>
          </cell>
          <cell r="DO1181">
            <v>2312793.1</v>
          </cell>
          <cell r="DQ1181">
            <v>3095.86</v>
          </cell>
        </row>
        <row r="1182">
          <cell r="A1182" t="str">
            <v>929SO</v>
          </cell>
          <cell r="B1182">
            <v>-4729563.4800000004</v>
          </cell>
          <cell r="G1182">
            <v>26132.57</v>
          </cell>
          <cell r="DO1182">
            <v>-4703430.91</v>
          </cell>
          <cell r="DQ1182">
            <v>26132.57</v>
          </cell>
        </row>
        <row r="1183">
          <cell r="A1183" t="str">
            <v>930CA</v>
          </cell>
          <cell r="B1183">
            <v>5500</v>
          </cell>
          <cell r="DO1183">
            <v>5500</v>
          </cell>
          <cell r="DQ1183">
            <v>0</v>
          </cell>
        </row>
        <row r="1184">
          <cell r="A1184" t="str">
            <v>930ID</v>
          </cell>
          <cell r="B1184">
            <v>8550</v>
          </cell>
          <cell r="DO1184">
            <v>8550</v>
          </cell>
          <cell r="DQ1184">
            <v>0</v>
          </cell>
        </row>
        <row r="1185">
          <cell r="A1185" t="str">
            <v>930OR</v>
          </cell>
          <cell r="B1185">
            <v>87237</v>
          </cell>
          <cell r="DO1185">
            <v>87237</v>
          </cell>
          <cell r="DQ1185">
            <v>0</v>
          </cell>
        </row>
        <row r="1186">
          <cell r="A1186" t="str">
            <v>930SO</v>
          </cell>
          <cell r="B1186">
            <v>7309280.6100000003</v>
          </cell>
          <cell r="G1186">
            <v>-1554</v>
          </cell>
          <cell r="DO1186">
            <v>7307726.6100000003</v>
          </cell>
          <cell r="DQ1186">
            <v>-1554</v>
          </cell>
        </row>
        <row r="1187">
          <cell r="A1187" t="str">
            <v>930UT</v>
          </cell>
          <cell r="B1187">
            <v>42885.01</v>
          </cell>
          <cell r="O1187">
            <v>1571000</v>
          </cell>
          <cell r="DO1187">
            <v>1613885.01</v>
          </cell>
          <cell r="DQ1187">
            <v>1571000</v>
          </cell>
        </row>
        <row r="1188">
          <cell r="A1188" t="str">
            <v>930WA</v>
          </cell>
          <cell r="B1188">
            <v>4000</v>
          </cell>
          <cell r="DO1188">
            <v>4000</v>
          </cell>
          <cell r="DQ1188">
            <v>0</v>
          </cell>
        </row>
        <row r="1189">
          <cell r="A1189" t="str">
            <v>930WYP</v>
          </cell>
          <cell r="B1189">
            <v>60067.57</v>
          </cell>
          <cell r="DO1189">
            <v>60067.57</v>
          </cell>
          <cell r="DQ1189">
            <v>0</v>
          </cell>
        </row>
        <row r="1190">
          <cell r="A1190" t="str">
            <v>930WYU</v>
          </cell>
          <cell r="B1190">
            <v>3937.62</v>
          </cell>
          <cell r="DO1190">
            <v>3937.62</v>
          </cell>
          <cell r="DQ1190">
            <v>0</v>
          </cell>
        </row>
        <row r="1191">
          <cell r="A1191" t="str">
            <v>931CA</v>
          </cell>
          <cell r="B1191">
            <v>28607.64</v>
          </cell>
          <cell r="DO1191">
            <v>28607.64</v>
          </cell>
          <cell r="DQ1191">
            <v>0</v>
          </cell>
        </row>
        <row r="1192">
          <cell r="A1192" t="str">
            <v>931ID</v>
          </cell>
          <cell r="B1192">
            <v>1139.96</v>
          </cell>
          <cell r="DO1192">
            <v>1139.96</v>
          </cell>
          <cell r="DQ1192">
            <v>0</v>
          </cell>
        </row>
        <row r="1193">
          <cell r="A1193" t="str">
            <v>931OR</v>
          </cell>
          <cell r="B1193">
            <v>427059.7</v>
          </cell>
          <cell r="DO1193">
            <v>427059.7</v>
          </cell>
          <cell r="DQ1193">
            <v>0</v>
          </cell>
        </row>
        <row r="1194">
          <cell r="A1194" t="str">
            <v>931SO</v>
          </cell>
          <cell r="B1194">
            <v>5662965.5999999996</v>
          </cell>
          <cell r="DO1194">
            <v>5662965.5999999996</v>
          </cell>
          <cell r="DQ1194">
            <v>0</v>
          </cell>
        </row>
        <row r="1195">
          <cell r="A1195" t="str">
            <v>931UT</v>
          </cell>
          <cell r="B1195">
            <v>4615.68</v>
          </cell>
          <cell r="DO1195">
            <v>4615.68</v>
          </cell>
          <cell r="DQ1195">
            <v>0</v>
          </cell>
        </row>
        <row r="1196">
          <cell r="A1196" t="str">
            <v>931WA</v>
          </cell>
          <cell r="B1196">
            <v>31575.81</v>
          </cell>
          <cell r="DO1196">
            <v>31575.81</v>
          </cell>
          <cell r="DQ1196">
            <v>0</v>
          </cell>
        </row>
        <row r="1197">
          <cell r="A1197" t="str">
            <v>931WYP</v>
          </cell>
          <cell r="B1197">
            <v>37440.239999999998</v>
          </cell>
          <cell r="DO1197">
            <v>37440.239999999998</v>
          </cell>
          <cell r="DQ1197">
            <v>0</v>
          </cell>
        </row>
        <row r="1198">
          <cell r="A1198" t="str">
            <v>935CA</v>
          </cell>
          <cell r="B1198">
            <v>28180.41</v>
          </cell>
          <cell r="DO1198">
            <v>28180.41</v>
          </cell>
          <cell r="DQ1198">
            <v>0</v>
          </cell>
        </row>
        <row r="1199">
          <cell r="A1199" t="str">
            <v>935CN</v>
          </cell>
          <cell r="B1199">
            <v>56707.6</v>
          </cell>
          <cell r="DO1199">
            <v>56707.6</v>
          </cell>
          <cell r="DQ1199">
            <v>0</v>
          </cell>
        </row>
        <row r="1200">
          <cell r="A1200" t="str">
            <v>935ID</v>
          </cell>
          <cell r="B1200">
            <v>19526.78</v>
          </cell>
          <cell r="DO1200">
            <v>19526.78</v>
          </cell>
          <cell r="DQ1200">
            <v>0</v>
          </cell>
        </row>
        <row r="1201">
          <cell r="A1201" t="str">
            <v>935OR</v>
          </cell>
          <cell r="B1201">
            <v>275540.57</v>
          </cell>
          <cell r="DO1201">
            <v>275540.57</v>
          </cell>
          <cell r="DQ1201">
            <v>0</v>
          </cell>
        </row>
        <row r="1202">
          <cell r="A1202" t="str">
            <v>935SO</v>
          </cell>
          <cell r="B1202">
            <v>20015668.760000002</v>
          </cell>
          <cell r="DO1202">
            <v>20015668.760000002</v>
          </cell>
          <cell r="DQ1202">
            <v>0</v>
          </cell>
        </row>
        <row r="1203">
          <cell r="A1203" t="str">
            <v>935UT</v>
          </cell>
          <cell r="B1203">
            <v>96178.9</v>
          </cell>
          <cell r="DO1203">
            <v>96178.9</v>
          </cell>
          <cell r="DQ1203">
            <v>0</v>
          </cell>
        </row>
        <row r="1204">
          <cell r="A1204" t="str">
            <v>935WA</v>
          </cell>
          <cell r="B1204">
            <v>12430.88</v>
          </cell>
          <cell r="DO1204">
            <v>12430.88</v>
          </cell>
          <cell r="DQ1204">
            <v>0</v>
          </cell>
        </row>
        <row r="1205">
          <cell r="A1205" t="str">
            <v>935WYP</v>
          </cell>
          <cell r="B1205">
            <v>31819.47</v>
          </cell>
          <cell r="DO1205">
            <v>31819.47</v>
          </cell>
          <cell r="DQ1205">
            <v>0</v>
          </cell>
        </row>
        <row r="1206">
          <cell r="A1206" t="str">
            <v>935WYU</v>
          </cell>
          <cell r="B1206">
            <v>6503.35</v>
          </cell>
          <cell r="DO1206">
            <v>6503.35</v>
          </cell>
          <cell r="DQ1206">
            <v>0</v>
          </cell>
        </row>
        <row r="1207">
          <cell r="A1207" t="str">
            <v>143SO</v>
          </cell>
          <cell r="B1207">
            <v>24480917.712499995</v>
          </cell>
          <cell r="DO1207">
            <v>24480917.712499995</v>
          </cell>
          <cell r="DQ1207">
            <v>0</v>
          </cell>
        </row>
        <row r="1208">
          <cell r="A1208" t="str">
            <v>230SE</v>
          </cell>
          <cell r="B1208">
            <v>-7739649.3425000003</v>
          </cell>
          <cell r="DO1208">
            <v>-7739649.3425000003</v>
          </cell>
          <cell r="DQ1208">
            <v>0</v>
          </cell>
        </row>
        <row r="1209">
          <cell r="A1209" t="str">
            <v>232DGU</v>
          </cell>
          <cell r="B1209">
            <v>-78239.666666666599</v>
          </cell>
          <cell r="DO1209">
            <v>-78239.666666666599</v>
          </cell>
          <cell r="DQ1209">
            <v>0</v>
          </cell>
        </row>
        <row r="1210">
          <cell r="A1210" t="str">
            <v>232OR</v>
          </cell>
          <cell r="B1210">
            <v>-132582.5</v>
          </cell>
          <cell r="DO1210">
            <v>-132582.5</v>
          </cell>
          <cell r="DQ1210">
            <v>0</v>
          </cell>
        </row>
        <row r="1211">
          <cell r="A1211" t="str">
            <v>232OTHER</v>
          </cell>
          <cell r="B1211">
            <v>-10598.416666666601</v>
          </cell>
          <cell r="DO1211">
            <v>-10598.416666666601</v>
          </cell>
          <cell r="DQ1211">
            <v>0</v>
          </cell>
        </row>
        <row r="1212">
          <cell r="A1212" t="str">
            <v>232SE</v>
          </cell>
          <cell r="B1212">
            <v>-2316581.6633333298</v>
          </cell>
          <cell r="DO1212">
            <v>-2316581.6633333298</v>
          </cell>
          <cell r="DQ1212">
            <v>0</v>
          </cell>
        </row>
        <row r="1213">
          <cell r="A1213" t="str">
            <v>232SG</v>
          </cell>
          <cell r="B1213">
            <v>0</v>
          </cell>
          <cell r="DO1213">
            <v>0</v>
          </cell>
          <cell r="DQ1213">
            <v>0</v>
          </cell>
        </row>
        <row r="1214">
          <cell r="A1214" t="str">
            <v>232SO</v>
          </cell>
          <cell r="B1214">
            <v>-6487043.0483333301</v>
          </cell>
          <cell r="DO1214">
            <v>-6487043.0483333301</v>
          </cell>
          <cell r="DQ1214">
            <v>0</v>
          </cell>
        </row>
        <row r="1215">
          <cell r="A1215" t="str">
            <v>2533SE</v>
          </cell>
          <cell r="B1215">
            <v>-5931038.3308333298</v>
          </cell>
          <cell r="DO1215">
            <v>-5931038.3308333298</v>
          </cell>
          <cell r="DQ1215">
            <v>0</v>
          </cell>
        </row>
        <row r="1216">
          <cell r="A1216" t="str">
            <v>2533SSECH</v>
          </cell>
          <cell r="B1216">
            <v>0</v>
          </cell>
          <cell r="DO1216">
            <v>0</v>
          </cell>
          <cell r="DQ1216">
            <v>0</v>
          </cell>
        </row>
        <row r="1217">
          <cell r="A1217" t="str">
            <v>254105OTHER</v>
          </cell>
          <cell r="B1217">
            <v>0</v>
          </cell>
          <cell r="DO1217">
            <v>0</v>
          </cell>
          <cell r="DQ1217">
            <v>0</v>
          </cell>
        </row>
        <row r="1218">
          <cell r="A1218" t="str">
            <v>254105SE</v>
          </cell>
          <cell r="B1218">
            <v>-257572.79916666599</v>
          </cell>
          <cell r="DO1218">
            <v>-257572.79916666599</v>
          </cell>
          <cell r="DQ1218">
            <v>0</v>
          </cell>
        </row>
        <row r="1219">
          <cell r="A1219" t="str">
            <v>41010CA</v>
          </cell>
          <cell r="B1219">
            <v>1153110</v>
          </cell>
          <cell r="DO1219">
            <v>1153110</v>
          </cell>
          <cell r="DQ1219">
            <v>0</v>
          </cell>
        </row>
        <row r="1220">
          <cell r="A1220" t="str">
            <v>41010GPS</v>
          </cell>
          <cell r="B1220">
            <v>17337465.999999899</v>
          </cell>
          <cell r="DO1220">
            <v>17337465.999999899</v>
          </cell>
          <cell r="DQ1220">
            <v>0</v>
          </cell>
        </row>
        <row r="1221">
          <cell r="A1221" t="str">
            <v>41010ID</v>
          </cell>
          <cell r="B1221">
            <v>913354</v>
          </cell>
          <cell r="DO1221">
            <v>913354</v>
          </cell>
          <cell r="DQ1221">
            <v>0</v>
          </cell>
        </row>
        <row r="1222">
          <cell r="A1222" t="str">
            <v>41010OR</v>
          </cell>
          <cell r="B1222">
            <v>494613</v>
          </cell>
          <cell r="J1222">
            <v>89320</v>
          </cell>
          <cell r="DO1222">
            <v>583933</v>
          </cell>
          <cell r="DQ1222">
            <v>89320</v>
          </cell>
        </row>
        <row r="1223">
          <cell r="A1223" t="str">
            <v>41010OTHER</v>
          </cell>
          <cell r="B1223">
            <v>17049467</v>
          </cell>
          <cell r="DO1223">
            <v>17049467</v>
          </cell>
          <cell r="DQ1223">
            <v>0</v>
          </cell>
        </row>
        <row r="1224">
          <cell r="A1224" t="str">
            <v>41010SE</v>
          </cell>
          <cell r="B1224">
            <v>5496731</v>
          </cell>
          <cell r="AB1224">
            <v>239362.66103860005</v>
          </cell>
          <cell r="DO1224">
            <v>5736093.6610385999</v>
          </cell>
          <cell r="DQ1224">
            <v>239362.66103860005</v>
          </cell>
        </row>
        <row r="1225">
          <cell r="A1225" t="str">
            <v>41010SG</v>
          </cell>
          <cell r="B1225">
            <v>43733046</v>
          </cell>
          <cell r="X1225">
            <v>23284</v>
          </cell>
          <cell r="DO1225">
            <v>43756330</v>
          </cell>
          <cell r="DQ1225">
            <v>23284</v>
          </cell>
        </row>
        <row r="1226">
          <cell r="A1226" t="str">
            <v>41010SNP</v>
          </cell>
          <cell r="B1226">
            <v>33395878</v>
          </cell>
          <cell r="DO1226">
            <v>33395878</v>
          </cell>
          <cell r="DQ1226">
            <v>0</v>
          </cell>
        </row>
        <row r="1227">
          <cell r="A1227" t="str">
            <v>41010SNPD</v>
          </cell>
          <cell r="B1227">
            <v>-81421</v>
          </cell>
          <cell r="DO1227">
            <v>-81421</v>
          </cell>
          <cell r="DQ1227">
            <v>0</v>
          </cell>
        </row>
        <row r="1228">
          <cell r="A1228" t="str">
            <v>41010SO</v>
          </cell>
          <cell r="B1228">
            <v>2803452.9999998994</v>
          </cell>
          <cell r="J1228">
            <v>7708137</v>
          </cell>
          <cell r="K1228">
            <v>1094267</v>
          </cell>
          <cell r="DO1228">
            <v>11605856.999999899</v>
          </cell>
          <cell r="DQ1228">
            <v>8802404</v>
          </cell>
        </row>
        <row r="1229">
          <cell r="A1229" t="str">
            <v>41010SSGCH</v>
          </cell>
          <cell r="B1229">
            <v>56555</v>
          </cell>
          <cell r="DO1229">
            <v>56555</v>
          </cell>
          <cell r="DQ1229">
            <v>0</v>
          </cell>
        </row>
        <row r="1230">
          <cell r="A1230" t="str">
            <v>41010TAXDEPR</v>
          </cell>
          <cell r="B1230">
            <v>397887959</v>
          </cell>
          <cell r="DO1230">
            <v>397887959</v>
          </cell>
          <cell r="DQ1230">
            <v>0</v>
          </cell>
        </row>
        <row r="1231">
          <cell r="A1231" t="str">
            <v>41010UT</v>
          </cell>
          <cell r="B1231">
            <v>4178626</v>
          </cell>
          <cell r="DO1231">
            <v>4178626</v>
          </cell>
          <cell r="DQ1231">
            <v>0</v>
          </cell>
        </row>
        <row r="1232">
          <cell r="A1232" t="str">
            <v>41010WA</v>
          </cell>
          <cell r="B1232">
            <v>106609</v>
          </cell>
          <cell r="DO1232">
            <v>106609</v>
          </cell>
          <cell r="DQ1232">
            <v>0</v>
          </cell>
        </row>
        <row r="1233">
          <cell r="A1233" t="str">
            <v>41010WYP</v>
          </cell>
          <cell r="B1233">
            <v>2918162</v>
          </cell>
          <cell r="DO1233">
            <v>2918162</v>
          </cell>
          <cell r="DQ1233">
            <v>0</v>
          </cell>
        </row>
        <row r="1234">
          <cell r="A1234" t="str">
            <v>41110BADDEBT</v>
          </cell>
          <cell r="B1234">
            <v>514807.000514807</v>
          </cell>
          <cell r="DO1234">
            <v>514807.000514807</v>
          </cell>
          <cell r="DQ1234">
            <v>0</v>
          </cell>
        </row>
        <row r="1235">
          <cell r="A1235" t="str">
            <v>41110CA</v>
          </cell>
          <cell r="B1235">
            <v>-298143</v>
          </cell>
          <cell r="DO1235">
            <v>-298143</v>
          </cell>
          <cell r="DQ1235">
            <v>0</v>
          </cell>
        </row>
        <row r="1236">
          <cell r="A1236" t="str">
            <v>41110CIAC</v>
          </cell>
          <cell r="B1236">
            <v>-22683960</v>
          </cell>
          <cell r="DO1236">
            <v>-22683960</v>
          </cell>
          <cell r="DQ1236">
            <v>0</v>
          </cell>
        </row>
        <row r="1237">
          <cell r="A1237" t="str">
            <v>41110FERC</v>
          </cell>
          <cell r="B1237">
            <v>0</v>
          </cell>
          <cell r="DO1237">
            <v>0</v>
          </cell>
          <cell r="DQ1237">
            <v>0</v>
          </cell>
        </row>
        <row r="1238">
          <cell r="A1238" t="str">
            <v>41110GPS</v>
          </cell>
          <cell r="B1238">
            <v>342868</v>
          </cell>
          <cell r="DO1238">
            <v>342868</v>
          </cell>
          <cell r="DQ1238">
            <v>0</v>
          </cell>
        </row>
        <row r="1239">
          <cell r="A1239" t="str">
            <v>41110ID</v>
          </cell>
          <cell r="B1239">
            <v>-486461</v>
          </cell>
          <cell r="DO1239">
            <v>-486461</v>
          </cell>
          <cell r="DQ1239">
            <v>0</v>
          </cell>
        </row>
        <row r="1240">
          <cell r="A1240" t="str">
            <v>41110OR</v>
          </cell>
          <cell r="B1240">
            <v>-1881408</v>
          </cell>
          <cell r="DO1240">
            <v>-1881408</v>
          </cell>
          <cell r="DQ1240">
            <v>0</v>
          </cell>
        </row>
        <row r="1241">
          <cell r="A1241" t="str">
            <v>41110OTHER</v>
          </cell>
          <cell r="B1241">
            <v>12604901</v>
          </cell>
          <cell r="DO1241">
            <v>12604901</v>
          </cell>
          <cell r="DQ1241">
            <v>0</v>
          </cell>
        </row>
        <row r="1242">
          <cell r="A1242" t="str">
            <v>41110SCHMDEXP</v>
          </cell>
          <cell r="B1242">
            <v>-274766549</v>
          </cell>
          <cell r="DO1242">
            <v>-274766549</v>
          </cell>
          <cell r="DQ1242">
            <v>0</v>
          </cell>
        </row>
        <row r="1243">
          <cell r="A1243" t="str">
            <v>41110SE</v>
          </cell>
          <cell r="B1243">
            <v>-4623056</v>
          </cell>
          <cell r="AB1243">
            <v>-6477</v>
          </cell>
          <cell r="DO1243">
            <v>-4629533</v>
          </cell>
          <cell r="DQ1243">
            <v>-6477</v>
          </cell>
        </row>
        <row r="1244">
          <cell r="A1244" t="str">
            <v>41110SG</v>
          </cell>
          <cell r="B1244">
            <v>-122015</v>
          </cell>
          <cell r="W1244">
            <v>3620592</v>
          </cell>
          <cell r="DO1244">
            <v>3498577</v>
          </cell>
          <cell r="DQ1244">
            <v>3620592</v>
          </cell>
        </row>
        <row r="1245">
          <cell r="A1245" t="str">
            <v>41110SGCT</v>
          </cell>
          <cell r="B1245">
            <v>-425972</v>
          </cell>
          <cell r="DO1245">
            <v>-425972</v>
          </cell>
          <cell r="DQ1245">
            <v>0</v>
          </cell>
        </row>
        <row r="1246">
          <cell r="A1246" t="str">
            <v>41110SNP</v>
          </cell>
          <cell r="B1246">
            <v>-20152145</v>
          </cell>
          <cell r="DO1246">
            <v>-20152145</v>
          </cell>
          <cell r="DQ1246">
            <v>0</v>
          </cell>
        </row>
        <row r="1247">
          <cell r="A1247" t="str">
            <v>41110SNPD</v>
          </cell>
          <cell r="B1247">
            <v>-574059</v>
          </cell>
          <cell r="DO1247">
            <v>-574059</v>
          </cell>
          <cell r="DQ1247">
            <v>0</v>
          </cell>
        </row>
        <row r="1248">
          <cell r="A1248" t="str">
            <v>41110SO</v>
          </cell>
          <cell r="B1248">
            <v>-925663.99999989942</v>
          </cell>
          <cell r="J1248">
            <v>-7708137</v>
          </cell>
          <cell r="DO1248">
            <v>-8633800.9999998994</v>
          </cell>
          <cell r="DQ1248">
            <v>-7708137</v>
          </cell>
        </row>
        <row r="1249">
          <cell r="A1249" t="str">
            <v>41110SSGCH</v>
          </cell>
          <cell r="B1249">
            <v>-539047</v>
          </cell>
          <cell r="DO1249">
            <v>-539047</v>
          </cell>
          <cell r="DQ1249">
            <v>0</v>
          </cell>
        </row>
        <row r="1250">
          <cell r="A1250" t="str">
            <v>41110UT</v>
          </cell>
          <cell r="B1250">
            <v>831714</v>
          </cell>
          <cell r="V1250">
            <v>-1701511</v>
          </cell>
          <cell r="W1250">
            <v>-1366900</v>
          </cell>
          <cell r="DO1250">
            <v>-2236697</v>
          </cell>
          <cell r="DQ1250">
            <v>-3068411</v>
          </cell>
        </row>
        <row r="1251">
          <cell r="A1251" t="str">
            <v>41110WA</v>
          </cell>
          <cell r="B1251">
            <v>-35584</v>
          </cell>
          <cell r="DO1251">
            <v>-35584</v>
          </cell>
          <cell r="DQ1251">
            <v>0</v>
          </cell>
        </row>
        <row r="1252">
          <cell r="A1252" t="str">
            <v>41110WYP</v>
          </cell>
          <cell r="B1252">
            <v>1518648</v>
          </cell>
          <cell r="DO1252">
            <v>1518648</v>
          </cell>
          <cell r="DQ1252">
            <v>0</v>
          </cell>
        </row>
        <row r="1253">
          <cell r="A1253" t="str">
            <v>41110WYU</v>
          </cell>
          <cell r="B1253">
            <v>30827</v>
          </cell>
          <cell r="DO1253">
            <v>30827</v>
          </cell>
          <cell r="DQ1253">
            <v>0</v>
          </cell>
        </row>
        <row r="1254">
          <cell r="A1254" t="str">
            <v>41110TROJD</v>
          </cell>
          <cell r="B1254">
            <v>-190975</v>
          </cell>
          <cell r="DO1254">
            <v>-190975</v>
          </cell>
          <cell r="DQ1254">
            <v>0</v>
          </cell>
        </row>
        <row r="1255">
          <cell r="A1255" t="str">
            <v>40910SE</v>
          </cell>
          <cell r="B1255">
            <v>-69379</v>
          </cell>
          <cell r="DO1255">
            <v>-69379</v>
          </cell>
          <cell r="DQ1255">
            <v>0</v>
          </cell>
        </row>
        <row r="1256">
          <cell r="A1256" t="str">
            <v>40910SG</v>
          </cell>
          <cell r="B1256">
            <v>-70331272</v>
          </cell>
          <cell r="DO1256">
            <v>-70331272</v>
          </cell>
          <cell r="DQ1256">
            <v>0</v>
          </cell>
        </row>
        <row r="1257">
          <cell r="A1257" t="str">
            <v>40910SO</v>
          </cell>
          <cell r="B1257">
            <v>-792</v>
          </cell>
          <cell r="DO1257">
            <v>-792</v>
          </cell>
          <cell r="DQ1257">
            <v>0</v>
          </cell>
        </row>
        <row r="1258">
          <cell r="A1258" t="str">
            <v>40911SG</v>
          </cell>
          <cell r="B1258">
            <v>0</v>
          </cell>
          <cell r="DO1258">
            <v>0</v>
          </cell>
          <cell r="DQ1258">
            <v>0</v>
          </cell>
        </row>
        <row r="1259">
          <cell r="A1259" t="str">
            <v>SCHMAPBADDEBT</v>
          </cell>
          <cell r="B1259">
            <v>0</v>
          </cell>
          <cell r="DO1259">
            <v>0</v>
          </cell>
          <cell r="DQ1259">
            <v>0</v>
          </cell>
        </row>
        <row r="1260">
          <cell r="A1260" t="str">
            <v>SCHMAPOTHER</v>
          </cell>
          <cell r="B1260">
            <v>793</v>
          </cell>
          <cell r="DO1260">
            <v>793</v>
          </cell>
          <cell r="DQ1260">
            <v>0</v>
          </cell>
        </row>
        <row r="1261">
          <cell r="A1261" t="str">
            <v>SCHMAPSCHMDEXP</v>
          </cell>
          <cell r="B1261">
            <v>51684</v>
          </cell>
          <cell r="DO1261">
            <v>51684</v>
          </cell>
          <cell r="DQ1261">
            <v>0</v>
          </cell>
        </row>
        <row r="1262">
          <cell r="A1262" t="str">
            <v>SCHMAPSE</v>
          </cell>
          <cell r="B1262">
            <v>-1338965</v>
          </cell>
          <cell r="DO1262">
            <v>-1338965</v>
          </cell>
          <cell r="DQ1262">
            <v>0</v>
          </cell>
        </row>
        <row r="1263">
          <cell r="A1263" t="str">
            <v>SCHMAPSO</v>
          </cell>
          <cell r="B1263">
            <v>1021070</v>
          </cell>
          <cell r="DO1263">
            <v>1021070</v>
          </cell>
          <cell r="DQ1263">
            <v>0</v>
          </cell>
        </row>
        <row r="1264">
          <cell r="A1264" t="str">
            <v>SCHMATBADDEBT</v>
          </cell>
          <cell r="B1264">
            <v>-1356504.0013565002</v>
          </cell>
          <cell r="DO1264">
            <v>-1356504.0013565002</v>
          </cell>
          <cell r="DQ1264">
            <v>0</v>
          </cell>
        </row>
        <row r="1265">
          <cell r="A1265" t="str">
            <v>SCHMATCA</v>
          </cell>
          <cell r="B1265">
            <v>17488</v>
          </cell>
          <cell r="DO1265">
            <v>17488</v>
          </cell>
          <cell r="DQ1265">
            <v>0</v>
          </cell>
        </row>
        <row r="1266">
          <cell r="A1266" t="str">
            <v>SCHMATCIAC</v>
          </cell>
          <cell r="B1266">
            <v>59771706</v>
          </cell>
          <cell r="DO1266">
            <v>59771706</v>
          </cell>
          <cell r="DQ1266">
            <v>0</v>
          </cell>
        </row>
        <row r="1267">
          <cell r="A1267" t="str">
            <v>SCHMATGPS</v>
          </cell>
          <cell r="B1267">
            <v>-903450</v>
          </cell>
          <cell r="DO1267">
            <v>-903450</v>
          </cell>
          <cell r="DQ1267">
            <v>0</v>
          </cell>
        </row>
        <row r="1268">
          <cell r="A1268" t="str">
            <v>SCHMATID</v>
          </cell>
          <cell r="B1268">
            <v>92458</v>
          </cell>
          <cell r="DO1268">
            <v>92458</v>
          </cell>
          <cell r="DQ1268">
            <v>0</v>
          </cell>
        </row>
        <row r="1269">
          <cell r="A1269" t="str">
            <v>SCHMATOR</v>
          </cell>
          <cell r="B1269">
            <v>3253544</v>
          </cell>
          <cell r="DO1269">
            <v>3253544</v>
          </cell>
          <cell r="DQ1269">
            <v>0</v>
          </cell>
        </row>
        <row r="1270">
          <cell r="A1270" t="str">
            <v>SCHMATOTHER</v>
          </cell>
          <cell r="B1270">
            <v>-34082361</v>
          </cell>
          <cell r="DO1270">
            <v>-34082361</v>
          </cell>
          <cell r="DQ1270">
            <v>0</v>
          </cell>
        </row>
        <row r="1271">
          <cell r="A1271" t="str">
            <v>SCHMATSCHMDEXP</v>
          </cell>
          <cell r="B1271">
            <v>724003450</v>
          </cell>
          <cell r="DO1271">
            <v>724003450</v>
          </cell>
          <cell r="DQ1271">
            <v>0</v>
          </cell>
        </row>
        <row r="1272">
          <cell r="A1272" t="str">
            <v>SCHMATSE</v>
          </cell>
          <cell r="B1272">
            <v>12181645.000000101</v>
          </cell>
          <cell r="AB1272">
            <v>17066.57</v>
          </cell>
          <cell r="DO1272">
            <v>12198711.570000101</v>
          </cell>
          <cell r="DQ1272">
            <v>17066.57</v>
          </cell>
        </row>
        <row r="1273">
          <cell r="A1273" t="str">
            <v>SCHMATSG</v>
          </cell>
          <cell r="B1273">
            <v>324239</v>
          </cell>
          <cell r="W1273">
            <v>-9540176.2678840309</v>
          </cell>
          <cell r="DO1273">
            <v>-9215937.2678840309</v>
          </cell>
          <cell r="DQ1273">
            <v>-9540176.2678840309</v>
          </cell>
        </row>
        <row r="1274">
          <cell r="A1274" t="str">
            <v>SCHMATSGCT</v>
          </cell>
          <cell r="B1274">
            <v>1122425</v>
          </cell>
          <cell r="DO1274">
            <v>1122425</v>
          </cell>
          <cell r="DQ1274">
            <v>0</v>
          </cell>
        </row>
        <row r="1275">
          <cell r="A1275" t="str">
            <v>SCHMATSNP</v>
          </cell>
          <cell r="B1275">
            <v>53100430.999999896</v>
          </cell>
          <cell r="DO1275">
            <v>53100430.999999896</v>
          </cell>
          <cell r="DQ1275">
            <v>0</v>
          </cell>
        </row>
        <row r="1276">
          <cell r="A1276" t="str">
            <v>SCHMATSNPD</v>
          </cell>
          <cell r="B1276">
            <v>1512633</v>
          </cell>
          <cell r="DO1276">
            <v>1512633</v>
          </cell>
          <cell r="DQ1276">
            <v>0</v>
          </cell>
        </row>
        <row r="1277">
          <cell r="A1277" t="str">
            <v>SCHMATSO</v>
          </cell>
          <cell r="B1277">
            <v>2439103</v>
          </cell>
          <cell r="J1277">
            <v>20310762</v>
          </cell>
          <cell r="DO1277">
            <v>22749865</v>
          </cell>
          <cell r="DQ1277">
            <v>20310762</v>
          </cell>
        </row>
        <row r="1278">
          <cell r="A1278" t="str">
            <v>SCHMATUT</v>
          </cell>
          <cell r="B1278">
            <v>2369948</v>
          </cell>
          <cell r="V1278">
            <v>4483442.4000000013</v>
          </cell>
          <cell r="W1278">
            <v>3601750.7700000182</v>
          </cell>
          <cell r="DO1278">
            <v>10455141.17000002</v>
          </cell>
          <cell r="DQ1278">
            <v>8085193.1700000195</v>
          </cell>
        </row>
        <row r="1279">
          <cell r="A1279" t="str">
            <v>SCHMATWA</v>
          </cell>
          <cell r="B1279">
            <v>3992817</v>
          </cell>
          <cell r="DO1279">
            <v>3992817</v>
          </cell>
          <cell r="DQ1279">
            <v>0</v>
          </cell>
        </row>
        <row r="1280">
          <cell r="A1280" t="str">
            <v>SCHMATWYP</v>
          </cell>
          <cell r="B1280">
            <v>-1042719</v>
          </cell>
          <cell r="DO1280">
            <v>-1042719</v>
          </cell>
          <cell r="DQ1280">
            <v>0</v>
          </cell>
        </row>
        <row r="1281">
          <cell r="A1281" t="str">
            <v>SCHMATWYU</v>
          </cell>
          <cell r="B1281">
            <v>0</v>
          </cell>
          <cell r="DO1281">
            <v>0</v>
          </cell>
          <cell r="DQ1281">
            <v>0</v>
          </cell>
        </row>
        <row r="1282">
          <cell r="A1282" t="str">
            <v>SCHMDPCA</v>
          </cell>
          <cell r="B1282">
            <v>0</v>
          </cell>
          <cell r="DO1282">
            <v>0</v>
          </cell>
          <cell r="DQ1282">
            <v>0</v>
          </cell>
        </row>
        <row r="1283">
          <cell r="A1283" t="str">
            <v>SCHMDPDGP</v>
          </cell>
          <cell r="B1283">
            <v>0</v>
          </cell>
          <cell r="DO1283">
            <v>0</v>
          </cell>
          <cell r="DQ1283">
            <v>0</v>
          </cell>
        </row>
        <row r="1284">
          <cell r="A1284" t="str">
            <v>SCHMDPSCHMDEXP</v>
          </cell>
          <cell r="B1284">
            <v>-10179</v>
          </cell>
          <cell r="DO1284">
            <v>-10179</v>
          </cell>
          <cell r="DQ1284">
            <v>0</v>
          </cell>
        </row>
        <row r="1285">
          <cell r="A1285" t="str">
            <v>SCHMDPSE</v>
          </cell>
          <cell r="B1285">
            <v>466531</v>
          </cell>
          <cell r="DO1285">
            <v>466531</v>
          </cell>
          <cell r="DQ1285">
            <v>0</v>
          </cell>
        </row>
        <row r="1286">
          <cell r="A1286" t="str">
            <v>SCHMDPSG</v>
          </cell>
          <cell r="B1286">
            <v>0</v>
          </cell>
          <cell r="DO1286">
            <v>0</v>
          </cell>
          <cell r="DQ1286">
            <v>0</v>
          </cell>
        </row>
        <row r="1287">
          <cell r="A1287" t="str">
            <v>SCHMDPSNP</v>
          </cell>
          <cell r="B1287">
            <v>218536</v>
          </cell>
          <cell r="DO1287">
            <v>218536</v>
          </cell>
          <cell r="DQ1287">
            <v>0</v>
          </cell>
        </row>
        <row r="1288">
          <cell r="A1288" t="str">
            <v>SCHMDPSO</v>
          </cell>
          <cell r="B1288">
            <v>-262490</v>
          </cell>
          <cell r="DO1288">
            <v>-262490</v>
          </cell>
          <cell r="DQ1288">
            <v>0</v>
          </cell>
        </row>
        <row r="1289">
          <cell r="A1289" t="str">
            <v>SCHMDTBADDEBT</v>
          </cell>
          <cell r="B1289">
            <v>0</v>
          </cell>
          <cell r="DO1289">
            <v>0</v>
          </cell>
          <cell r="DQ1289">
            <v>0</v>
          </cell>
        </row>
        <row r="1290">
          <cell r="A1290" t="str">
            <v>SCHMDTCA</v>
          </cell>
          <cell r="B1290">
            <v>3038419</v>
          </cell>
          <cell r="DO1290">
            <v>3038419</v>
          </cell>
          <cell r="DQ1290">
            <v>0</v>
          </cell>
        </row>
        <row r="1291">
          <cell r="A1291" t="str">
            <v>SCHMDTCIAC</v>
          </cell>
          <cell r="B1291">
            <v>0</v>
          </cell>
          <cell r="DO1291">
            <v>0</v>
          </cell>
          <cell r="DQ1291">
            <v>0</v>
          </cell>
        </row>
        <row r="1292">
          <cell r="A1292" t="str">
            <v>SCHMDTDGP</v>
          </cell>
          <cell r="B1292">
            <v>0</v>
          </cell>
          <cell r="DO1292">
            <v>0</v>
          </cell>
          <cell r="DQ1292">
            <v>0</v>
          </cell>
        </row>
        <row r="1293">
          <cell r="A1293" t="str">
            <v>SCHMDTGPS</v>
          </cell>
          <cell r="B1293">
            <v>45683815</v>
          </cell>
          <cell r="DO1293">
            <v>45683815</v>
          </cell>
          <cell r="DQ1293">
            <v>0</v>
          </cell>
        </row>
        <row r="1294">
          <cell r="A1294" t="str">
            <v>SCHMDTID</v>
          </cell>
          <cell r="B1294">
            <v>2406665</v>
          </cell>
          <cell r="DO1294">
            <v>2406665</v>
          </cell>
          <cell r="DQ1294">
            <v>0</v>
          </cell>
        </row>
        <row r="1295">
          <cell r="A1295" t="str">
            <v>SCHMDTOR</v>
          </cell>
          <cell r="B1295">
            <v>1303287</v>
          </cell>
          <cell r="J1295">
            <v>235355</v>
          </cell>
          <cell r="DO1295">
            <v>1538642</v>
          </cell>
          <cell r="DQ1295">
            <v>235355</v>
          </cell>
        </row>
        <row r="1296">
          <cell r="A1296" t="str">
            <v>SCHMDTOTHER</v>
          </cell>
          <cell r="B1296">
            <v>44924950</v>
          </cell>
          <cell r="DO1296">
            <v>44924950</v>
          </cell>
          <cell r="DQ1296">
            <v>0</v>
          </cell>
        </row>
        <row r="1297">
          <cell r="A1297" t="str">
            <v>SCHMDTSE</v>
          </cell>
          <cell r="B1297">
            <v>14483763.999999899</v>
          </cell>
          <cell r="AB1297">
            <v>631524.40000000014</v>
          </cell>
          <cell r="DO1297">
            <v>15115288.3999999</v>
          </cell>
          <cell r="DQ1297">
            <v>631524.40000000014</v>
          </cell>
        </row>
        <row r="1298">
          <cell r="A1298" t="str">
            <v>SCHMDTSG</v>
          </cell>
          <cell r="B1298">
            <v>115235561</v>
          </cell>
          <cell r="X1298">
            <v>61353</v>
          </cell>
          <cell r="DO1298">
            <v>115296914</v>
          </cell>
          <cell r="DQ1298">
            <v>61353</v>
          </cell>
        </row>
        <row r="1299">
          <cell r="A1299" t="str">
            <v>SCHMDTSNP</v>
          </cell>
          <cell r="B1299">
            <v>87997357</v>
          </cell>
          <cell r="DO1299">
            <v>87997357</v>
          </cell>
          <cell r="DQ1299">
            <v>0</v>
          </cell>
        </row>
        <row r="1300">
          <cell r="A1300" t="str">
            <v>SCHMDTSNPD</v>
          </cell>
          <cell r="B1300">
            <v>-214545</v>
          </cell>
          <cell r="DO1300">
            <v>-214545</v>
          </cell>
          <cell r="DQ1300">
            <v>0</v>
          </cell>
        </row>
        <row r="1301">
          <cell r="A1301" t="str">
            <v>SCHMDTSO</v>
          </cell>
          <cell r="B1301">
            <v>7387040</v>
          </cell>
          <cell r="J1301">
            <v>20310762</v>
          </cell>
          <cell r="K1301">
            <v>2883372</v>
          </cell>
          <cell r="DO1301">
            <v>30581174</v>
          </cell>
          <cell r="DQ1301">
            <v>23194134</v>
          </cell>
        </row>
        <row r="1302">
          <cell r="A1302" t="str">
            <v>SCHMDTSSGCH</v>
          </cell>
          <cell r="B1302">
            <v>149024</v>
          </cell>
          <cell r="DO1302">
            <v>149024</v>
          </cell>
          <cell r="DQ1302">
            <v>0</v>
          </cell>
        </row>
        <row r="1303">
          <cell r="A1303" t="str">
            <v>SCHMDTTAXDEPR</v>
          </cell>
          <cell r="B1303">
            <v>1048425493</v>
          </cell>
          <cell r="DO1303">
            <v>1048425493</v>
          </cell>
          <cell r="DQ1303">
            <v>0</v>
          </cell>
        </row>
        <row r="1304">
          <cell r="A1304" t="str">
            <v>SCHMDTTROJD</v>
          </cell>
          <cell r="B1304">
            <v>0</v>
          </cell>
          <cell r="DO1304">
            <v>0</v>
          </cell>
          <cell r="DQ1304">
            <v>0</v>
          </cell>
        </row>
        <row r="1305">
          <cell r="A1305" t="str">
            <v>SCHMDTUT</v>
          </cell>
          <cell r="B1305">
            <v>11010581</v>
          </cell>
          <cell r="DO1305">
            <v>11010581</v>
          </cell>
          <cell r="DQ1305">
            <v>0</v>
          </cell>
        </row>
        <row r="1306">
          <cell r="A1306" t="str">
            <v>SCHMDTWA</v>
          </cell>
          <cell r="B1306">
            <v>280913</v>
          </cell>
          <cell r="DO1306">
            <v>280913</v>
          </cell>
          <cell r="DQ1306">
            <v>0</v>
          </cell>
        </row>
        <row r="1307">
          <cell r="A1307" t="str">
            <v>SCHMDTWYP</v>
          </cell>
          <cell r="B1307">
            <v>7689287</v>
          </cell>
          <cell r="DO1307">
            <v>7689287</v>
          </cell>
          <cell r="DQ1307">
            <v>0</v>
          </cell>
        </row>
        <row r="1308">
          <cell r="A1308" t="str">
            <v>SCHMATTROJD</v>
          </cell>
          <cell r="B1308">
            <v>503213</v>
          </cell>
          <cell r="DO1308">
            <v>503213</v>
          </cell>
          <cell r="DQ1308">
            <v>0</v>
          </cell>
        </row>
        <row r="1309">
          <cell r="A1309" t="str">
            <v>25398SE</v>
          </cell>
          <cell r="B1309">
            <v>0</v>
          </cell>
          <cell r="AB1309">
            <v>-392048.33799999999</v>
          </cell>
          <cell r="DO1309">
            <v>-392048.33799999999</v>
          </cell>
          <cell r="DQ1309">
            <v>-392048.33799999999</v>
          </cell>
        </row>
        <row r="1310">
          <cell r="A1310" t="str">
            <v>4311UT</v>
          </cell>
          <cell r="B1310">
            <v>0</v>
          </cell>
          <cell r="U1310">
            <v>982562.50000000012</v>
          </cell>
          <cell r="DO1310">
            <v>982562.50000000012</v>
          </cell>
          <cell r="DQ1310">
            <v>982562.50000000012</v>
          </cell>
        </row>
        <row r="1311">
          <cell r="A1311" t="str">
            <v>235UT</v>
          </cell>
          <cell r="B1311">
            <v>0</v>
          </cell>
          <cell r="U1311">
            <v>-16409603.223846154</v>
          </cell>
          <cell r="DO1311">
            <v>-16409603.223846154</v>
          </cell>
          <cell r="DQ1311">
            <v>-16409603.223846154</v>
          </cell>
        </row>
        <row r="1312">
          <cell r="A1312" t="str">
            <v>421NUTIL</v>
          </cell>
          <cell r="B1312">
            <v>0</v>
          </cell>
          <cell r="G1312">
            <v>278366.94</v>
          </cell>
          <cell r="DO1312">
            <v>278366.94</v>
          </cell>
          <cell r="DQ1312">
            <v>278366.94</v>
          </cell>
        </row>
        <row r="1313">
          <cell r="A1313" t="str">
            <v>456CA</v>
          </cell>
          <cell r="B1313">
            <v>-5.96</v>
          </cell>
          <cell r="D1313">
            <v>-179494.79856700249</v>
          </cell>
          <cell r="DO1313">
            <v>-179500.75856700249</v>
          </cell>
          <cell r="DQ1313">
            <v>-179494.79856700249</v>
          </cell>
        </row>
        <row r="1314">
          <cell r="A1314" t="str">
            <v>254SG</v>
          </cell>
          <cell r="B1314">
            <v>0</v>
          </cell>
          <cell r="DO1314">
            <v>0</v>
          </cell>
          <cell r="DQ1314">
            <v>0</v>
          </cell>
        </row>
        <row r="1315">
          <cell r="A1315" t="str">
            <v>282ID</v>
          </cell>
          <cell r="B1315">
            <v>0</v>
          </cell>
          <cell r="N1315">
            <v>-217075725.92307693</v>
          </cell>
          <cell r="DO1315">
            <v>-217075725.92307693</v>
          </cell>
          <cell r="DQ1315">
            <v>-217075725.92307693</v>
          </cell>
        </row>
        <row r="1316">
          <cell r="A1316" t="str">
            <v>282CA</v>
          </cell>
          <cell r="B1316">
            <v>0</v>
          </cell>
          <cell r="N1316">
            <v>-84958472.84615384</v>
          </cell>
          <cell r="DO1316">
            <v>-84958472.84615384</v>
          </cell>
          <cell r="DQ1316">
            <v>-84958472.84615384</v>
          </cell>
        </row>
        <row r="1317">
          <cell r="A1317" t="str">
            <v>282OR</v>
          </cell>
          <cell r="B1317">
            <v>0</v>
          </cell>
          <cell r="N1317">
            <v>-1045782283.1538461</v>
          </cell>
          <cell r="DO1317">
            <v>-1045782283.1538461</v>
          </cell>
          <cell r="DQ1317">
            <v>-1045782283.1538461</v>
          </cell>
        </row>
        <row r="1318">
          <cell r="A1318" t="str">
            <v>282UT</v>
          </cell>
          <cell r="B1318">
            <v>0</v>
          </cell>
          <cell r="N1318">
            <v>-1683189348.7692308</v>
          </cell>
          <cell r="W1318">
            <v>4030693</v>
          </cell>
          <cell r="DO1318">
            <v>-1679158655.7692308</v>
          </cell>
          <cell r="DQ1318">
            <v>-1679158655.7692308</v>
          </cell>
        </row>
        <row r="1319">
          <cell r="A1319" t="str">
            <v>282WA</v>
          </cell>
          <cell r="B1319">
            <v>0</v>
          </cell>
          <cell r="N1319">
            <v>-235149103.30769232</v>
          </cell>
          <cell r="DO1319">
            <v>-235149103.30769232</v>
          </cell>
          <cell r="DQ1319">
            <v>-235149103.30769232</v>
          </cell>
        </row>
        <row r="1320">
          <cell r="A1320" t="str">
            <v>282WYP</v>
          </cell>
          <cell r="B1320">
            <v>0</v>
          </cell>
          <cell r="N1320">
            <v>-542422035.69230771</v>
          </cell>
          <cell r="DO1320">
            <v>-542422035.69230771</v>
          </cell>
          <cell r="DQ1320">
            <v>-542422035.69230771</v>
          </cell>
        </row>
        <row r="1321">
          <cell r="A1321" t="str">
            <v>282SNP</v>
          </cell>
          <cell r="B1321">
            <v>0</v>
          </cell>
          <cell r="N1321">
            <v>-7700136.8461538469</v>
          </cell>
          <cell r="DO1321">
            <v>-7700136.8461538469</v>
          </cell>
          <cell r="DQ1321">
            <v>-7700136.8461538469</v>
          </cell>
        </row>
        <row r="1322">
          <cell r="A1322" t="str">
            <v>282CIAC</v>
          </cell>
          <cell r="B1322">
            <v>0</v>
          </cell>
          <cell r="N1322">
            <v>78518</v>
          </cell>
          <cell r="DO1322">
            <v>78518</v>
          </cell>
          <cell r="DQ1322">
            <v>78518</v>
          </cell>
        </row>
        <row r="1323">
          <cell r="A1323" t="str">
            <v>282SNPD</v>
          </cell>
          <cell r="B1323">
            <v>0</v>
          </cell>
          <cell r="N1323">
            <v>323229</v>
          </cell>
          <cell r="DO1323">
            <v>323229</v>
          </cell>
          <cell r="DQ1323">
            <v>323229</v>
          </cell>
        </row>
        <row r="1324">
          <cell r="DO1324">
            <v>0</v>
          </cell>
          <cell r="DQ1324">
            <v>0</v>
          </cell>
        </row>
        <row r="1325">
          <cell r="DO1325">
            <v>0</v>
          </cell>
          <cell r="DQ1325">
            <v>0</v>
          </cell>
        </row>
        <row r="1326">
          <cell r="DO1326">
            <v>0</v>
          </cell>
          <cell r="DQ1326">
            <v>0</v>
          </cell>
        </row>
        <row r="1327">
          <cell r="DO1327">
            <v>0</v>
          </cell>
          <cell r="DQ1327">
            <v>0</v>
          </cell>
        </row>
        <row r="1328">
          <cell r="DO1328">
            <v>0</v>
          </cell>
          <cell r="DQ1328">
            <v>0</v>
          </cell>
        </row>
        <row r="1329">
          <cell r="DO1329">
            <v>0</v>
          </cell>
          <cell r="DQ1329">
            <v>0</v>
          </cell>
        </row>
        <row r="1330">
          <cell r="DO1330">
            <v>0</v>
          </cell>
          <cell r="DQ1330">
            <v>0</v>
          </cell>
        </row>
        <row r="1331">
          <cell r="DO1331">
            <v>0</v>
          </cell>
          <cell r="DQ1331">
            <v>0</v>
          </cell>
        </row>
        <row r="1332">
          <cell r="DO1332">
            <v>0</v>
          </cell>
          <cell r="DQ1332">
            <v>0</v>
          </cell>
        </row>
        <row r="1333">
          <cell r="DO1333">
            <v>0</v>
          </cell>
          <cell r="DQ1333">
            <v>0</v>
          </cell>
        </row>
        <row r="1334">
          <cell r="DO1334">
            <v>0</v>
          </cell>
          <cell r="DQ1334">
            <v>0</v>
          </cell>
        </row>
        <row r="1335">
          <cell r="DO1335">
            <v>0</v>
          </cell>
          <cell r="DQ1335">
            <v>0</v>
          </cell>
        </row>
        <row r="1336">
          <cell r="DO1336">
            <v>0</v>
          </cell>
          <cell r="DQ1336">
            <v>0</v>
          </cell>
        </row>
        <row r="1337">
          <cell r="DO1337">
            <v>0</v>
          </cell>
          <cell r="DQ1337">
            <v>0</v>
          </cell>
        </row>
        <row r="1338">
          <cell r="DO1338">
            <v>0</v>
          </cell>
          <cell r="DQ1338">
            <v>0</v>
          </cell>
        </row>
        <row r="1339">
          <cell r="DO1339">
            <v>0</v>
          </cell>
          <cell r="DQ1339">
            <v>0</v>
          </cell>
        </row>
        <row r="1340">
          <cell r="DO1340">
            <v>0</v>
          </cell>
          <cell r="DQ1340">
            <v>0</v>
          </cell>
        </row>
        <row r="1341">
          <cell r="DO1341">
            <v>0</v>
          </cell>
          <cell r="DQ1341">
            <v>0</v>
          </cell>
        </row>
        <row r="1342">
          <cell r="DO1342">
            <v>0</v>
          </cell>
          <cell r="DQ1342">
            <v>0</v>
          </cell>
        </row>
        <row r="1343">
          <cell r="DO1343">
            <v>0</v>
          </cell>
          <cell r="DQ1343">
            <v>0</v>
          </cell>
        </row>
        <row r="1344">
          <cell r="DO1344">
            <v>0</v>
          </cell>
          <cell r="DQ1344">
            <v>0</v>
          </cell>
        </row>
        <row r="1345">
          <cell r="DO1345">
            <v>0</v>
          </cell>
          <cell r="DQ1345">
            <v>0</v>
          </cell>
        </row>
        <row r="1346">
          <cell r="DO1346">
            <v>0</v>
          </cell>
          <cell r="DQ1346">
            <v>0</v>
          </cell>
        </row>
        <row r="1347">
          <cell r="DO1347">
            <v>0</v>
          </cell>
          <cell r="DQ1347">
            <v>0</v>
          </cell>
        </row>
        <row r="1348">
          <cell r="DO1348">
            <v>0</v>
          </cell>
          <cell r="DQ1348">
            <v>0</v>
          </cell>
        </row>
        <row r="1349">
          <cell r="DO1349">
            <v>0</v>
          </cell>
          <cell r="DQ1349">
            <v>0</v>
          </cell>
        </row>
        <row r="1350">
          <cell r="DO1350">
            <v>0</v>
          </cell>
          <cell r="DQ1350">
            <v>0</v>
          </cell>
        </row>
        <row r="1351">
          <cell r="DO1351">
            <v>0</v>
          </cell>
          <cell r="DQ1351">
            <v>0</v>
          </cell>
        </row>
        <row r="1352">
          <cell r="DO1352">
            <v>0</v>
          </cell>
          <cell r="DQ1352">
            <v>0</v>
          </cell>
        </row>
        <row r="1353">
          <cell r="DO1353">
            <v>0</v>
          </cell>
          <cell r="DQ1353">
            <v>0</v>
          </cell>
        </row>
        <row r="1354">
          <cell r="DO1354">
            <v>0</v>
          </cell>
          <cell r="DQ1354">
            <v>0</v>
          </cell>
        </row>
        <row r="1355">
          <cell r="DO1355">
            <v>0</v>
          </cell>
          <cell r="DQ1355">
            <v>0</v>
          </cell>
        </row>
        <row r="1356">
          <cell r="DO1356">
            <v>0</v>
          </cell>
          <cell r="DQ1356">
            <v>0</v>
          </cell>
        </row>
        <row r="1357">
          <cell r="DO1357">
            <v>0</v>
          </cell>
          <cell r="DQ1357">
            <v>0</v>
          </cell>
        </row>
        <row r="1358">
          <cell r="DO1358">
            <v>0</v>
          </cell>
          <cell r="DQ1358">
            <v>0</v>
          </cell>
        </row>
        <row r="1359">
          <cell r="DO1359">
            <v>0</v>
          </cell>
          <cell r="DQ1359">
            <v>0</v>
          </cell>
        </row>
        <row r="1360">
          <cell r="DO1360">
            <v>0</v>
          </cell>
          <cell r="DQ1360">
            <v>0</v>
          </cell>
        </row>
        <row r="1361">
          <cell r="DO1361">
            <v>0</v>
          </cell>
          <cell r="DQ1361">
            <v>0</v>
          </cell>
        </row>
        <row r="1362">
          <cell r="DO1362">
            <v>0</v>
          </cell>
          <cell r="DQ1362">
            <v>0</v>
          </cell>
        </row>
        <row r="1363">
          <cell r="DO1363">
            <v>0</v>
          </cell>
          <cell r="DQ1363">
            <v>0</v>
          </cell>
        </row>
        <row r="1364">
          <cell r="DO1364">
            <v>0</v>
          </cell>
          <cell r="DQ1364">
            <v>0</v>
          </cell>
        </row>
        <row r="1365">
          <cell r="DO1365">
            <v>0</v>
          </cell>
          <cell r="DQ1365">
            <v>0</v>
          </cell>
        </row>
        <row r="1366">
          <cell r="DO1366">
            <v>0</v>
          </cell>
          <cell r="DQ1366">
            <v>0</v>
          </cell>
        </row>
        <row r="1367">
          <cell r="DO1367">
            <v>0</v>
          </cell>
          <cell r="DQ1367">
            <v>0</v>
          </cell>
        </row>
        <row r="1368">
          <cell r="DO1368">
            <v>0</v>
          </cell>
          <cell r="DQ1368">
            <v>0</v>
          </cell>
        </row>
        <row r="1369">
          <cell r="DO1369">
            <v>0</v>
          </cell>
          <cell r="DQ1369">
            <v>0</v>
          </cell>
        </row>
        <row r="1370">
          <cell r="DO1370">
            <v>0</v>
          </cell>
          <cell r="DQ1370">
            <v>0</v>
          </cell>
        </row>
        <row r="1371">
          <cell r="DO1371">
            <v>0</v>
          </cell>
          <cell r="DQ1371">
            <v>0</v>
          </cell>
        </row>
        <row r="1372">
          <cell r="DO1372">
            <v>0</v>
          </cell>
          <cell r="DQ1372">
            <v>0</v>
          </cell>
        </row>
        <row r="1373">
          <cell r="DO1373">
            <v>0</v>
          </cell>
          <cell r="DQ1373">
            <v>0</v>
          </cell>
        </row>
        <row r="1374">
          <cell r="DO1374">
            <v>0</v>
          </cell>
          <cell r="DQ1374">
            <v>0</v>
          </cell>
        </row>
        <row r="1375">
          <cell r="DO1375">
            <v>0</v>
          </cell>
          <cell r="DQ1375">
            <v>0</v>
          </cell>
        </row>
        <row r="1376">
          <cell r="DO1376">
            <v>0</v>
          </cell>
          <cell r="DQ1376">
            <v>0</v>
          </cell>
        </row>
        <row r="1377">
          <cell r="DO1377">
            <v>0</v>
          </cell>
          <cell r="DQ1377">
            <v>0</v>
          </cell>
        </row>
        <row r="1378">
          <cell r="DO1378">
            <v>0</v>
          </cell>
          <cell r="DQ1378">
            <v>0</v>
          </cell>
        </row>
        <row r="1379">
          <cell r="DO1379">
            <v>0</v>
          </cell>
          <cell r="DQ1379">
            <v>0</v>
          </cell>
        </row>
        <row r="1380">
          <cell r="DO1380">
            <v>0</v>
          </cell>
          <cell r="DQ1380">
            <v>0</v>
          </cell>
        </row>
        <row r="1381">
          <cell r="DO1381">
            <v>0</v>
          </cell>
          <cell r="DQ1381">
            <v>0</v>
          </cell>
        </row>
        <row r="1382">
          <cell r="DO1382">
            <v>0</v>
          </cell>
          <cell r="DQ1382">
            <v>0</v>
          </cell>
        </row>
        <row r="1383">
          <cell r="DO1383">
            <v>0</v>
          </cell>
          <cell r="DQ1383">
            <v>0</v>
          </cell>
        </row>
        <row r="1384">
          <cell r="DO1384">
            <v>0</v>
          </cell>
          <cell r="DQ1384">
            <v>0</v>
          </cell>
        </row>
        <row r="1385">
          <cell r="DO1385">
            <v>0</v>
          </cell>
          <cell r="DQ1385">
            <v>0</v>
          </cell>
        </row>
        <row r="1386">
          <cell r="DO1386">
            <v>0</v>
          </cell>
          <cell r="DQ1386">
            <v>0</v>
          </cell>
        </row>
        <row r="1387">
          <cell r="DO1387">
            <v>0</v>
          </cell>
          <cell r="DQ1387">
            <v>0</v>
          </cell>
        </row>
        <row r="1388">
          <cell r="DO1388">
            <v>0</v>
          </cell>
          <cell r="DQ1388">
            <v>0</v>
          </cell>
        </row>
        <row r="1389">
          <cell r="DO1389">
            <v>0</v>
          </cell>
          <cell r="DQ1389">
            <v>0</v>
          </cell>
        </row>
        <row r="1390">
          <cell r="DO1390">
            <v>0</v>
          </cell>
          <cell r="DQ1390">
            <v>0</v>
          </cell>
        </row>
        <row r="1391">
          <cell r="DO1391">
            <v>0</v>
          </cell>
          <cell r="DQ1391">
            <v>0</v>
          </cell>
        </row>
        <row r="1392">
          <cell r="DO1392">
            <v>0</v>
          </cell>
          <cell r="DQ1392">
            <v>0</v>
          </cell>
        </row>
        <row r="1393">
          <cell r="DO1393">
            <v>0</v>
          </cell>
          <cell r="DQ1393">
            <v>0</v>
          </cell>
        </row>
        <row r="1394">
          <cell r="DO1394">
            <v>0</v>
          </cell>
          <cell r="DQ1394">
            <v>0</v>
          </cell>
        </row>
        <row r="1395">
          <cell r="DO1395">
            <v>0</v>
          </cell>
          <cell r="DQ1395">
            <v>0</v>
          </cell>
        </row>
        <row r="1396">
          <cell r="DO1396">
            <v>0</v>
          </cell>
          <cell r="DQ1396">
            <v>0</v>
          </cell>
        </row>
        <row r="1397">
          <cell r="DO1397">
            <v>0</v>
          </cell>
          <cell r="DQ1397">
            <v>0</v>
          </cell>
        </row>
        <row r="1398">
          <cell r="DO1398">
            <v>0</v>
          </cell>
          <cell r="DQ1398">
            <v>0</v>
          </cell>
        </row>
        <row r="1399">
          <cell r="DO1399">
            <v>0</v>
          </cell>
          <cell r="DQ1399">
            <v>0</v>
          </cell>
        </row>
        <row r="1400">
          <cell r="DO1400">
            <v>0</v>
          </cell>
          <cell r="DQ1400">
            <v>0</v>
          </cell>
        </row>
        <row r="1418">
          <cell r="B1418">
            <v>25211077649.498756</v>
          </cell>
          <cell r="M1418">
            <v>0</v>
          </cell>
        </row>
      </sheetData>
      <sheetData sheetId="13"/>
      <sheetData sheetId="14">
        <row r="1">
          <cell r="E1">
            <v>25194056657.917263</v>
          </cell>
          <cell r="J1">
            <v>25194056657.917263</v>
          </cell>
        </row>
      </sheetData>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Results"/>
      <sheetName val="Report"/>
      <sheetName val="NRO"/>
      <sheetName val="UTCR"/>
      <sheetName val="ADJ"/>
      <sheetName val="URO"/>
      <sheetName val="2010 Protocol ECD"/>
      <sheetName val="RP ECD-DO NOT USE for UT ROO"/>
      <sheetName val="Unadj Data for RAM"/>
      <sheetName val="Variables"/>
      <sheetName val="Adjustments"/>
      <sheetName val="Adj Summary"/>
      <sheetName val="Inputs"/>
      <sheetName val="Factors"/>
      <sheetName val="Historical Actual Loads"/>
      <sheetName val="Normalized Loads"/>
      <sheetName val="CWC"/>
      <sheetName val="WelcomeDialog"/>
      <sheetName val="Macro"/>
    </sheetNames>
    <sheetDataSet>
      <sheetData sheetId="0" refreshError="1"/>
      <sheetData sheetId="1" refreshError="1"/>
      <sheetData sheetId="2">
        <row r="43">
          <cell r="C43">
            <v>1985739000.5882339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428">
          <cell r="C1428">
            <v>-101460130.81</v>
          </cell>
          <cell r="D1428">
            <v>-11527855.797531018</v>
          </cell>
          <cell r="E1428">
            <v>-5471108.8099999996</v>
          </cell>
          <cell r="F1428">
            <v>29901621.988234352</v>
          </cell>
          <cell r="G1428">
            <v>126225.83223631288</v>
          </cell>
          <cell r="H1428">
            <v>0</v>
          </cell>
          <cell r="I1428">
            <v>1700000</v>
          </cell>
          <cell r="J1428">
            <v>-111335418.44</v>
          </cell>
          <cell r="K1428">
            <v>33106714.320000004</v>
          </cell>
          <cell r="M1428">
            <v>-27875210.329999991</v>
          </cell>
          <cell r="N1428">
            <v>932092.84933901823</v>
          </cell>
          <cell r="O1428">
            <v>1178250</v>
          </cell>
          <cell r="Q1428">
            <v>-54883</v>
          </cell>
          <cell r="R1428">
            <v>9698982.0149658993</v>
          </cell>
          <cell r="S1428">
            <v>183720687.42607054</v>
          </cell>
          <cell r="T1428">
            <v>8.8475644588470459E-8</v>
          </cell>
          <cell r="U1428">
            <v>-11155746.816153836</v>
          </cell>
          <cell r="V1428">
            <v>-15488664.393846154</v>
          </cell>
          <cell r="W1428">
            <v>-15457554.036559939</v>
          </cell>
          <cell r="X1428">
            <v>-8.3819031715393066E-9</v>
          </cell>
          <cell r="Y1428">
            <v>-7324199.9230769454</v>
          </cell>
          <cell r="AA1428">
            <v>10556969.75</v>
          </cell>
          <cell r="AB1428">
            <v>-11440.575823869876</v>
          </cell>
          <cell r="AC1428">
            <v>-36836316.081537768</v>
          </cell>
          <cell r="AD1428">
            <v>1579828.1926066086</v>
          </cell>
          <cell r="AE1428">
            <v>-136118.63694145199</v>
          </cell>
          <cell r="AF1428">
            <v>6346537.765629583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12.bin"/><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627"/>
  <sheetViews>
    <sheetView view="pageBreakPreview" topLeftCell="A76" zoomScale="80" zoomScaleNormal="76" zoomScaleSheetLayoutView="80" workbookViewId="0">
      <selection activeCell="F182" sqref="F182"/>
    </sheetView>
  </sheetViews>
  <sheetFormatPr defaultColWidth="9.140625" defaultRowHeight="12" customHeight="1"/>
  <cols>
    <col min="1" max="1" width="4.140625" style="67" bestFit="1" customWidth="1"/>
    <col min="2" max="2" width="6.7109375" style="67" customWidth="1"/>
    <col min="3" max="3" width="29.5703125" style="67" customWidth="1"/>
    <col min="4" max="4" width="10.42578125" style="79" customWidth="1"/>
    <col min="5" max="5" width="5.140625" style="79" bestFit="1" customWidth="1"/>
    <col min="6" max="6" width="14.5703125" style="80" customWidth="1"/>
    <col min="7" max="7" width="10.85546875" style="79" bestFit="1" customWidth="1"/>
    <col min="8" max="8" width="10.28515625" style="67" customWidth="1"/>
    <col min="9" max="9" width="15.85546875" style="68" bestFit="1" customWidth="1"/>
    <col min="10" max="10" width="5.7109375" style="79" bestFit="1" customWidth="1"/>
    <col min="11" max="11" width="5.42578125" style="79" customWidth="1"/>
    <col min="12" max="12" width="16.42578125" style="92" customWidth="1"/>
    <col min="13" max="13" width="14.28515625" style="92" bestFit="1" customWidth="1"/>
    <col min="14" max="14" width="12.5703125" style="92" bestFit="1" customWidth="1"/>
    <col min="15" max="15" width="15.85546875" style="109" bestFit="1" customWidth="1"/>
    <col min="16" max="16" width="9.140625" style="92"/>
    <col min="17" max="17" width="9.140625" style="67"/>
    <col min="18" max="18" width="13.85546875" style="377" customWidth="1"/>
    <col min="19" max="19" width="9.140625" style="67"/>
    <col min="20" max="20" width="9.28515625" style="67" bestFit="1" customWidth="1"/>
    <col min="21" max="21" width="14.85546875" style="67" bestFit="1" customWidth="1"/>
    <col min="22" max="16384" width="9.140625" style="67"/>
  </cols>
  <sheetData>
    <row r="1" spans="1:16" ht="12" customHeight="1">
      <c r="G1" s="81"/>
      <c r="H1" s="82" t="e">
        <f>VLOOKUP(G1,'Alloc. Factors'!$B$2:$M$110,7,FALSE)</f>
        <v>#N/A</v>
      </c>
      <c r="I1" s="83" t="e">
        <f>H1*F1</f>
        <v>#N/A</v>
      </c>
    </row>
    <row r="2" spans="1:16" ht="12" customHeight="1">
      <c r="G2" s="84"/>
      <c r="H2" s="85"/>
      <c r="I2" s="86"/>
    </row>
    <row r="3" spans="1:16" ht="12" customHeight="1">
      <c r="B3" s="7" t="str">
        <f>Inputs!$C$2</f>
        <v>Rocky Mountain Power</v>
      </c>
      <c r="I3" s="87" t="s">
        <v>0</v>
      </c>
      <c r="J3" s="88">
        <v>3.1</v>
      </c>
      <c r="L3" s="898" t="s">
        <v>2050</v>
      </c>
    </row>
    <row r="4" spans="1:16" ht="12" customHeight="1">
      <c r="B4" s="7" t="str">
        <f>Inputs!$C$3</f>
        <v>Utah Results of Operations - December 2014</v>
      </c>
    </row>
    <row r="5" spans="1:16" ht="12" customHeight="1">
      <c r="B5" s="32" t="s">
        <v>247</v>
      </c>
    </row>
    <row r="8" spans="1:16" ht="12" customHeight="1">
      <c r="F8" s="89" t="s">
        <v>1</v>
      </c>
      <c r="H8" s="79"/>
      <c r="I8" s="90" t="str">
        <f>+Inputs!$C$6</f>
        <v>UTAH</v>
      </c>
    </row>
    <row r="9" spans="1:16" ht="12" customHeight="1">
      <c r="D9" s="42" t="s">
        <v>2</v>
      </c>
      <c r="E9" s="42" t="s">
        <v>3</v>
      </c>
      <c r="F9" s="41" t="s">
        <v>4</v>
      </c>
      <c r="G9" s="42" t="s">
        <v>5</v>
      </c>
      <c r="H9" s="42" t="s">
        <v>6</v>
      </c>
      <c r="I9" s="43" t="s">
        <v>7</v>
      </c>
      <c r="J9" s="42" t="s">
        <v>8</v>
      </c>
    </row>
    <row r="10" spans="1:16" ht="12" customHeight="1">
      <c r="A10" s="91"/>
      <c r="B10" s="38" t="s">
        <v>2049</v>
      </c>
      <c r="C10" s="92"/>
      <c r="D10" s="81"/>
      <c r="E10" s="81"/>
      <c r="F10" s="81"/>
      <c r="G10" s="81"/>
      <c r="H10" s="93"/>
      <c r="I10" s="83"/>
      <c r="J10" s="94"/>
      <c r="L10" s="373" t="s">
        <v>283</v>
      </c>
      <c r="M10" s="67"/>
      <c r="N10" s="67"/>
      <c r="O10" s="80"/>
      <c r="P10" s="67"/>
    </row>
    <row r="11" spans="1:16" ht="12" customHeight="1">
      <c r="A11" s="91"/>
      <c r="B11" s="67" t="s">
        <v>182</v>
      </c>
      <c r="C11" s="92"/>
      <c r="D11" s="81">
        <v>440</v>
      </c>
      <c r="E11" s="81" t="s">
        <v>243</v>
      </c>
      <c r="F11" s="80">
        <v>11362190.85</v>
      </c>
      <c r="G11" s="79" t="s">
        <v>146</v>
      </c>
      <c r="H11" s="82">
        <f>VLOOKUP(G11,'Alloc. Factors'!$B$2:$M$110,7,FALSE)</f>
        <v>1</v>
      </c>
      <c r="I11" s="83">
        <f>H11*F11</f>
        <v>11362190.85</v>
      </c>
      <c r="J11" s="95"/>
      <c r="L11" s="87">
        <f>IF(E11&gt;0,F11,0)</f>
        <v>11362190.85</v>
      </c>
      <c r="M11" s="67"/>
      <c r="N11" s="67" t="str">
        <f>+D11&amp;G11</f>
        <v>440UT</v>
      </c>
      <c r="O11" s="80">
        <f>+F11</f>
        <v>11362190.85</v>
      </c>
      <c r="P11" s="67"/>
    </row>
    <row r="12" spans="1:16" ht="12" customHeight="1">
      <c r="A12" s="91"/>
      <c r="B12" s="227" t="s">
        <v>183</v>
      </c>
      <c r="C12" s="92"/>
      <c r="D12" s="81">
        <v>442</v>
      </c>
      <c r="E12" s="81" t="s">
        <v>243</v>
      </c>
      <c r="F12" s="80">
        <v>-546324.64999999967</v>
      </c>
      <c r="G12" s="79" t="s">
        <v>146</v>
      </c>
      <c r="H12" s="82">
        <f>VLOOKUP(G12,'Alloc. Factors'!$B$2:$M$110,7,FALSE)</f>
        <v>1</v>
      </c>
      <c r="I12" s="83">
        <f>H12*F12</f>
        <v>-546324.64999999967</v>
      </c>
      <c r="J12" s="95"/>
      <c r="L12" s="87">
        <f t="shared" ref="L12:L75" si="0">IF(E12&gt;0,F12,0)</f>
        <v>-546324.64999999967</v>
      </c>
      <c r="M12" s="67"/>
      <c r="N12" s="67" t="str">
        <f t="shared" ref="N12:N75" si="1">+D12&amp;G12</f>
        <v>442UT</v>
      </c>
      <c r="O12" s="80">
        <f t="shared" ref="O12:O75" si="2">+F12</f>
        <v>-546324.64999999967</v>
      </c>
      <c r="P12" s="67"/>
    </row>
    <row r="13" spans="1:16" ht="12" customHeight="1">
      <c r="A13" s="91"/>
      <c r="B13" s="96" t="s">
        <v>184</v>
      </c>
      <c r="C13" s="92"/>
      <c r="D13" s="81">
        <v>442</v>
      </c>
      <c r="E13" s="81" t="s">
        <v>243</v>
      </c>
      <c r="F13" s="80">
        <v>0</v>
      </c>
      <c r="G13" s="79" t="s">
        <v>146</v>
      </c>
      <c r="H13" s="82">
        <f>VLOOKUP(G13,'Alloc. Factors'!$B$2:$M$110,7,FALSE)</f>
        <v>1</v>
      </c>
      <c r="I13" s="83">
        <f>H13*F13</f>
        <v>0</v>
      </c>
      <c r="J13" s="95"/>
      <c r="L13" s="87">
        <f t="shared" si="0"/>
        <v>0</v>
      </c>
      <c r="M13" s="67"/>
      <c r="N13" s="67" t="str">
        <f t="shared" si="1"/>
        <v>442UT</v>
      </c>
      <c r="O13" s="80">
        <f t="shared" si="2"/>
        <v>0</v>
      </c>
      <c r="P13" s="67"/>
    </row>
    <row r="14" spans="1:16" ht="12" customHeight="1">
      <c r="A14" s="91"/>
      <c r="B14" s="227" t="s">
        <v>224</v>
      </c>
      <c r="C14" s="92"/>
      <c r="D14" s="81">
        <v>442</v>
      </c>
      <c r="E14" s="81" t="s">
        <v>243</v>
      </c>
      <c r="F14" s="80">
        <v>-225720.38</v>
      </c>
      <c r="G14" s="79" t="s">
        <v>146</v>
      </c>
      <c r="H14" s="82">
        <f>VLOOKUP(G14,'Alloc. Factors'!$B$2:$M$110,7,FALSE)</f>
        <v>1</v>
      </c>
      <c r="I14" s="83">
        <f>H14*F14</f>
        <v>-225720.38</v>
      </c>
      <c r="J14" s="95"/>
      <c r="L14" s="87">
        <f t="shared" si="0"/>
        <v>-225720.38</v>
      </c>
      <c r="M14" s="67"/>
      <c r="N14" s="67" t="str">
        <f t="shared" si="1"/>
        <v>442UT</v>
      </c>
      <c r="O14" s="80">
        <f t="shared" si="2"/>
        <v>-225720.38</v>
      </c>
      <c r="P14" s="67"/>
    </row>
    <row r="15" spans="1:16" ht="12" customHeight="1">
      <c r="A15" s="91"/>
      <c r="B15" s="96" t="s">
        <v>1979</v>
      </c>
      <c r="C15" s="92"/>
      <c r="D15" s="81">
        <v>445</v>
      </c>
      <c r="E15" s="81" t="s">
        <v>243</v>
      </c>
      <c r="F15" s="80">
        <v>-33176.070000000007</v>
      </c>
      <c r="G15" s="79" t="s">
        <v>146</v>
      </c>
      <c r="H15" s="82">
        <f>VLOOKUP(G15,'Alloc. Factors'!$B$2:$M$110,7,FALSE)</f>
        <v>1</v>
      </c>
      <c r="I15" s="83">
        <f>H15*F15</f>
        <v>-33176.070000000007</v>
      </c>
      <c r="J15" s="81"/>
      <c r="L15" s="87">
        <f t="shared" si="0"/>
        <v>-33176.070000000007</v>
      </c>
      <c r="M15" s="67"/>
      <c r="N15" s="67" t="str">
        <f t="shared" si="1"/>
        <v>445UT</v>
      </c>
      <c r="O15" s="80">
        <f t="shared" si="2"/>
        <v>-33176.070000000007</v>
      </c>
      <c r="P15" s="67"/>
    </row>
    <row r="16" spans="1:16" ht="12" customHeight="1">
      <c r="A16" s="91"/>
      <c r="B16" s="92"/>
      <c r="C16" s="92"/>
      <c r="D16" s="81"/>
      <c r="E16" s="81"/>
      <c r="F16" s="238">
        <v>10556969.749999998</v>
      </c>
      <c r="G16" s="81"/>
      <c r="H16" s="82"/>
      <c r="I16" s="239">
        <f>SUM(I11:I15)</f>
        <v>10556969.749999998</v>
      </c>
      <c r="J16" s="97" t="s">
        <v>185</v>
      </c>
      <c r="L16" s="87">
        <f t="shared" si="0"/>
        <v>0</v>
      </c>
      <c r="M16" s="67"/>
      <c r="N16" s="67" t="str">
        <f t="shared" si="1"/>
        <v/>
      </c>
      <c r="O16" s="80">
        <f t="shared" si="2"/>
        <v>10556969.749999998</v>
      </c>
      <c r="P16" s="67"/>
    </row>
    <row r="17" spans="1:16" ht="12" customHeight="1">
      <c r="A17" s="91" t="s">
        <v>13</v>
      </c>
      <c r="B17" s="92"/>
      <c r="C17" s="92"/>
      <c r="D17" s="81"/>
      <c r="E17" s="81"/>
      <c r="F17" s="98"/>
      <c r="G17" s="81"/>
      <c r="H17" s="82"/>
      <c r="I17" s="83"/>
      <c r="J17" s="97"/>
      <c r="L17" s="87">
        <f t="shared" si="0"/>
        <v>0</v>
      </c>
      <c r="M17" s="67"/>
      <c r="N17" s="67" t="str">
        <f t="shared" si="1"/>
        <v/>
      </c>
      <c r="O17" s="80">
        <f t="shared" si="2"/>
        <v>0</v>
      </c>
      <c r="P17" s="67"/>
    </row>
    <row r="18" spans="1:16" ht="12" customHeight="1">
      <c r="A18" s="91"/>
      <c r="B18" s="92"/>
      <c r="C18" s="92"/>
      <c r="D18" s="81"/>
      <c r="E18" s="81"/>
      <c r="F18" s="98"/>
      <c r="G18" s="81"/>
      <c r="H18" s="82"/>
      <c r="I18" s="83"/>
      <c r="J18" s="97"/>
      <c r="L18" s="87">
        <f t="shared" si="0"/>
        <v>0</v>
      </c>
      <c r="M18" s="67"/>
      <c r="N18" s="67" t="str">
        <f t="shared" si="1"/>
        <v/>
      </c>
      <c r="O18" s="80">
        <f t="shared" si="2"/>
        <v>0</v>
      </c>
      <c r="P18" s="67"/>
    </row>
    <row r="19" spans="1:16" ht="12" customHeight="1">
      <c r="A19" s="91"/>
      <c r="B19" s="38"/>
      <c r="C19" s="92"/>
      <c r="D19" s="81"/>
      <c r="E19" s="81"/>
      <c r="F19" s="98"/>
      <c r="G19" s="81"/>
      <c r="H19" s="82"/>
      <c r="I19" s="83"/>
      <c r="J19" s="95"/>
      <c r="L19" s="87">
        <f t="shared" si="0"/>
        <v>0</v>
      </c>
      <c r="M19" s="67"/>
      <c r="N19" s="67" t="str">
        <f t="shared" si="1"/>
        <v/>
      </c>
      <c r="O19" s="80">
        <f t="shared" si="2"/>
        <v>0</v>
      </c>
      <c r="P19" s="67"/>
    </row>
    <row r="20" spans="1:16" ht="12" customHeight="1">
      <c r="A20" s="91"/>
      <c r="B20" s="92"/>
      <c r="C20" s="92"/>
      <c r="D20" s="81"/>
      <c r="E20" s="81"/>
      <c r="F20" s="129" t="s">
        <v>13</v>
      </c>
      <c r="G20" s="95"/>
      <c r="H20" s="82"/>
      <c r="I20" s="83"/>
      <c r="J20" s="81"/>
      <c r="L20" s="87">
        <f t="shared" si="0"/>
        <v>0</v>
      </c>
      <c r="M20" s="67"/>
      <c r="N20" s="67" t="str">
        <f t="shared" si="1"/>
        <v/>
      </c>
      <c r="O20" s="80" t="str">
        <f t="shared" si="2"/>
        <v xml:space="preserve"> </v>
      </c>
      <c r="P20" s="67"/>
    </row>
    <row r="21" spans="1:16" ht="12" customHeight="1">
      <c r="A21" s="91"/>
      <c r="B21" s="92"/>
      <c r="C21" s="92"/>
      <c r="D21" s="81"/>
      <c r="E21" s="81"/>
      <c r="F21" s="129"/>
      <c r="G21" s="95"/>
      <c r="H21" s="82"/>
      <c r="I21" s="83"/>
      <c r="J21" s="81"/>
      <c r="L21" s="87">
        <f t="shared" si="0"/>
        <v>0</v>
      </c>
      <c r="M21" s="67"/>
      <c r="N21" s="67" t="str">
        <f t="shared" si="1"/>
        <v/>
      </c>
      <c r="O21" s="80">
        <f t="shared" si="2"/>
        <v>0</v>
      </c>
      <c r="P21" s="67"/>
    </row>
    <row r="22" spans="1:16" ht="12" customHeight="1">
      <c r="A22" s="91"/>
      <c r="B22" s="92"/>
      <c r="C22" s="92"/>
      <c r="D22" s="81"/>
      <c r="E22" s="81"/>
      <c r="F22" s="129"/>
      <c r="G22" s="95"/>
      <c r="H22" s="82"/>
      <c r="I22" s="83"/>
      <c r="J22" s="81"/>
      <c r="L22" s="87">
        <f t="shared" si="0"/>
        <v>0</v>
      </c>
      <c r="M22" s="67"/>
      <c r="N22" s="67" t="str">
        <f t="shared" si="1"/>
        <v/>
      </c>
      <c r="O22" s="80">
        <f t="shared" si="2"/>
        <v>0</v>
      </c>
      <c r="P22" s="67"/>
    </row>
    <row r="23" spans="1:16" ht="12" customHeight="1">
      <c r="A23" s="91"/>
      <c r="B23" s="92"/>
      <c r="C23" s="92"/>
      <c r="D23" s="81"/>
      <c r="E23" s="81"/>
      <c r="F23" s="129"/>
      <c r="G23" s="95"/>
      <c r="H23" s="82"/>
      <c r="I23" s="83"/>
      <c r="J23" s="81"/>
      <c r="L23" s="87">
        <f t="shared" si="0"/>
        <v>0</v>
      </c>
      <c r="M23" s="67"/>
      <c r="N23" s="67" t="str">
        <f t="shared" si="1"/>
        <v/>
      </c>
      <c r="O23" s="80">
        <f t="shared" si="2"/>
        <v>0</v>
      </c>
      <c r="P23" s="67"/>
    </row>
    <row r="24" spans="1:16" ht="12" customHeight="1">
      <c r="A24" s="91"/>
      <c r="B24" s="96"/>
      <c r="C24" s="92"/>
      <c r="D24" s="81"/>
      <c r="E24" s="81"/>
      <c r="F24" s="129"/>
      <c r="G24" s="95"/>
      <c r="H24" s="82"/>
      <c r="I24" s="83"/>
      <c r="J24" s="81"/>
      <c r="L24" s="87">
        <f t="shared" si="0"/>
        <v>0</v>
      </c>
      <c r="M24" s="67"/>
      <c r="N24" s="67" t="str">
        <f t="shared" si="1"/>
        <v/>
      </c>
      <c r="O24" s="80">
        <f t="shared" si="2"/>
        <v>0</v>
      </c>
      <c r="P24" s="67"/>
    </row>
    <row r="25" spans="1:16" ht="12" customHeight="1">
      <c r="A25" s="91"/>
      <c r="B25" s="92"/>
      <c r="C25" s="92"/>
      <c r="D25" s="81"/>
      <c r="E25" s="81"/>
      <c r="F25" s="98"/>
      <c r="G25" s="95"/>
      <c r="H25" s="240"/>
      <c r="I25" s="128"/>
      <c r="J25" s="94"/>
      <c r="L25" s="87">
        <f t="shared" si="0"/>
        <v>0</v>
      </c>
      <c r="M25" s="67"/>
      <c r="N25" s="67" t="str">
        <f t="shared" si="1"/>
        <v/>
      </c>
      <c r="O25" s="80">
        <f t="shared" si="2"/>
        <v>0</v>
      </c>
      <c r="P25" s="67"/>
    </row>
    <row r="26" spans="1:16" ht="12" customHeight="1">
      <c r="A26" s="91"/>
      <c r="B26" s="99"/>
      <c r="C26" s="99"/>
      <c r="D26" s="100"/>
      <c r="E26" s="101"/>
      <c r="F26" s="241"/>
      <c r="G26" s="102"/>
      <c r="H26" s="82"/>
      <c r="I26" s="83"/>
      <c r="J26" s="81"/>
      <c r="L26" s="87">
        <f t="shared" si="0"/>
        <v>0</v>
      </c>
      <c r="M26" s="67"/>
      <c r="N26" s="67" t="str">
        <f t="shared" si="1"/>
        <v/>
      </c>
      <c r="O26" s="80">
        <f t="shared" si="2"/>
        <v>0</v>
      </c>
      <c r="P26" s="67"/>
    </row>
    <row r="27" spans="1:16" ht="12" customHeight="1">
      <c r="A27" s="91"/>
      <c r="B27" s="242"/>
      <c r="C27" s="243"/>
      <c r="D27" s="244"/>
      <c r="E27" s="244"/>
      <c r="F27" s="245"/>
      <c r="G27" s="84"/>
      <c r="H27" s="82"/>
      <c r="I27" s="83"/>
      <c r="J27" s="81"/>
      <c r="L27" s="87">
        <f t="shared" si="0"/>
        <v>0</v>
      </c>
      <c r="M27" s="67"/>
      <c r="N27" s="67" t="str">
        <f t="shared" si="1"/>
        <v/>
      </c>
      <c r="O27" s="80">
        <f t="shared" si="2"/>
        <v>0</v>
      </c>
      <c r="P27" s="67"/>
    </row>
    <row r="28" spans="1:16" ht="12" customHeight="1">
      <c r="A28" s="91"/>
      <c r="B28" s="96"/>
      <c r="C28" s="92"/>
      <c r="D28" s="81"/>
      <c r="E28" s="81"/>
      <c r="F28" s="236" t="s">
        <v>13</v>
      </c>
      <c r="G28" s="84"/>
      <c r="H28" s="82"/>
      <c r="I28" s="83"/>
      <c r="J28" s="94"/>
      <c r="L28" s="87">
        <f t="shared" si="0"/>
        <v>0</v>
      </c>
      <c r="M28" s="67"/>
      <c r="N28" s="67" t="str">
        <f t="shared" si="1"/>
        <v/>
      </c>
      <c r="O28" s="80" t="str">
        <f t="shared" si="2"/>
        <v xml:space="preserve"> </v>
      </c>
      <c r="P28" s="67"/>
    </row>
    <row r="29" spans="1:16" ht="12" customHeight="1">
      <c r="A29" s="91"/>
      <c r="B29" s="96"/>
      <c r="C29" s="92"/>
      <c r="D29" s="81"/>
      <c r="E29" s="81"/>
      <c r="F29" s="236"/>
      <c r="G29" s="84"/>
      <c r="H29" s="82"/>
      <c r="I29" s="83"/>
      <c r="J29" s="94"/>
      <c r="L29" s="87">
        <f t="shared" si="0"/>
        <v>0</v>
      </c>
      <c r="M29" s="67"/>
      <c r="N29" s="67" t="str">
        <f t="shared" si="1"/>
        <v/>
      </c>
      <c r="O29" s="80">
        <f t="shared" si="2"/>
        <v>0</v>
      </c>
      <c r="P29" s="67"/>
    </row>
    <row r="30" spans="1:16" ht="12" customHeight="1">
      <c r="A30" s="91"/>
      <c r="B30" s="96"/>
      <c r="C30" s="92"/>
      <c r="D30" s="81"/>
      <c r="E30" s="81"/>
      <c r="F30" s="236"/>
      <c r="G30" s="81"/>
      <c r="H30" s="82"/>
      <c r="I30" s="83"/>
      <c r="J30" s="83"/>
      <c r="L30" s="87">
        <f t="shared" si="0"/>
        <v>0</v>
      </c>
      <c r="M30" s="67"/>
      <c r="N30" s="67" t="str">
        <f t="shared" si="1"/>
        <v/>
      </c>
      <c r="O30" s="80">
        <f t="shared" si="2"/>
        <v>0</v>
      </c>
      <c r="P30" s="67"/>
    </row>
    <row r="31" spans="1:16" ht="12" customHeight="1">
      <c r="A31" s="91"/>
      <c r="B31" s="92"/>
      <c r="C31" s="92"/>
      <c r="D31" s="81"/>
      <c r="E31" s="81"/>
      <c r="F31" s="236"/>
      <c r="G31" s="81"/>
      <c r="H31" s="82"/>
      <c r="I31" s="83"/>
      <c r="J31" s="83"/>
      <c r="L31" s="87">
        <f t="shared" si="0"/>
        <v>0</v>
      </c>
      <c r="M31" s="67"/>
      <c r="N31" s="67" t="str">
        <f t="shared" si="1"/>
        <v/>
      </c>
      <c r="O31" s="80">
        <f t="shared" si="2"/>
        <v>0</v>
      </c>
      <c r="P31" s="67"/>
    </row>
    <row r="32" spans="1:16" ht="12" customHeight="1">
      <c r="A32" s="91"/>
      <c r="B32" s="99"/>
      <c r="C32" s="99"/>
      <c r="D32" s="100"/>
      <c r="E32" s="100"/>
      <c r="F32" s="103"/>
      <c r="G32" s="84"/>
      <c r="H32" s="82"/>
      <c r="I32" s="83"/>
      <c r="J32" s="94"/>
      <c r="L32" s="87">
        <f t="shared" si="0"/>
        <v>0</v>
      </c>
      <c r="M32" s="67"/>
      <c r="N32" s="67" t="str">
        <f t="shared" si="1"/>
        <v/>
      </c>
      <c r="O32" s="80">
        <f t="shared" si="2"/>
        <v>0</v>
      </c>
      <c r="P32" s="67"/>
    </row>
    <row r="33" spans="1:16" ht="12" customHeight="1">
      <c r="A33" s="91"/>
      <c r="B33" s="99"/>
      <c r="C33" s="99"/>
      <c r="D33" s="100"/>
      <c r="E33" s="100"/>
      <c r="F33" s="104"/>
      <c r="G33" s="84"/>
      <c r="H33" s="82"/>
      <c r="I33" s="83"/>
      <c r="J33" s="94"/>
      <c r="L33" s="87">
        <f t="shared" si="0"/>
        <v>0</v>
      </c>
      <c r="M33" s="67"/>
      <c r="N33" s="67" t="str">
        <f t="shared" si="1"/>
        <v/>
      </c>
      <c r="O33" s="80">
        <f t="shared" si="2"/>
        <v>0</v>
      </c>
      <c r="P33" s="67"/>
    </row>
    <row r="34" spans="1:16" ht="12" customHeight="1">
      <c r="A34" s="91"/>
      <c r="B34" s="99"/>
      <c r="C34" s="99"/>
      <c r="D34" s="105"/>
      <c r="E34" s="105"/>
      <c r="F34" s="44"/>
      <c r="G34" s="100"/>
      <c r="H34" s="106"/>
      <c r="I34" s="24"/>
      <c r="J34" s="83"/>
      <c r="L34" s="87">
        <f t="shared" si="0"/>
        <v>0</v>
      </c>
      <c r="M34" s="67"/>
      <c r="N34" s="67" t="str">
        <f t="shared" si="1"/>
        <v/>
      </c>
      <c r="O34" s="80">
        <f t="shared" si="2"/>
        <v>0</v>
      </c>
      <c r="P34" s="67"/>
    </row>
    <row r="35" spans="1:16" ht="12" customHeight="1">
      <c r="A35" s="91"/>
      <c r="B35" s="34"/>
      <c r="C35" s="99"/>
      <c r="D35" s="100"/>
      <c r="E35" s="101"/>
      <c r="F35" s="103"/>
      <c r="G35" s="102"/>
      <c r="H35" s="106"/>
      <c r="I35" s="107"/>
      <c r="J35" s="83"/>
      <c r="L35" s="87">
        <f t="shared" si="0"/>
        <v>0</v>
      </c>
      <c r="M35" s="67"/>
      <c r="N35" s="67" t="str">
        <f t="shared" si="1"/>
        <v/>
      </c>
      <c r="O35" s="80">
        <f t="shared" si="2"/>
        <v>0</v>
      </c>
      <c r="P35" s="67"/>
    </row>
    <row r="36" spans="1:16" ht="12" customHeight="1">
      <c r="A36" s="91"/>
      <c r="B36" s="99"/>
      <c r="C36" s="99"/>
      <c r="D36" s="100"/>
      <c r="E36" s="100"/>
      <c r="F36" s="103"/>
      <c r="G36" s="84"/>
      <c r="H36" s="82"/>
      <c r="I36" s="83"/>
      <c r="J36" s="94"/>
      <c r="L36" s="87">
        <f t="shared" si="0"/>
        <v>0</v>
      </c>
      <c r="M36" s="67"/>
      <c r="N36" s="67" t="str">
        <f t="shared" si="1"/>
        <v/>
      </c>
      <c r="O36" s="80">
        <f t="shared" si="2"/>
        <v>0</v>
      </c>
      <c r="P36" s="67"/>
    </row>
    <row r="37" spans="1:16" ht="12" customHeight="1">
      <c r="A37" s="91"/>
      <c r="B37" s="99"/>
      <c r="C37" s="99"/>
      <c r="D37" s="100"/>
      <c r="E37" s="100"/>
      <c r="F37" s="103"/>
      <c r="G37" s="84"/>
      <c r="H37" s="82"/>
      <c r="I37" s="83"/>
      <c r="J37" s="94"/>
      <c r="L37" s="87">
        <f t="shared" si="0"/>
        <v>0</v>
      </c>
      <c r="M37" s="67"/>
      <c r="N37" s="67" t="str">
        <f t="shared" si="1"/>
        <v/>
      </c>
      <c r="O37" s="80">
        <f t="shared" si="2"/>
        <v>0</v>
      </c>
      <c r="P37" s="67"/>
    </row>
    <row r="38" spans="1:16" ht="12" customHeight="1">
      <c r="A38" s="91"/>
      <c r="B38" s="99"/>
      <c r="C38" s="99"/>
      <c r="D38" s="100"/>
      <c r="E38" s="100"/>
      <c r="F38" s="103"/>
      <c r="G38" s="84"/>
      <c r="H38" s="82"/>
      <c r="I38" s="83"/>
      <c r="J38" s="94"/>
      <c r="L38" s="87">
        <f t="shared" si="0"/>
        <v>0</v>
      </c>
      <c r="M38" s="67"/>
      <c r="N38" s="67" t="str">
        <f t="shared" si="1"/>
        <v/>
      </c>
      <c r="O38" s="80">
        <f t="shared" si="2"/>
        <v>0</v>
      </c>
      <c r="P38" s="67"/>
    </row>
    <row r="39" spans="1:16" ht="12" customHeight="1">
      <c r="A39" s="91"/>
      <c r="B39" s="99"/>
      <c r="C39" s="99"/>
      <c r="D39" s="100"/>
      <c r="E39" s="100"/>
      <c r="F39" s="103"/>
      <c r="G39" s="84"/>
      <c r="H39" s="82"/>
      <c r="I39" s="83"/>
      <c r="J39" s="94"/>
      <c r="L39" s="87">
        <f t="shared" si="0"/>
        <v>0</v>
      </c>
      <c r="M39" s="67"/>
      <c r="N39" s="67" t="str">
        <f t="shared" si="1"/>
        <v/>
      </c>
      <c r="O39" s="80">
        <f t="shared" si="2"/>
        <v>0</v>
      </c>
      <c r="P39" s="67"/>
    </row>
    <row r="40" spans="1:16" ht="12" customHeight="1">
      <c r="A40" s="91"/>
      <c r="B40" s="99"/>
      <c r="C40" s="99"/>
      <c r="D40" s="100"/>
      <c r="E40" s="100"/>
      <c r="F40" s="103"/>
      <c r="G40" s="84"/>
      <c r="H40" s="82"/>
      <c r="I40" s="83"/>
      <c r="J40" s="94"/>
      <c r="L40" s="87">
        <f t="shared" si="0"/>
        <v>0</v>
      </c>
      <c r="M40" s="67"/>
      <c r="N40" s="67" t="str">
        <f t="shared" si="1"/>
        <v/>
      </c>
      <c r="O40" s="80">
        <f t="shared" si="2"/>
        <v>0</v>
      </c>
      <c r="P40" s="67"/>
    </row>
    <row r="41" spans="1:16" ht="12" customHeight="1">
      <c r="A41" s="91"/>
      <c r="B41" s="99"/>
      <c r="C41" s="99"/>
      <c r="D41" s="100"/>
      <c r="E41" s="100"/>
      <c r="F41" s="103"/>
      <c r="G41" s="84"/>
      <c r="H41" s="82"/>
      <c r="I41" s="83"/>
      <c r="J41" s="94"/>
      <c r="L41" s="87">
        <f t="shared" si="0"/>
        <v>0</v>
      </c>
      <c r="M41" s="67"/>
      <c r="N41" s="67" t="str">
        <f t="shared" si="1"/>
        <v/>
      </c>
      <c r="O41" s="80">
        <f t="shared" si="2"/>
        <v>0</v>
      </c>
      <c r="P41" s="67"/>
    </row>
    <row r="42" spans="1:16" ht="12" customHeight="1">
      <c r="A42" s="91"/>
      <c r="B42" s="99"/>
      <c r="C42" s="99"/>
      <c r="D42" s="100"/>
      <c r="E42" s="100"/>
      <c r="F42" s="103"/>
      <c r="G42" s="84"/>
      <c r="H42" s="82"/>
      <c r="I42" s="83"/>
      <c r="J42" s="94"/>
      <c r="L42" s="87">
        <f t="shared" si="0"/>
        <v>0</v>
      </c>
      <c r="M42" s="67"/>
      <c r="N42" s="67" t="str">
        <f t="shared" si="1"/>
        <v/>
      </c>
      <c r="O42" s="80">
        <f t="shared" si="2"/>
        <v>0</v>
      </c>
      <c r="P42" s="67"/>
    </row>
    <row r="43" spans="1:16" ht="12" customHeight="1">
      <c r="A43" s="91"/>
      <c r="B43" s="99"/>
      <c r="C43" s="108"/>
      <c r="D43" s="100"/>
      <c r="E43" s="100"/>
      <c r="F43" s="109"/>
      <c r="G43" s="84"/>
      <c r="H43" s="82"/>
      <c r="I43" s="83"/>
      <c r="J43" s="94"/>
      <c r="L43" s="87">
        <f t="shared" si="0"/>
        <v>0</v>
      </c>
      <c r="M43" s="67"/>
      <c r="N43" s="67" t="str">
        <f t="shared" si="1"/>
        <v/>
      </c>
      <c r="O43" s="80">
        <f t="shared" si="2"/>
        <v>0</v>
      </c>
      <c r="P43" s="67"/>
    </row>
    <row r="44" spans="1:16" ht="12" customHeight="1">
      <c r="A44" s="91"/>
      <c r="B44" s="110"/>
      <c r="C44" s="108"/>
      <c r="D44" s="100"/>
      <c r="E44" s="100"/>
      <c r="F44" s="109"/>
      <c r="G44" s="100"/>
      <c r="H44" s="106"/>
      <c r="I44" s="109"/>
      <c r="J44" s="83"/>
      <c r="L44" s="87">
        <f t="shared" si="0"/>
        <v>0</v>
      </c>
      <c r="M44" s="67"/>
      <c r="N44" s="67" t="str">
        <f t="shared" si="1"/>
        <v/>
      </c>
      <c r="O44" s="80">
        <f t="shared" si="2"/>
        <v>0</v>
      </c>
      <c r="P44" s="67"/>
    </row>
    <row r="45" spans="1:16" ht="12" customHeight="1">
      <c r="A45" s="91"/>
      <c r="B45" s="34"/>
      <c r="C45" s="99"/>
      <c r="D45" s="100"/>
      <c r="E45" s="101"/>
      <c r="F45" s="109"/>
      <c r="G45" s="100"/>
      <c r="H45" s="106"/>
      <c r="I45" s="107"/>
      <c r="J45" s="83"/>
      <c r="L45" s="87">
        <f t="shared" si="0"/>
        <v>0</v>
      </c>
      <c r="M45" s="67"/>
      <c r="N45" s="67" t="str">
        <f t="shared" si="1"/>
        <v/>
      </c>
      <c r="O45" s="80">
        <f t="shared" si="2"/>
        <v>0</v>
      </c>
      <c r="P45" s="67"/>
    </row>
    <row r="46" spans="1:16" ht="12" customHeight="1">
      <c r="A46" s="91"/>
      <c r="B46" s="34"/>
      <c r="C46" s="99"/>
      <c r="D46" s="100"/>
      <c r="E46" s="100"/>
      <c r="F46" s="109"/>
      <c r="G46" s="100"/>
      <c r="H46" s="106"/>
      <c r="I46" s="107"/>
      <c r="J46" s="83"/>
      <c r="L46" s="87">
        <f t="shared" si="0"/>
        <v>0</v>
      </c>
      <c r="M46" s="67"/>
      <c r="N46" s="67" t="str">
        <f t="shared" si="1"/>
        <v/>
      </c>
      <c r="O46" s="80">
        <f t="shared" si="2"/>
        <v>0</v>
      </c>
      <c r="P46" s="67"/>
    </row>
    <row r="47" spans="1:16" ht="12" customHeight="1">
      <c r="A47" s="91"/>
      <c r="B47" s="99"/>
      <c r="C47" s="99"/>
      <c r="D47" s="100"/>
      <c r="E47" s="100"/>
      <c r="F47" s="109"/>
      <c r="G47" s="84"/>
      <c r="H47" s="82"/>
      <c r="I47" s="83"/>
      <c r="J47" s="94"/>
      <c r="L47" s="87">
        <f t="shared" si="0"/>
        <v>0</v>
      </c>
      <c r="M47" s="67"/>
      <c r="N47" s="67" t="str">
        <f t="shared" si="1"/>
        <v/>
      </c>
      <c r="O47" s="80">
        <f t="shared" si="2"/>
        <v>0</v>
      </c>
      <c r="P47" s="67"/>
    </row>
    <row r="48" spans="1:16" ht="12" customHeight="1">
      <c r="A48" s="91"/>
      <c r="B48" s="99"/>
      <c r="C48" s="99"/>
      <c r="D48" s="100"/>
      <c r="E48" s="100"/>
      <c r="F48" s="109"/>
      <c r="G48" s="100"/>
      <c r="H48" s="82"/>
      <c r="I48" s="83"/>
      <c r="J48" s="94"/>
      <c r="L48" s="87">
        <f t="shared" si="0"/>
        <v>0</v>
      </c>
      <c r="M48" s="67"/>
      <c r="N48" s="67" t="str">
        <f t="shared" si="1"/>
        <v/>
      </c>
      <c r="O48" s="80">
        <f t="shared" si="2"/>
        <v>0</v>
      </c>
      <c r="P48" s="67"/>
    </row>
    <row r="49" spans="1:18" ht="12" customHeight="1">
      <c r="A49" s="91"/>
      <c r="B49" s="34"/>
      <c r="C49" s="99"/>
      <c r="D49" s="100"/>
      <c r="E49" s="100"/>
      <c r="F49" s="109"/>
      <c r="G49" s="100"/>
      <c r="H49" s="106"/>
      <c r="I49" s="107"/>
      <c r="J49" s="83"/>
      <c r="L49" s="87">
        <f t="shared" si="0"/>
        <v>0</v>
      </c>
      <c r="M49" s="67"/>
      <c r="N49" s="67" t="str">
        <f t="shared" si="1"/>
        <v/>
      </c>
      <c r="O49" s="80">
        <f t="shared" si="2"/>
        <v>0</v>
      </c>
      <c r="P49" s="67"/>
    </row>
    <row r="50" spans="1:18" ht="12" customHeight="1">
      <c r="A50" s="91"/>
      <c r="B50" s="99"/>
      <c r="C50" s="99"/>
      <c r="D50" s="100"/>
      <c r="E50" s="100"/>
      <c r="F50" s="109"/>
      <c r="G50" s="84"/>
      <c r="H50" s="82"/>
      <c r="I50" s="83"/>
      <c r="J50" s="94"/>
      <c r="L50" s="87">
        <f t="shared" si="0"/>
        <v>0</v>
      </c>
      <c r="M50" s="67"/>
      <c r="N50" s="67" t="str">
        <f t="shared" si="1"/>
        <v/>
      </c>
      <c r="O50" s="80">
        <f t="shared" si="2"/>
        <v>0</v>
      </c>
      <c r="P50" s="67"/>
    </row>
    <row r="51" spans="1:18" ht="12" customHeight="1">
      <c r="A51" s="91"/>
      <c r="B51" s="99"/>
      <c r="C51" s="99"/>
      <c r="D51" s="100"/>
      <c r="E51" s="100"/>
      <c r="F51" s="86"/>
      <c r="G51" s="84"/>
      <c r="H51" s="82"/>
      <c r="I51" s="83"/>
      <c r="J51" s="94"/>
      <c r="L51" s="87">
        <f t="shared" si="0"/>
        <v>0</v>
      </c>
      <c r="M51" s="67"/>
      <c r="N51" s="67" t="str">
        <f t="shared" si="1"/>
        <v/>
      </c>
      <c r="O51" s="80">
        <f t="shared" si="2"/>
        <v>0</v>
      </c>
      <c r="P51" s="67"/>
    </row>
    <row r="52" spans="1:18" ht="12" customHeight="1">
      <c r="A52" s="91"/>
      <c r="B52" s="34"/>
      <c r="C52" s="108"/>
      <c r="D52" s="100"/>
      <c r="E52" s="100"/>
      <c r="F52" s="8"/>
      <c r="G52" s="100"/>
      <c r="H52" s="106"/>
      <c r="I52" s="8"/>
      <c r="J52" s="83"/>
      <c r="L52" s="87">
        <f t="shared" si="0"/>
        <v>0</v>
      </c>
      <c r="M52" s="67"/>
      <c r="N52" s="67" t="str">
        <f t="shared" si="1"/>
        <v/>
      </c>
      <c r="O52" s="80">
        <f t="shared" si="2"/>
        <v>0</v>
      </c>
      <c r="P52" s="67"/>
    </row>
    <row r="53" spans="1:18" ht="12" customHeight="1">
      <c r="A53" s="91"/>
      <c r="B53" s="34"/>
      <c r="C53" s="108"/>
      <c r="D53" s="100"/>
      <c r="E53" s="100"/>
      <c r="F53" s="109"/>
      <c r="G53" s="100"/>
      <c r="H53" s="106"/>
      <c r="I53" s="107"/>
      <c r="J53" s="83"/>
      <c r="L53" s="87">
        <f t="shared" si="0"/>
        <v>0</v>
      </c>
      <c r="M53" s="67"/>
      <c r="N53" s="67" t="str">
        <f t="shared" si="1"/>
        <v/>
      </c>
      <c r="O53" s="80">
        <f t="shared" si="2"/>
        <v>0</v>
      </c>
      <c r="P53" s="67"/>
    </row>
    <row r="54" spans="1:18" ht="12" customHeight="1">
      <c r="A54" s="91"/>
      <c r="B54" s="99"/>
      <c r="C54" s="99"/>
      <c r="D54" s="100"/>
      <c r="E54" s="100"/>
      <c r="F54" s="109"/>
      <c r="G54" s="84"/>
      <c r="H54" s="82"/>
      <c r="I54" s="83"/>
      <c r="J54" s="94"/>
      <c r="L54" s="87">
        <f t="shared" si="0"/>
        <v>0</v>
      </c>
      <c r="M54" s="67"/>
      <c r="N54" s="67" t="str">
        <f t="shared" si="1"/>
        <v/>
      </c>
      <c r="O54" s="80">
        <f t="shared" si="2"/>
        <v>0</v>
      </c>
      <c r="P54" s="67"/>
    </row>
    <row r="55" spans="1:18" ht="12" customHeight="1">
      <c r="A55" s="91"/>
      <c r="B55" s="99"/>
      <c r="C55" s="108"/>
      <c r="D55" s="100"/>
      <c r="E55" s="100"/>
      <c r="F55" s="109"/>
      <c r="G55" s="84"/>
      <c r="H55" s="82"/>
      <c r="I55" s="83"/>
      <c r="J55" s="94"/>
      <c r="L55" s="87">
        <f t="shared" si="0"/>
        <v>0</v>
      </c>
      <c r="M55" s="67"/>
      <c r="N55" s="67" t="str">
        <f t="shared" si="1"/>
        <v/>
      </c>
      <c r="O55" s="80">
        <f t="shared" si="2"/>
        <v>0</v>
      </c>
      <c r="P55" s="67"/>
    </row>
    <row r="56" spans="1:18" ht="12" customHeight="1">
      <c r="A56" s="91"/>
      <c r="B56" s="99"/>
      <c r="C56" s="293"/>
      <c r="D56" s="100"/>
      <c r="E56" s="100"/>
      <c r="F56" s="109"/>
      <c r="G56" s="84"/>
      <c r="H56" s="82"/>
      <c r="I56" s="83"/>
      <c r="J56" s="94"/>
      <c r="L56" s="87">
        <f t="shared" si="0"/>
        <v>0</v>
      </c>
      <c r="M56" s="67"/>
      <c r="N56" s="67" t="str">
        <f t="shared" si="1"/>
        <v/>
      </c>
      <c r="O56" s="80">
        <f t="shared" si="2"/>
        <v>0</v>
      </c>
      <c r="P56" s="67"/>
    </row>
    <row r="57" spans="1:18" ht="12" customHeight="1">
      <c r="A57" s="91"/>
      <c r="B57" s="99"/>
      <c r="C57" s="108"/>
      <c r="D57" s="100"/>
      <c r="E57" s="100"/>
      <c r="F57" s="109"/>
      <c r="G57" s="84"/>
      <c r="H57" s="82"/>
      <c r="I57" s="83"/>
      <c r="J57" s="94"/>
      <c r="L57" s="87">
        <f t="shared" si="0"/>
        <v>0</v>
      </c>
      <c r="M57" s="67"/>
      <c r="N57" s="67" t="str">
        <f t="shared" si="1"/>
        <v/>
      </c>
      <c r="O57" s="80">
        <f t="shared" si="2"/>
        <v>0</v>
      </c>
      <c r="P57" s="67"/>
    </row>
    <row r="58" spans="1:18" ht="12" customHeight="1">
      <c r="A58" s="91"/>
      <c r="B58" s="110"/>
      <c r="C58" s="109"/>
      <c r="D58" s="100"/>
      <c r="E58" s="100"/>
      <c r="F58" s="8"/>
      <c r="G58" s="84"/>
      <c r="H58" s="82"/>
      <c r="I58" s="8"/>
      <c r="J58" s="94"/>
      <c r="L58" s="87">
        <f t="shared" si="0"/>
        <v>0</v>
      </c>
      <c r="M58" s="67"/>
      <c r="N58" s="67" t="str">
        <f t="shared" si="1"/>
        <v/>
      </c>
      <c r="O58" s="80">
        <f t="shared" si="2"/>
        <v>0</v>
      </c>
      <c r="P58" s="67"/>
    </row>
    <row r="59" spans="1:18" s="92" customFormat="1" ht="12" customHeight="1" thickBot="1">
      <c r="A59" s="106"/>
      <c r="B59" s="9" t="s">
        <v>12</v>
      </c>
      <c r="C59" s="105"/>
      <c r="D59" s="105"/>
      <c r="E59" s="100"/>
      <c r="F59" s="109"/>
      <c r="G59" s="100"/>
      <c r="H59" s="106"/>
      <c r="I59" s="107"/>
      <c r="J59" s="83"/>
      <c r="K59" s="81"/>
      <c r="L59" s="87">
        <f t="shared" si="0"/>
        <v>0</v>
      </c>
      <c r="N59" s="92" t="str">
        <f t="shared" si="1"/>
        <v/>
      </c>
      <c r="O59" s="109">
        <f t="shared" si="2"/>
        <v>0</v>
      </c>
      <c r="R59" s="328"/>
    </row>
    <row r="60" spans="1:18" s="92" customFormat="1" ht="12" customHeight="1">
      <c r="A60" s="965" t="s">
        <v>2157</v>
      </c>
      <c r="B60" s="966"/>
      <c r="C60" s="966"/>
      <c r="D60" s="966"/>
      <c r="E60" s="966"/>
      <c r="F60" s="966"/>
      <c r="G60" s="966"/>
      <c r="H60" s="966"/>
      <c r="I60" s="966"/>
      <c r="J60" s="967"/>
      <c r="K60" s="81"/>
      <c r="L60" s="87">
        <f t="shared" si="0"/>
        <v>0</v>
      </c>
      <c r="N60" s="92" t="str">
        <f t="shared" si="1"/>
        <v/>
      </c>
      <c r="O60" s="109">
        <f t="shared" si="2"/>
        <v>0</v>
      </c>
      <c r="R60" s="328"/>
    </row>
    <row r="61" spans="1:18" s="92" customFormat="1" ht="12" customHeight="1">
      <c r="A61" s="968"/>
      <c r="B61" s="969"/>
      <c r="C61" s="969"/>
      <c r="D61" s="969"/>
      <c r="E61" s="969"/>
      <c r="F61" s="969"/>
      <c r="G61" s="969"/>
      <c r="H61" s="969"/>
      <c r="I61" s="969"/>
      <c r="J61" s="970"/>
      <c r="K61" s="81"/>
      <c r="L61" s="87">
        <f t="shared" si="0"/>
        <v>0</v>
      </c>
      <c r="N61" s="92" t="str">
        <f t="shared" si="1"/>
        <v/>
      </c>
      <c r="O61" s="109">
        <f t="shared" si="2"/>
        <v>0</v>
      </c>
      <c r="R61" s="328"/>
    </row>
    <row r="62" spans="1:18" s="92" customFormat="1" ht="12" customHeight="1">
      <c r="A62" s="968"/>
      <c r="B62" s="969"/>
      <c r="C62" s="969"/>
      <c r="D62" s="969"/>
      <c r="E62" s="969"/>
      <c r="F62" s="969"/>
      <c r="G62" s="969"/>
      <c r="H62" s="969"/>
      <c r="I62" s="969"/>
      <c r="J62" s="970"/>
      <c r="K62" s="81"/>
      <c r="L62" s="87">
        <f t="shared" si="0"/>
        <v>0</v>
      </c>
      <c r="N62" s="92" t="str">
        <f t="shared" si="1"/>
        <v/>
      </c>
      <c r="O62" s="109">
        <f t="shared" si="2"/>
        <v>0</v>
      </c>
      <c r="R62" s="328"/>
    </row>
    <row r="63" spans="1:18" s="92" customFormat="1" ht="12" customHeight="1">
      <c r="A63" s="968"/>
      <c r="B63" s="969"/>
      <c r="C63" s="969"/>
      <c r="D63" s="969"/>
      <c r="E63" s="969"/>
      <c r="F63" s="969"/>
      <c r="G63" s="969"/>
      <c r="H63" s="969"/>
      <c r="I63" s="969"/>
      <c r="J63" s="970"/>
      <c r="K63" s="81"/>
      <c r="L63" s="87">
        <f t="shared" si="0"/>
        <v>0</v>
      </c>
      <c r="N63" s="92" t="str">
        <f t="shared" si="1"/>
        <v/>
      </c>
      <c r="O63" s="109">
        <f t="shared" si="2"/>
        <v>0</v>
      </c>
      <c r="R63" s="328"/>
    </row>
    <row r="64" spans="1:18" s="92" customFormat="1" ht="12" customHeight="1">
      <c r="A64" s="968"/>
      <c r="B64" s="969"/>
      <c r="C64" s="969"/>
      <c r="D64" s="969"/>
      <c r="E64" s="969"/>
      <c r="F64" s="969"/>
      <c r="G64" s="969"/>
      <c r="H64" s="969"/>
      <c r="I64" s="969"/>
      <c r="J64" s="970"/>
      <c r="K64" s="81"/>
      <c r="L64" s="87">
        <f t="shared" si="0"/>
        <v>0</v>
      </c>
      <c r="N64" s="92" t="str">
        <f t="shared" si="1"/>
        <v/>
      </c>
      <c r="O64" s="109">
        <f t="shared" si="2"/>
        <v>0</v>
      </c>
      <c r="R64" s="328"/>
    </row>
    <row r="65" spans="1:18" s="92" customFormat="1" ht="12" customHeight="1">
      <c r="A65" s="968"/>
      <c r="B65" s="969"/>
      <c r="C65" s="969"/>
      <c r="D65" s="969"/>
      <c r="E65" s="969"/>
      <c r="F65" s="969"/>
      <c r="G65" s="969"/>
      <c r="H65" s="969"/>
      <c r="I65" s="969"/>
      <c r="J65" s="970"/>
      <c r="K65" s="81"/>
      <c r="L65" s="87">
        <f t="shared" si="0"/>
        <v>0</v>
      </c>
      <c r="N65" s="92" t="str">
        <f t="shared" si="1"/>
        <v/>
      </c>
      <c r="O65" s="109">
        <f t="shared" si="2"/>
        <v>0</v>
      </c>
      <c r="R65" s="328"/>
    </row>
    <row r="66" spans="1:18" s="92" customFormat="1" ht="12" customHeight="1">
      <c r="A66" s="968"/>
      <c r="B66" s="969"/>
      <c r="C66" s="969"/>
      <c r="D66" s="969"/>
      <c r="E66" s="969"/>
      <c r="F66" s="969"/>
      <c r="G66" s="969"/>
      <c r="H66" s="969"/>
      <c r="I66" s="969"/>
      <c r="J66" s="970"/>
      <c r="K66" s="81"/>
      <c r="L66" s="87">
        <f t="shared" si="0"/>
        <v>0</v>
      </c>
      <c r="N66" s="92" t="str">
        <f t="shared" si="1"/>
        <v/>
      </c>
      <c r="O66" s="109">
        <f t="shared" si="2"/>
        <v>0</v>
      </c>
      <c r="R66" s="328"/>
    </row>
    <row r="67" spans="1:18" s="92" customFormat="1" ht="12" customHeight="1">
      <c r="A67" s="968"/>
      <c r="B67" s="969"/>
      <c r="C67" s="969"/>
      <c r="D67" s="969"/>
      <c r="E67" s="969"/>
      <c r="F67" s="969"/>
      <c r="G67" s="969"/>
      <c r="H67" s="969"/>
      <c r="I67" s="969"/>
      <c r="J67" s="970"/>
      <c r="K67" s="81"/>
      <c r="L67" s="87">
        <f t="shared" si="0"/>
        <v>0</v>
      </c>
      <c r="N67" s="92" t="str">
        <f t="shared" si="1"/>
        <v/>
      </c>
      <c r="O67" s="109">
        <f t="shared" si="2"/>
        <v>0</v>
      </c>
      <c r="R67" s="328"/>
    </row>
    <row r="68" spans="1:18" s="92" customFormat="1" ht="12" customHeight="1">
      <c r="A68" s="968"/>
      <c r="B68" s="969"/>
      <c r="C68" s="969"/>
      <c r="D68" s="969"/>
      <c r="E68" s="969"/>
      <c r="F68" s="969"/>
      <c r="G68" s="969"/>
      <c r="H68" s="969"/>
      <c r="I68" s="969"/>
      <c r="J68" s="970"/>
      <c r="K68" s="81"/>
      <c r="L68" s="87">
        <f t="shared" si="0"/>
        <v>0</v>
      </c>
      <c r="N68" s="92" t="str">
        <f t="shared" si="1"/>
        <v/>
      </c>
      <c r="O68" s="109">
        <f t="shared" si="2"/>
        <v>0</v>
      </c>
      <c r="R68" s="328"/>
    </row>
    <row r="69" spans="1:18" ht="12" customHeight="1" thickBot="1">
      <c r="A69" s="971"/>
      <c r="B69" s="972"/>
      <c r="C69" s="972"/>
      <c r="D69" s="972"/>
      <c r="E69" s="972"/>
      <c r="F69" s="972"/>
      <c r="G69" s="972"/>
      <c r="H69" s="972"/>
      <c r="I69" s="972"/>
      <c r="J69" s="973"/>
      <c r="L69" s="87">
        <f t="shared" si="0"/>
        <v>0</v>
      </c>
      <c r="M69" s="67"/>
      <c r="N69" s="67" t="str">
        <f t="shared" si="1"/>
        <v/>
      </c>
      <c r="O69" s="80">
        <f t="shared" si="2"/>
        <v>0</v>
      </c>
      <c r="P69" s="67"/>
    </row>
    <row r="70" spans="1:18" ht="12" customHeight="1">
      <c r="G70" s="84"/>
      <c r="H70" s="85"/>
      <c r="I70" s="86"/>
      <c r="L70" s="87">
        <f t="shared" si="0"/>
        <v>0</v>
      </c>
      <c r="M70" s="67"/>
      <c r="N70" s="67" t="str">
        <f t="shared" si="1"/>
        <v/>
      </c>
      <c r="O70" s="80">
        <f t="shared" si="2"/>
        <v>0</v>
      </c>
      <c r="P70" s="67"/>
    </row>
    <row r="71" spans="1:18" ht="12" customHeight="1">
      <c r="B71" s="7" t="str">
        <f>Inputs!$C$2</f>
        <v>Rocky Mountain Power</v>
      </c>
      <c r="I71" s="87" t="s">
        <v>0</v>
      </c>
      <c r="J71" s="88">
        <v>3.2</v>
      </c>
      <c r="L71" s="87">
        <f t="shared" si="0"/>
        <v>0</v>
      </c>
      <c r="M71" s="67"/>
      <c r="N71" s="67" t="str">
        <f t="shared" si="1"/>
        <v/>
      </c>
      <c r="O71" s="80">
        <f t="shared" si="2"/>
        <v>0</v>
      </c>
      <c r="P71" s="67"/>
    </row>
    <row r="72" spans="1:18" ht="12" customHeight="1">
      <c r="B72" s="7" t="str">
        <f>Inputs!$C$3</f>
        <v>Utah Results of Operations - December 2014</v>
      </c>
      <c r="L72" s="87">
        <f t="shared" si="0"/>
        <v>0</v>
      </c>
      <c r="M72" s="67"/>
      <c r="N72" s="67" t="str">
        <f t="shared" si="1"/>
        <v/>
      </c>
      <c r="O72" s="80">
        <f t="shared" si="2"/>
        <v>0</v>
      </c>
      <c r="P72" s="67"/>
    </row>
    <row r="73" spans="1:18" ht="12" customHeight="1">
      <c r="B73" s="32" t="s">
        <v>238</v>
      </c>
      <c r="L73" s="87">
        <f t="shared" si="0"/>
        <v>0</v>
      </c>
      <c r="M73" s="67"/>
      <c r="N73" s="67" t="str">
        <f t="shared" si="1"/>
        <v/>
      </c>
      <c r="O73" s="80">
        <f t="shared" si="2"/>
        <v>0</v>
      </c>
      <c r="P73" s="67"/>
    </row>
    <row r="74" spans="1:18" ht="12" customHeight="1">
      <c r="L74" s="87">
        <f t="shared" si="0"/>
        <v>0</v>
      </c>
      <c r="M74" s="67"/>
      <c r="N74" s="67" t="str">
        <f t="shared" si="1"/>
        <v/>
      </c>
      <c r="O74" s="80">
        <f t="shared" si="2"/>
        <v>0</v>
      </c>
      <c r="P74" s="67"/>
    </row>
    <row r="75" spans="1:18" ht="12" customHeight="1">
      <c r="L75" s="87">
        <f t="shared" si="0"/>
        <v>0</v>
      </c>
      <c r="M75" s="67"/>
      <c r="N75" s="67" t="str">
        <f t="shared" si="1"/>
        <v/>
      </c>
      <c r="O75" s="80">
        <f t="shared" si="2"/>
        <v>0</v>
      </c>
      <c r="P75" s="67"/>
    </row>
    <row r="76" spans="1:18" ht="12" customHeight="1">
      <c r="F76" s="89" t="s">
        <v>1</v>
      </c>
      <c r="H76" s="79"/>
      <c r="I76" s="90" t="str">
        <f>+Inputs!$C$6</f>
        <v>UTAH</v>
      </c>
      <c r="L76" s="87">
        <f t="shared" ref="L76:L139" si="3">IF(E76&gt;0,F76,0)</f>
        <v>0</v>
      </c>
      <c r="M76" s="67"/>
      <c r="N76" s="67" t="str">
        <f t="shared" ref="N76:N139" si="4">+D76&amp;G76</f>
        <v/>
      </c>
      <c r="O76" s="80" t="str">
        <f t="shared" ref="O76:O139" si="5">+F76</f>
        <v>TOTAL</v>
      </c>
      <c r="P76" s="67"/>
    </row>
    <row r="77" spans="1:18" ht="12" customHeight="1">
      <c r="D77" s="42" t="s">
        <v>2</v>
      </c>
      <c r="E77" s="42" t="s">
        <v>3</v>
      </c>
      <c r="F77" s="41" t="s">
        <v>4</v>
      </c>
      <c r="G77" s="42" t="s">
        <v>5</v>
      </c>
      <c r="H77" s="42" t="s">
        <v>6</v>
      </c>
      <c r="I77" s="43" t="s">
        <v>7</v>
      </c>
      <c r="J77" s="42" t="s">
        <v>8</v>
      </c>
      <c r="L77" s="87" t="str">
        <f t="shared" si="3"/>
        <v>COMPANY</v>
      </c>
      <c r="M77" s="67"/>
      <c r="N77" s="67" t="str">
        <f t="shared" si="4"/>
        <v>ACCOUNTFACTOR</v>
      </c>
      <c r="O77" s="80" t="str">
        <f t="shared" si="5"/>
        <v>COMPANY</v>
      </c>
      <c r="P77" s="67"/>
    </row>
    <row r="78" spans="1:18" ht="12" customHeight="1">
      <c r="A78" s="91"/>
      <c r="B78" s="38" t="s">
        <v>145</v>
      </c>
      <c r="C78" s="92"/>
      <c r="D78" s="81"/>
      <c r="E78" s="81"/>
      <c r="F78" s="81"/>
      <c r="G78" s="81"/>
      <c r="H78" s="93"/>
      <c r="I78" s="83"/>
      <c r="J78" s="94"/>
      <c r="L78" s="87">
        <f t="shared" si="3"/>
        <v>0</v>
      </c>
      <c r="M78" s="67"/>
      <c r="N78" s="67" t="str">
        <f t="shared" si="4"/>
        <v/>
      </c>
      <c r="O78" s="80">
        <f t="shared" si="5"/>
        <v>0</v>
      </c>
      <c r="P78" s="67"/>
    </row>
    <row r="79" spans="1:18" ht="12" customHeight="1">
      <c r="A79" s="91"/>
      <c r="B79" s="67" t="s">
        <v>182</v>
      </c>
      <c r="C79" s="92"/>
      <c r="D79" s="81">
        <v>440</v>
      </c>
      <c r="E79" s="81" t="s">
        <v>244</v>
      </c>
      <c r="F79" s="80">
        <v>-38947549.37926203</v>
      </c>
      <c r="G79" s="79" t="s">
        <v>146</v>
      </c>
      <c r="H79" s="82">
        <f>VLOOKUP(G79,'Alloc. Factors'!$B$2:$M$110,7,FALSE)</f>
        <v>1</v>
      </c>
      <c r="I79" s="83">
        <f t="shared" ref="I79:I85" si="6">H79*F79</f>
        <v>-38947549.37926203</v>
      </c>
      <c r="J79" s="95"/>
      <c r="L79" s="87">
        <f t="shared" si="3"/>
        <v>-38947549.37926203</v>
      </c>
      <c r="M79" s="67"/>
      <c r="N79" s="67" t="str">
        <f t="shared" si="4"/>
        <v>440UT</v>
      </c>
      <c r="O79" s="80">
        <f t="shared" si="5"/>
        <v>-38947549.37926203</v>
      </c>
      <c r="P79" s="67"/>
    </row>
    <row r="80" spans="1:18" ht="12" customHeight="1">
      <c r="A80" s="91"/>
      <c r="B80" s="227" t="s">
        <v>183</v>
      </c>
      <c r="C80" s="92"/>
      <c r="D80" s="81">
        <v>442</v>
      </c>
      <c r="E80" s="81" t="s">
        <v>244</v>
      </c>
      <c r="F80" s="80">
        <v>-39155885.109633215</v>
      </c>
      <c r="G80" s="79" t="s">
        <v>146</v>
      </c>
      <c r="H80" s="82">
        <f>VLOOKUP(G80,'Alloc. Factors'!$B$2:$M$110,7,FALSE)</f>
        <v>1</v>
      </c>
      <c r="I80" s="83">
        <f t="shared" si="6"/>
        <v>-39155885.109633215</v>
      </c>
      <c r="J80" s="95"/>
      <c r="L80" s="87">
        <f t="shared" si="3"/>
        <v>-39155885.109633215</v>
      </c>
      <c r="M80" s="67"/>
      <c r="N80" s="67" t="str">
        <f t="shared" si="4"/>
        <v>442UT</v>
      </c>
      <c r="O80" s="80">
        <f t="shared" si="5"/>
        <v>-39155885.109633215</v>
      </c>
      <c r="P80" s="67"/>
    </row>
    <row r="81" spans="1:16" ht="12" customHeight="1">
      <c r="A81" s="91"/>
      <c r="B81" s="96" t="s">
        <v>184</v>
      </c>
      <c r="C81" s="92"/>
      <c r="D81" s="81">
        <v>442</v>
      </c>
      <c r="E81" s="81" t="s">
        <v>244</v>
      </c>
      <c r="F81" s="80">
        <v>-21197739.945887923</v>
      </c>
      <c r="G81" s="79" t="s">
        <v>146</v>
      </c>
      <c r="H81" s="82">
        <f>VLOOKUP(G81,'Alloc. Factors'!$B$2:$M$110,7,FALSE)</f>
        <v>1</v>
      </c>
      <c r="I81" s="83">
        <f t="shared" si="6"/>
        <v>-21197739.945887923</v>
      </c>
      <c r="J81" s="95"/>
      <c r="L81" s="87">
        <f t="shared" si="3"/>
        <v>-21197739.945887923</v>
      </c>
      <c r="M81" s="67"/>
      <c r="N81" s="67" t="str">
        <f t="shared" si="4"/>
        <v>442UT</v>
      </c>
      <c r="O81" s="80">
        <f t="shared" si="5"/>
        <v>-21197739.945887923</v>
      </c>
      <c r="P81" s="67"/>
    </row>
    <row r="82" spans="1:16" ht="12" customHeight="1">
      <c r="A82" s="91"/>
      <c r="B82" s="96" t="s">
        <v>1977</v>
      </c>
      <c r="C82" s="92"/>
      <c r="D82" s="81">
        <v>442</v>
      </c>
      <c r="E82" s="81" t="s">
        <v>244</v>
      </c>
      <c r="F82" s="80">
        <v>-632911.13064600062</v>
      </c>
      <c r="G82" s="79" t="s">
        <v>146</v>
      </c>
      <c r="H82" s="82">
        <f>VLOOKUP(G82,'Alloc. Factors'!$B$2:$M$110,7,FALSE)</f>
        <v>1</v>
      </c>
      <c r="I82" s="83">
        <f t="shared" si="6"/>
        <v>-632911.13064600062</v>
      </c>
      <c r="J82" s="81"/>
      <c r="L82" s="87">
        <f t="shared" si="3"/>
        <v>-632911.13064600062</v>
      </c>
      <c r="M82" s="67"/>
      <c r="N82" s="67" t="str">
        <f t="shared" si="4"/>
        <v>442UT</v>
      </c>
      <c r="O82" s="80">
        <f t="shared" si="5"/>
        <v>-632911.13064600062</v>
      </c>
      <c r="P82" s="67"/>
    </row>
    <row r="83" spans="1:16" ht="12" customHeight="1">
      <c r="A83" s="91"/>
      <c r="B83" s="227" t="s">
        <v>224</v>
      </c>
      <c r="C83" s="92"/>
      <c r="D83" s="81">
        <v>442</v>
      </c>
      <c r="E83" s="81" t="s">
        <v>244</v>
      </c>
      <c r="F83" s="80">
        <v>-612815.63</v>
      </c>
      <c r="G83" s="79" t="s">
        <v>146</v>
      </c>
      <c r="H83" s="82">
        <f>VLOOKUP(G83,'Alloc. Factors'!$B$2:$M$110,7,FALSE)</f>
        <v>1</v>
      </c>
      <c r="I83" s="83">
        <f t="shared" si="6"/>
        <v>-612815.63</v>
      </c>
      <c r="J83" s="95"/>
      <c r="L83" s="87">
        <f t="shared" si="3"/>
        <v>-612815.63</v>
      </c>
      <c r="M83" s="67"/>
      <c r="N83" s="67" t="str">
        <f t="shared" si="4"/>
        <v>442UT</v>
      </c>
      <c r="O83" s="80">
        <f t="shared" si="5"/>
        <v>-612815.63</v>
      </c>
      <c r="P83" s="67"/>
    </row>
    <row r="84" spans="1:16" ht="12" customHeight="1">
      <c r="A84" s="91"/>
      <c r="B84" s="96" t="s">
        <v>1978</v>
      </c>
      <c r="C84" s="92"/>
      <c r="D84" s="81">
        <v>444</v>
      </c>
      <c r="E84" s="81" t="s">
        <v>244</v>
      </c>
      <c r="F84" s="80">
        <v>-317781.20876563189</v>
      </c>
      <c r="G84" s="79" t="s">
        <v>146</v>
      </c>
      <c r="H84" s="82">
        <f>VLOOKUP(G84,'Alloc. Factors'!$B$2:$M$110,7,FALSE)</f>
        <v>1</v>
      </c>
      <c r="I84" s="83">
        <f t="shared" si="6"/>
        <v>-317781.20876563189</v>
      </c>
      <c r="J84" s="95"/>
      <c r="L84" s="87">
        <f t="shared" si="3"/>
        <v>-317781.20876563189</v>
      </c>
      <c r="M84" s="67"/>
      <c r="N84" s="67" t="str">
        <f t="shared" si="4"/>
        <v>444UT</v>
      </c>
      <c r="O84" s="80">
        <f t="shared" si="5"/>
        <v>-317781.20876563189</v>
      </c>
      <c r="P84" s="67"/>
    </row>
    <row r="85" spans="1:16" ht="12" customHeight="1">
      <c r="A85" s="91" t="s">
        <v>13</v>
      </c>
      <c r="B85" s="96" t="s">
        <v>1979</v>
      </c>
      <c r="C85" s="92"/>
      <c r="D85" s="81">
        <v>445</v>
      </c>
      <c r="E85" s="81" t="s">
        <v>244</v>
      </c>
      <c r="F85" s="80">
        <v>-595448.40580519568</v>
      </c>
      <c r="G85" s="79" t="s">
        <v>146</v>
      </c>
      <c r="H85" s="82">
        <f>VLOOKUP(G85,'Alloc. Factors'!$B$2:$M$110,7,FALSE)</f>
        <v>1</v>
      </c>
      <c r="I85" s="83">
        <f t="shared" si="6"/>
        <v>-595448.40580519568</v>
      </c>
      <c r="J85" s="81"/>
      <c r="L85" s="87">
        <f t="shared" si="3"/>
        <v>-595448.40580519568</v>
      </c>
      <c r="M85" s="67"/>
      <c r="N85" s="67" t="str">
        <f t="shared" si="4"/>
        <v>445UT</v>
      </c>
      <c r="O85" s="80">
        <f t="shared" si="5"/>
        <v>-595448.40580519568</v>
      </c>
      <c r="P85" s="67"/>
    </row>
    <row r="86" spans="1:16" ht="12" customHeight="1">
      <c r="A86" s="91"/>
      <c r="B86" s="92"/>
      <c r="C86" s="92"/>
      <c r="D86" s="81"/>
      <c r="E86" s="81"/>
      <c r="F86" s="238">
        <f>SUM(F79:F85)</f>
        <v>-101460130.80999999</v>
      </c>
      <c r="G86" s="81"/>
      <c r="H86" s="82"/>
      <c r="I86" s="239">
        <f>SUM(I79:I85)</f>
        <v>-101460130.80999999</v>
      </c>
      <c r="J86" s="97" t="s">
        <v>185</v>
      </c>
      <c r="L86" s="87">
        <f t="shared" si="3"/>
        <v>0</v>
      </c>
      <c r="M86" s="67"/>
      <c r="N86" s="67" t="str">
        <f t="shared" si="4"/>
        <v/>
      </c>
      <c r="O86" s="80">
        <f t="shared" si="5"/>
        <v>-101460130.80999999</v>
      </c>
      <c r="P86" s="67"/>
    </row>
    <row r="87" spans="1:16" ht="12" customHeight="1">
      <c r="A87" s="91"/>
      <c r="B87" s="92"/>
      <c r="C87" s="92"/>
      <c r="D87" s="81"/>
      <c r="E87" s="81"/>
      <c r="F87" s="98"/>
      <c r="G87" s="81"/>
      <c r="H87" s="82"/>
      <c r="I87" s="83"/>
      <c r="J87" s="97"/>
      <c r="L87" s="87">
        <f t="shared" si="3"/>
        <v>0</v>
      </c>
      <c r="M87" s="67"/>
      <c r="N87" s="67" t="str">
        <f t="shared" si="4"/>
        <v/>
      </c>
      <c r="O87" s="80">
        <f t="shared" si="5"/>
        <v>0</v>
      </c>
      <c r="P87" s="67"/>
    </row>
    <row r="88" spans="1:16" ht="12" customHeight="1">
      <c r="A88" s="91"/>
      <c r="B88" s="92"/>
      <c r="C88" s="92"/>
      <c r="D88" s="81"/>
      <c r="E88" s="81"/>
      <c r="F88" s="98"/>
      <c r="G88" s="81"/>
      <c r="H88" s="82"/>
      <c r="I88" s="83"/>
      <c r="J88" s="97"/>
      <c r="L88" s="87">
        <f t="shared" si="3"/>
        <v>0</v>
      </c>
      <c r="M88" s="67"/>
      <c r="N88" s="67" t="str">
        <f t="shared" si="4"/>
        <v/>
      </c>
      <c r="O88" s="80">
        <f t="shared" si="5"/>
        <v>0</v>
      </c>
      <c r="P88" s="67"/>
    </row>
    <row r="89" spans="1:16" ht="12" customHeight="1">
      <c r="A89" s="91"/>
      <c r="B89" s="92"/>
      <c r="C89" s="92"/>
      <c r="D89" s="81"/>
      <c r="E89" s="81"/>
      <c r="F89" s="98" t="s">
        <v>13</v>
      </c>
      <c r="G89" s="81"/>
      <c r="H89" s="82"/>
      <c r="I89" s="83"/>
      <c r="J89" s="95"/>
      <c r="L89" s="87">
        <f t="shared" si="3"/>
        <v>0</v>
      </c>
      <c r="M89" s="67"/>
      <c r="N89" s="67" t="str">
        <f t="shared" si="4"/>
        <v/>
      </c>
      <c r="O89" s="80" t="str">
        <f t="shared" si="5"/>
        <v xml:space="preserve"> </v>
      </c>
      <c r="P89" s="67"/>
    </row>
    <row r="90" spans="1:16" ht="12" customHeight="1">
      <c r="A90" s="91"/>
      <c r="B90" s="92"/>
      <c r="C90" s="92"/>
      <c r="D90" s="81"/>
      <c r="E90" s="81"/>
      <c r="F90" s="98"/>
      <c r="G90" s="95"/>
      <c r="H90" s="82"/>
      <c r="I90" s="83"/>
      <c r="J90" s="81"/>
      <c r="L90" s="87">
        <f t="shared" si="3"/>
        <v>0</v>
      </c>
      <c r="M90" s="67"/>
      <c r="N90" s="67" t="str">
        <f t="shared" si="4"/>
        <v/>
      </c>
      <c r="O90" s="80">
        <f t="shared" si="5"/>
        <v>0</v>
      </c>
      <c r="P90" s="67"/>
    </row>
    <row r="91" spans="1:16" ht="12" customHeight="1">
      <c r="A91" s="91"/>
      <c r="B91" s="92"/>
      <c r="C91" s="92"/>
      <c r="D91" s="81"/>
      <c r="E91" s="81"/>
      <c r="F91" s="98"/>
      <c r="G91" s="95"/>
      <c r="H91" s="82"/>
      <c r="I91" s="83"/>
      <c r="J91" s="81"/>
      <c r="L91" s="87">
        <f t="shared" si="3"/>
        <v>0</v>
      </c>
      <c r="M91" s="67"/>
      <c r="N91" s="67" t="str">
        <f t="shared" si="4"/>
        <v/>
      </c>
      <c r="O91" s="80">
        <f t="shared" si="5"/>
        <v>0</v>
      </c>
      <c r="P91" s="67"/>
    </row>
    <row r="92" spans="1:16" ht="12" customHeight="1">
      <c r="A92" s="91"/>
      <c r="B92" s="92"/>
      <c r="C92" s="92"/>
      <c r="D92" s="81"/>
      <c r="E92" s="81"/>
      <c r="F92" s="98"/>
      <c r="G92" s="95"/>
      <c r="H92" s="82"/>
      <c r="I92" s="83"/>
      <c r="J92" s="81"/>
      <c r="L92" s="87">
        <f t="shared" si="3"/>
        <v>0</v>
      </c>
      <c r="M92" s="67"/>
      <c r="N92" s="67" t="str">
        <f t="shared" si="4"/>
        <v/>
      </c>
      <c r="O92" s="80">
        <f t="shared" si="5"/>
        <v>0</v>
      </c>
      <c r="P92" s="67"/>
    </row>
    <row r="93" spans="1:16" ht="12" customHeight="1">
      <c r="A93" s="91"/>
      <c r="B93" s="92"/>
      <c r="C93" s="92"/>
      <c r="D93" s="81"/>
      <c r="E93" s="81"/>
      <c r="F93" s="98"/>
      <c r="G93" s="95"/>
      <c r="H93" s="240"/>
      <c r="I93" s="128"/>
      <c r="J93" s="94"/>
      <c r="L93" s="87">
        <f t="shared" si="3"/>
        <v>0</v>
      </c>
      <c r="M93" s="67"/>
      <c r="N93" s="67" t="str">
        <f t="shared" si="4"/>
        <v/>
      </c>
      <c r="O93" s="80">
        <f t="shared" si="5"/>
        <v>0</v>
      </c>
      <c r="P93" s="67"/>
    </row>
    <row r="94" spans="1:16" ht="12" customHeight="1">
      <c r="A94" s="91"/>
      <c r="B94" s="92"/>
      <c r="C94" s="92"/>
      <c r="D94" s="81"/>
      <c r="E94" s="81"/>
      <c r="F94" s="98"/>
      <c r="G94" s="102"/>
      <c r="H94" s="82"/>
      <c r="I94" s="83"/>
      <c r="J94" s="81"/>
      <c r="L94" s="87">
        <f t="shared" si="3"/>
        <v>0</v>
      </c>
      <c r="M94" s="67" t="s">
        <v>13</v>
      </c>
      <c r="N94" s="67" t="str">
        <f t="shared" si="4"/>
        <v/>
      </c>
      <c r="O94" s="80">
        <f t="shared" si="5"/>
        <v>0</v>
      </c>
      <c r="P94" s="67"/>
    </row>
    <row r="95" spans="1:16" ht="12" customHeight="1">
      <c r="A95" s="91"/>
      <c r="B95" s="242"/>
      <c r="C95" s="243"/>
      <c r="D95" s="244"/>
      <c r="E95" s="244"/>
      <c r="F95" s="245"/>
      <c r="G95" s="84"/>
      <c r="H95" s="82"/>
      <c r="I95" s="83"/>
      <c r="J95" s="81"/>
      <c r="L95" s="87">
        <f t="shared" si="3"/>
        <v>0</v>
      </c>
      <c r="M95" s="67"/>
      <c r="N95" s="67" t="str">
        <f t="shared" si="4"/>
        <v/>
      </c>
      <c r="O95" s="80">
        <f t="shared" si="5"/>
        <v>0</v>
      </c>
      <c r="P95" s="67"/>
    </row>
    <row r="96" spans="1:16" ht="12" customHeight="1">
      <c r="A96" s="91"/>
      <c r="B96" s="96"/>
      <c r="C96" s="92"/>
      <c r="D96" s="81"/>
      <c r="E96" s="81"/>
      <c r="F96" s="236" t="s">
        <v>13</v>
      </c>
      <c r="G96" s="84"/>
      <c r="H96" s="82"/>
      <c r="I96" s="83"/>
      <c r="J96" s="94"/>
      <c r="L96" s="87">
        <f t="shared" si="3"/>
        <v>0</v>
      </c>
      <c r="M96" s="67"/>
      <c r="N96" s="67" t="str">
        <f t="shared" si="4"/>
        <v/>
      </c>
      <c r="O96" s="80" t="str">
        <f t="shared" si="5"/>
        <v xml:space="preserve"> </v>
      </c>
      <c r="P96" s="67"/>
    </row>
    <row r="97" spans="1:16" ht="12" customHeight="1">
      <c r="A97" s="91"/>
      <c r="B97" s="96"/>
      <c r="C97" s="92"/>
      <c r="D97" s="81"/>
      <c r="E97" s="81"/>
      <c r="F97" s="236"/>
      <c r="G97" s="84"/>
      <c r="H97" s="82"/>
      <c r="I97" s="83"/>
      <c r="J97" s="94"/>
      <c r="L97" s="87">
        <f t="shared" si="3"/>
        <v>0</v>
      </c>
      <c r="M97" s="67"/>
      <c r="N97" s="67" t="str">
        <f t="shared" si="4"/>
        <v/>
      </c>
      <c r="O97" s="80">
        <f t="shared" si="5"/>
        <v>0</v>
      </c>
      <c r="P97" s="67"/>
    </row>
    <row r="98" spans="1:16" ht="12" customHeight="1">
      <c r="A98" s="91"/>
      <c r="B98" s="96"/>
      <c r="C98" s="92"/>
      <c r="D98" s="81"/>
      <c r="E98" s="81"/>
      <c r="F98" s="236"/>
      <c r="G98" s="81"/>
      <c r="H98" s="82"/>
      <c r="I98" s="83"/>
      <c r="J98" s="83"/>
      <c r="L98" s="87">
        <f t="shared" si="3"/>
        <v>0</v>
      </c>
      <c r="M98" s="67"/>
      <c r="N98" s="67" t="str">
        <f t="shared" si="4"/>
        <v/>
      </c>
      <c r="O98" s="80">
        <f t="shared" si="5"/>
        <v>0</v>
      </c>
      <c r="P98" s="67"/>
    </row>
    <row r="99" spans="1:16" ht="12" customHeight="1">
      <c r="A99" s="91"/>
      <c r="B99" s="92"/>
      <c r="C99" s="92"/>
      <c r="D99" s="81"/>
      <c r="E99" s="81"/>
      <c r="F99" s="236"/>
      <c r="G99" s="81"/>
      <c r="H99" s="82"/>
      <c r="I99" s="83"/>
      <c r="J99" s="83"/>
      <c r="L99" s="87">
        <f t="shared" si="3"/>
        <v>0</v>
      </c>
      <c r="M99" s="67"/>
      <c r="N99" s="67" t="str">
        <f t="shared" si="4"/>
        <v/>
      </c>
      <c r="O99" s="80">
        <f t="shared" si="5"/>
        <v>0</v>
      </c>
      <c r="P99" s="67"/>
    </row>
    <row r="100" spans="1:16" ht="12" customHeight="1">
      <c r="A100" s="91"/>
      <c r="B100" s="99"/>
      <c r="C100" s="99"/>
      <c r="D100" s="100"/>
      <c r="E100" s="100"/>
      <c r="F100" s="103"/>
      <c r="G100" s="84"/>
      <c r="H100" s="82"/>
      <c r="I100" s="83"/>
      <c r="J100" s="94"/>
      <c r="L100" s="87">
        <f t="shared" si="3"/>
        <v>0</v>
      </c>
      <c r="M100" s="67"/>
      <c r="N100" s="67" t="str">
        <f t="shared" si="4"/>
        <v/>
      </c>
      <c r="O100" s="80">
        <f t="shared" si="5"/>
        <v>0</v>
      </c>
      <c r="P100" s="67"/>
    </row>
    <row r="101" spans="1:16" ht="12" customHeight="1">
      <c r="A101" s="91"/>
      <c r="B101" s="99"/>
      <c r="C101" s="99"/>
      <c r="D101" s="100"/>
      <c r="E101" s="100"/>
      <c r="F101" s="104"/>
      <c r="G101" s="84"/>
      <c r="H101" s="82"/>
      <c r="I101" s="83"/>
      <c r="J101" s="94"/>
      <c r="L101" s="87">
        <f t="shared" si="3"/>
        <v>0</v>
      </c>
      <c r="M101" s="67"/>
      <c r="N101" s="67" t="str">
        <f t="shared" si="4"/>
        <v/>
      </c>
      <c r="O101" s="80">
        <f t="shared" si="5"/>
        <v>0</v>
      </c>
      <c r="P101" s="67"/>
    </row>
    <row r="102" spans="1:16" ht="12" customHeight="1">
      <c r="A102" s="91"/>
      <c r="B102" s="99"/>
      <c r="C102" s="99"/>
      <c r="D102" s="105"/>
      <c r="E102" s="105"/>
      <c r="F102" s="44"/>
      <c r="G102" s="100"/>
      <c r="H102" s="106"/>
      <c r="I102" s="24"/>
      <c r="J102" s="83"/>
      <c r="L102" s="87">
        <f t="shared" si="3"/>
        <v>0</v>
      </c>
      <c r="M102" s="67"/>
      <c r="N102" s="67" t="str">
        <f t="shared" si="4"/>
        <v/>
      </c>
      <c r="O102" s="80">
        <f t="shared" si="5"/>
        <v>0</v>
      </c>
      <c r="P102" s="67"/>
    </row>
    <row r="103" spans="1:16" ht="12" customHeight="1">
      <c r="A103" s="91"/>
      <c r="B103" s="34"/>
      <c r="C103" s="99"/>
      <c r="D103" s="100"/>
      <c r="E103" s="101"/>
      <c r="F103" s="103"/>
      <c r="G103" s="102"/>
      <c r="H103" s="106"/>
      <c r="I103" s="107"/>
      <c r="J103" s="83"/>
      <c r="L103" s="87">
        <f t="shared" si="3"/>
        <v>0</v>
      </c>
      <c r="M103" s="67"/>
      <c r="N103" s="67" t="str">
        <f t="shared" si="4"/>
        <v/>
      </c>
      <c r="O103" s="80">
        <f t="shared" si="5"/>
        <v>0</v>
      </c>
      <c r="P103" s="67"/>
    </row>
    <row r="104" spans="1:16" ht="12" customHeight="1">
      <c r="A104" s="91"/>
      <c r="B104" s="99"/>
      <c r="C104" s="99"/>
      <c r="D104" s="100"/>
      <c r="E104" s="100"/>
      <c r="F104" s="103"/>
      <c r="G104" s="84"/>
      <c r="H104" s="82"/>
      <c r="I104" s="83"/>
      <c r="J104" s="94"/>
      <c r="L104" s="87">
        <f t="shared" si="3"/>
        <v>0</v>
      </c>
      <c r="M104" s="67"/>
      <c r="N104" s="67" t="str">
        <f t="shared" si="4"/>
        <v/>
      </c>
      <c r="O104" s="80">
        <f t="shared" si="5"/>
        <v>0</v>
      </c>
      <c r="P104" s="67"/>
    </row>
    <row r="105" spans="1:16" ht="12" customHeight="1">
      <c r="A105" s="91"/>
      <c r="B105" s="99"/>
      <c r="C105" s="99"/>
      <c r="D105" s="100"/>
      <c r="E105" s="100"/>
      <c r="F105" s="103"/>
      <c r="G105" s="84"/>
      <c r="H105" s="82"/>
      <c r="I105" s="83"/>
      <c r="J105" s="94"/>
      <c r="L105" s="87">
        <f t="shared" si="3"/>
        <v>0</v>
      </c>
      <c r="M105" s="67"/>
      <c r="N105" s="67" t="str">
        <f t="shared" si="4"/>
        <v/>
      </c>
      <c r="O105" s="80">
        <f t="shared" si="5"/>
        <v>0</v>
      </c>
      <c r="P105" s="67"/>
    </row>
    <row r="106" spans="1:16" ht="12" customHeight="1">
      <c r="A106" s="91"/>
      <c r="B106" s="99"/>
      <c r="C106" s="99"/>
      <c r="D106" s="100"/>
      <c r="E106" s="100"/>
      <c r="F106" s="103"/>
      <c r="G106" s="84"/>
      <c r="H106" s="82"/>
      <c r="I106" s="83"/>
      <c r="J106" s="94"/>
      <c r="L106" s="87">
        <f t="shared" si="3"/>
        <v>0</v>
      </c>
      <c r="M106" s="67"/>
      <c r="N106" s="67" t="str">
        <f t="shared" si="4"/>
        <v/>
      </c>
      <c r="O106" s="80">
        <f t="shared" si="5"/>
        <v>0</v>
      </c>
      <c r="P106" s="67"/>
    </row>
    <row r="107" spans="1:16" ht="12" customHeight="1">
      <c r="A107" s="91"/>
      <c r="B107" s="99"/>
      <c r="C107" s="99"/>
      <c r="D107" s="100"/>
      <c r="E107" s="100"/>
      <c r="F107" s="103"/>
      <c r="G107" s="84"/>
      <c r="H107" s="82"/>
      <c r="I107" s="83"/>
      <c r="J107" s="94"/>
      <c r="L107" s="87">
        <f t="shared" si="3"/>
        <v>0</v>
      </c>
      <c r="M107" s="67"/>
      <c r="N107" s="67" t="str">
        <f t="shared" si="4"/>
        <v/>
      </c>
      <c r="O107" s="80">
        <f t="shared" si="5"/>
        <v>0</v>
      </c>
      <c r="P107" s="67"/>
    </row>
    <row r="108" spans="1:16" ht="12" customHeight="1">
      <c r="A108" s="91"/>
      <c r="B108" s="99"/>
      <c r="C108" s="99"/>
      <c r="D108" s="100"/>
      <c r="E108" s="100"/>
      <c r="F108" s="103"/>
      <c r="G108" s="84"/>
      <c r="H108" s="82"/>
      <c r="I108" s="83"/>
      <c r="J108" s="94"/>
      <c r="L108" s="87">
        <f t="shared" si="3"/>
        <v>0</v>
      </c>
      <c r="M108" s="67"/>
      <c r="N108" s="67" t="str">
        <f t="shared" si="4"/>
        <v/>
      </c>
      <c r="O108" s="80">
        <f t="shared" si="5"/>
        <v>0</v>
      </c>
      <c r="P108" s="67"/>
    </row>
    <row r="109" spans="1:16" ht="12" customHeight="1">
      <c r="A109" s="91"/>
      <c r="B109" s="99"/>
      <c r="C109" s="99"/>
      <c r="D109" s="100"/>
      <c r="E109" s="100"/>
      <c r="F109" s="103"/>
      <c r="G109" s="84"/>
      <c r="H109" s="82"/>
      <c r="I109" s="83"/>
      <c r="J109" s="94"/>
      <c r="L109" s="87">
        <f t="shared" si="3"/>
        <v>0</v>
      </c>
      <c r="M109" s="67"/>
      <c r="N109" s="67" t="str">
        <f t="shared" si="4"/>
        <v/>
      </c>
      <c r="O109" s="80">
        <f t="shared" si="5"/>
        <v>0</v>
      </c>
      <c r="P109" s="67"/>
    </row>
    <row r="110" spans="1:16" ht="12" customHeight="1">
      <c r="A110" s="91"/>
      <c r="B110" s="99"/>
      <c r="C110" s="99"/>
      <c r="D110" s="100"/>
      <c r="E110" s="100"/>
      <c r="F110" s="103"/>
      <c r="G110" s="84"/>
      <c r="H110" s="82"/>
      <c r="I110" s="83"/>
      <c r="J110" s="94"/>
      <c r="L110" s="87">
        <f t="shared" si="3"/>
        <v>0</v>
      </c>
      <c r="M110" s="67"/>
      <c r="N110" s="67" t="str">
        <f t="shared" si="4"/>
        <v/>
      </c>
      <c r="O110" s="80">
        <f t="shared" si="5"/>
        <v>0</v>
      </c>
      <c r="P110" s="67"/>
    </row>
    <row r="111" spans="1:16" ht="12" customHeight="1">
      <c r="A111" s="91"/>
      <c r="B111" s="99"/>
      <c r="C111" s="108"/>
      <c r="D111" s="100"/>
      <c r="E111" s="100"/>
      <c r="F111" s="109"/>
      <c r="G111" s="84"/>
      <c r="H111" s="82"/>
      <c r="I111" s="83"/>
      <c r="J111" s="94"/>
      <c r="L111" s="87">
        <f t="shared" si="3"/>
        <v>0</v>
      </c>
      <c r="M111" s="67"/>
      <c r="N111" s="67" t="str">
        <f t="shared" si="4"/>
        <v/>
      </c>
      <c r="O111" s="80">
        <f t="shared" si="5"/>
        <v>0</v>
      </c>
      <c r="P111" s="67"/>
    </row>
    <row r="112" spans="1:16" ht="12" customHeight="1">
      <c r="A112" s="91"/>
      <c r="B112" s="110"/>
      <c r="C112" s="108"/>
      <c r="D112" s="100"/>
      <c r="E112" s="100"/>
      <c r="F112" s="109"/>
      <c r="G112" s="100"/>
      <c r="H112" s="106"/>
      <c r="I112" s="109"/>
      <c r="J112" s="83"/>
      <c r="L112" s="87">
        <f t="shared" si="3"/>
        <v>0</v>
      </c>
      <c r="M112" s="67"/>
      <c r="N112" s="67" t="str">
        <f t="shared" si="4"/>
        <v/>
      </c>
      <c r="O112" s="80">
        <f t="shared" si="5"/>
        <v>0</v>
      </c>
      <c r="P112" s="67"/>
    </row>
    <row r="113" spans="1:18" ht="12" customHeight="1">
      <c r="A113" s="91"/>
      <c r="B113" s="34"/>
      <c r="C113" s="99"/>
      <c r="D113" s="100"/>
      <c r="E113" s="101"/>
      <c r="F113" s="109"/>
      <c r="G113" s="100"/>
      <c r="H113" s="106"/>
      <c r="I113" s="107"/>
      <c r="J113" s="83"/>
      <c r="L113" s="87">
        <f t="shared" si="3"/>
        <v>0</v>
      </c>
      <c r="M113" s="67"/>
      <c r="N113" s="67" t="str">
        <f t="shared" si="4"/>
        <v/>
      </c>
      <c r="O113" s="80">
        <f t="shared" si="5"/>
        <v>0</v>
      </c>
      <c r="P113" s="67"/>
    </row>
    <row r="114" spans="1:18" ht="12" customHeight="1">
      <c r="A114" s="91"/>
      <c r="B114" s="34"/>
      <c r="C114" s="99"/>
      <c r="D114" s="100"/>
      <c r="E114" s="100"/>
      <c r="F114" s="109"/>
      <c r="G114" s="100"/>
      <c r="H114" s="106"/>
      <c r="I114" s="107"/>
      <c r="J114" s="83"/>
      <c r="L114" s="87">
        <f t="shared" si="3"/>
        <v>0</v>
      </c>
      <c r="M114" s="67"/>
      <c r="N114" s="67" t="str">
        <f t="shared" si="4"/>
        <v/>
      </c>
      <c r="O114" s="80">
        <f t="shared" si="5"/>
        <v>0</v>
      </c>
      <c r="P114" s="67"/>
    </row>
    <row r="115" spans="1:18" ht="12" customHeight="1">
      <c r="A115" s="91"/>
      <c r="B115" s="99"/>
      <c r="C115" s="99"/>
      <c r="D115" s="100"/>
      <c r="E115" s="100"/>
      <c r="F115" s="109"/>
      <c r="G115" s="84"/>
      <c r="H115" s="82"/>
      <c r="I115" s="83"/>
      <c r="J115" s="94"/>
      <c r="L115" s="87">
        <f t="shared" si="3"/>
        <v>0</v>
      </c>
      <c r="M115" s="67"/>
      <c r="N115" s="67" t="str">
        <f t="shared" si="4"/>
        <v/>
      </c>
      <c r="O115" s="80">
        <f t="shared" si="5"/>
        <v>0</v>
      </c>
      <c r="P115" s="67"/>
    </row>
    <row r="116" spans="1:18" ht="12" customHeight="1">
      <c r="A116" s="91"/>
      <c r="B116" s="99"/>
      <c r="C116" s="99"/>
      <c r="D116" s="100"/>
      <c r="E116" s="100"/>
      <c r="F116" s="109"/>
      <c r="G116" s="100"/>
      <c r="H116" s="82"/>
      <c r="I116" s="83"/>
      <c r="J116" s="94"/>
      <c r="L116" s="87">
        <f t="shared" si="3"/>
        <v>0</v>
      </c>
      <c r="M116" s="67"/>
      <c r="N116" s="67" t="str">
        <f t="shared" si="4"/>
        <v/>
      </c>
      <c r="O116" s="80">
        <f t="shared" si="5"/>
        <v>0</v>
      </c>
      <c r="P116" s="67"/>
    </row>
    <row r="117" spans="1:18" ht="12" customHeight="1">
      <c r="A117" s="91"/>
      <c r="B117" s="34"/>
      <c r="C117" s="99"/>
      <c r="D117" s="100"/>
      <c r="E117" s="100"/>
      <c r="F117" s="109"/>
      <c r="G117" s="100"/>
      <c r="H117" s="106"/>
      <c r="I117" s="107"/>
      <c r="J117" s="83"/>
      <c r="L117" s="87">
        <f t="shared" si="3"/>
        <v>0</v>
      </c>
      <c r="M117" s="67"/>
      <c r="N117" s="67" t="str">
        <f t="shared" si="4"/>
        <v/>
      </c>
      <c r="O117" s="80">
        <f t="shared" si="5"/>
        <v>0</v>
      </c>
      <c r="P117" s="67"/>
    </row>
    <row r="118" spans="1:18" ht="12" customHeight="1">
      <c r="A118" s="91"/>
      <c r="B118" s="99"/>
      <c r="C118" s="99"/>
      <c r="D118" s="100"/>
      <c r="E118" s="100"/>
      <c r="F118" s="109"/>
      <c r="G118" s="84"/>
      <c r="H118" s="82"/>
      <c r="I118" s="83"/>
      <c r="J118" s="94"/>
      <c r="L118" s="87">
        <f t="shared" si="3"/>
        <v>0</v>
      </c>
      <c r="M118" s="67"/>
      <c r="N118" s="67" t="str">
        <f t="shared" si="4"/>
        <v/>
      </c>
      <c r="O118" s="80">
        <f t="shared" si="5"/>
        <v>0</v>
      </c>
      <c r="P118" s="67"/>
    </row>
    <row r="119" spans="1:18" ht="12" customHeight="1">
      <c r="A119" s="91"/>
      <c r="B119" s="99"/>
      <c r="C119" s="99"/>
      <c r="D119" s="100"/>
      <c r="E119" s="100"/>
      <c r="F119" s="86"/>
      <c r="G119" s="84"/>
      <c r="H119" s="82"/>
      <c r="I119" s="83"/>
      <c r="J119" s="94"/>
      <c r="L119" s="87">
        <f t="shared" si="3"/>
        <v>0</v>
      </c>
      <c r="M119" s="67"/>
      <c r="N119" s="67" t="str">
        <f t="shared" si="4"/>
        <v/>
      </c>
      <c r="O119" s="80">
        <f t="shared" si="5"/>
        <v>0</v>
      </c>
      <c r="P119" s="67"/>
    </row>
    <row r="120" spans="1:18" ht="12" customHeight="1">
      <c r="A120" s="91"/>
      <c r="B120" s="34"/>
      <c r="C120" s="108"/>
      <c r="D120" s="100"/>
      <c r="E120" s="100"/>
      <c r="F120" s="8"/>
      <c r="G120" s="100"/>
      <c r="H120" s="106"/>
      <c r="I120" s="8"/>
      <c r="J120" s="83"/>
      <c r="L120" s="87">
        <f t="shared" si="3"/>
        <v>0</v>
      </c>
      <c r="M120" s="67"/>
      <c r="N120" s="67" t="str">
        <f t="shared" si="4"/>
        <v/>
      </c>
      <c r="O120" s="80">
        <f t="shared" si="5"/>
        <v>0</v>
      </c>
      <c r="P120" s="67"/>
    </row>
    <row r="121" spans="1:18" ht="12" customHeight="1">
      <c r="A121" s="91"/>
      <c r="B121" s="34"/>
      <c r="C121" s="108"/>
      <c r="D121" s="100"/>
      <c r="E121" s="100"/>
      <c r="F121" s="109"/>
      <c r="G121" s="100"/>
      <c r="H121" s="106"/>
      <c r="I121" s="107"/>
      <c r="J121" s="83"/>
      <c r="L121" s="87">
        <f t="shared" si="3"/>
        <v>0</v>
      </c>
      <c r="M121" s="67"/>
      <c r="N121" s="67" t="str">
        <f t="shared" si="4"/>
        <v/>
      </c>
      <c r="O121" s="80">
        <f t="shared" si="5"/>
        <v>0</v>
      </c>
      <c r="P121" s="67"/>
    </row>
    <row r="122" spans="1:18" ht="12" customHeight="1">
      <c r="A122" s="91"/>
      <c r="B122" s="99"/>
      <c r="C122" s="99"/>
      <c r="D122" s="100"/>
      <c r="E122" s="100"/>
      <c r="F122" s="109"/>
      <c r="G122" s="84"/>
      <c r="H122" s="82"/>
      <c r="I122" s="83"/>
      <c r="J122" s="94"/>
      <c r="L122" s="87">
        <f t="shared" si="3"/>
        <v>0</v>
      </c>
      <c r="M122" s="67"/>
      <c r="N122" s="67" t="str">
        <f t="shared" si="4"/>
        <v/>
      </c>
      <c r="O122" s="80">
        <f t="shared" si="5"/>
        <v>0</v>
      </c>
      <c r="P122" s="67"/>
    </row>
    <row r="123" spans="1:18" ht="12" customHeight="1">
      <c r="A123" s="91"/>
      <c r="B123" s="99"/>
      <c r="C123" s="108"/>
      <c r="D123" s="100"/>
      <c r="E123" s="100"/>
      <c r="F123" s="109"/>
      <c r="G123" s="84"/>
      <c r="H123" s="82"/>
      <c r="I123" s="83"/>
      <c r="J123" s="94"/>
      <c r="L123" s="87">
        <f t="shared" si="3"/>
        <v>0</v>
      </c>
      <c r="M123" s="67"/>
      <c r="N123" s="67" t="str">
        <f t="shared" si="4"/>
        <v/>
      </c>
      <c r="O123" s="80">
        <f t="shared" si="5"/>
        <v>0</v>
      </c>
      <c r="P123" s="67"/>
    </row>
    <row r="124" spans="1:18" ht="12" customHeight="1">
      <c r="A124" s="91"/>
      <c r="B124" s="99"/>
      <c r="C124" s="293"/>
      <c r="D124" s="100"/>
      <c r="E124" s="100"/>
      <c r="F124" s="109"/>
      <c r="G124" s="84"/>
      <c r="H124" s="82"/>
      <c r="I124" s="83"/>
      <c r="J124" s="94"/>
      <c r="L124" s="87">
        <f t="shared" si="3"/>
        <v>0</v>
      </c>
      <c r="M124" s="67"/>
      <c r="N124" s="67" t="str">
        <f t="shared" si="4"/>
        <v/>
      </c>
      <c r="O124" s="80">
        <f t="shared" si="5"/>
        <v>0</v>
      </c>
      <c r="P124" s="67"/>
    </row>
    <row r="125" spans="1:18" ht="12" customHeight="1">
      <c r="A125" s="91"/>
      <c r="B125" s="99"/>
      <c r="C125" s="108"/>
      <c r="D125" s="100"/>
      <c r="E125" s="100"/>
      <c r="F125" s="109"/>
      <c r="G125" s="84"/>
      <c r="H125" s="82"/>
      <c r="I125" s="83"/>
      <c r="J125" s="94"/>
      <c r="L125" s="87">
        <f t="shared" si="3"/>
        <v>0</v>
      </c>
      <c r="M125" s="67"/>
      <c r="N125" s="67" t="str">
        <f t="shared" si="4"/>
        <v/>
      </c>
      <c r="O125" s="80">
        <f t="shared" si="5"/>
        <v>0</v>
      </c>
      <c r="P125" s="67"/>
    </row>
    <row r="126" spans="1:18" ht="12" customHeight="1">
      <c r="A126" s="91"/>
      <c r="B126" s="110"/>
      <c r="C126" s="109"/>
      <c r="D126" s="100"/>
      <c r="E126" s="100"/>
      <c r="F126" s="8"/>
      <c r="G126" s="84"/>
      <c r="H126" s="82"/>
      <c r="I126" s="8"/>
      <c r="J126" s="94"/>
      <c r="L126" s="87">
        <f t="shared" si="3"/>
        <v>0</v>
      </c>
      <c r="M126" s="67"/>
      <c r="N126" s="67" t="str">
        <f t="shared" si="4"/>
        <v/>
      </c>
      <c r="O126" s="80">
        <f t="shared" si="5"/>
        <v>0</v>
      </c>
      <c r="P126" s="67"/>
    </row>
    <row r="127" spans="1:18" s="92" customFormat="1" ht="12" customHeight="1" thickBot="1">
      <c r="A127" s="106"/>
      <c r="B127" s="9" t="s">
        <v>12</v>
      </c>
      <c r="C127" s="105"/>
      <c r="D127" s="105"/>
      <c r="E127" s="100"/>
      <c r="F127" s="109"/>
      <c r="G127" s="100"/>
      <c r="H127" s="106"/>
      <c r="I127" s="107"/>
      <c r="J127" s="83"/>
      <c r="K127" s="81"/>
      <c r="L127" s="87">
        <f t="shared" si="3"/>
        <v>0</v>
      </c>
      <c r="M127" s="67"/>
      <c r="N127" s="92" t="str">
        <f t="shared" si="4"/>
        <v/>
      </c>
      <c r="O127" s="109">
        <f t="shared" si="5"/>
        <v>0</v>
      </c>
      <c r="R127" s="328"/>
    </row>
    <row r="128" spans="1:18" s="92" customFormat="1" ht="12" customHeight="1">
      <c r="A128" s="965" t="s">
        <v>2128</v>
      </c>
      <c r="B128" s="974"/>
      <c r="C128" s="974"/>
      <c r="D128" s="974"/>
      <c r="E128" s="974"/>
      <c r="F128" s="974"/>
      <c r="G128" s="974"/>
      <c r="H128" s="974"/>
      <c r="I128" s="974"/>
      <c r="J128" s="975"/>
      <c r="K128" s="81"/>
      <c r="L128" s="87">
        <f t="shared" si="3"/>
        <v>0</v>
      </c>
      <c r="N128" s="92" t="str">
        <f t="shared" si="4"/>
        <v/>
      </c>
      <c r="O128" s="109">
        <f t="shared" si="5"/>
        <v>0</v>
      </c>
      <c r="R128" s="328"/>
    </row>
    <row r="129" spans="1:18" s="92" customFormat="1" ht="12" customHeight="1">
      <c r="A129" s="976"/>
      <c r="B129" s="977"/>
      <c r="C129" s="977"/>
      <c r="D129" s="977"/>
      <c r="E129" s="977"/>
      <c r="F129" s="977"/>
      <c r="G129" s="977"/>
      <c r="H129" s="977"/>
      <c r="I129" s="977"/>
      <c r="J129" s="978"/>
      <c r="K129" s="81"/>
      <c r="L129" s="87">
        <f t="shared" si="3"/>
        <v>0</v>
      </c>
      <c r="N129" s="92" t="str">
        <f t="shared" si="4"/>
        <v/>
      </c>
      <c r="O129" s="109">
        <f t="shared" si="5"/>
        <v>0</v>
      </c>
      <c r="R129" s="328"/>
    </row>
    <row r="130" spans="1:18" s="92" customFormat="1" ht="12" customHeight="1">
      <c r="A130" s="976"/>
      <c r="B130" s="977"/>
      <c r="C130" s="977"/>
      <c r="D130" s="977"/>
      <c r="E130" s="977"/>
      <c r="F130" s="977"/>
      <c r="G130" s="977"/>
      <c r="H130" s="977"/>
      <c r="I130" s="977"/>
      <c r="J130" s="978"/>
      <c r="K130" s="81"/>
      <c r="L130" s="87">
        <f t="shared" si="3"/>
        <v>0</v>
      </c>
      <c r="N130" s="92" t="str">
        <f t="shared" si="4"/>
        <v/>
      </c>
      <c r="O130" s="109">
        <f t="shared" si="5"/>
        <v>0</v>
      </c>
      <c r="R130" s="328"/>
    </row>
    <row r="131" spans="1:18" s="92" customFormat="1" ht="12" customHeight="1">
      <c r="A131" s="976"/>
      <c r="B131" s="977"/>
      <c r="C131" s="977"/>
      <c r="D131" s="977"/>
      <c r="E131" s="977"/>
      <c r="F131" s="977"/>
      <c r="G131" s="977"/>
      <c r="H131" s="977"/>
      <c r="I131" s="977"/>
      <c r="J131" s="978"/>
      <c r="K131" s="81"/>
      <c r="L131" s="87">
        <f t="shared" si="3"/>
        <v>0</v>
      </c>
      <c r="N131" s="92" t="str">
        <f t="shared" si="4"/>
        <v/>
      </c>
      <c r="O131" s="109">
        <f t="shared" si="5"/>
        <v>0</v>
      </c>
      <c r="R131" s="328"/>
    </row>
    <row r="132" spans="1:18" s="92" customFormat="1" ht="12" customHeight="1">
      <c r="A132" s="976"/>
      <c r="B132" s="977"/>
      <c r="C132" s="977"/>
      <c r="D132" s="977"/>
      <c r="E132" s="977"/>
      <c r="F132" s="977"/>
      <c r="G132" s="977"/>
      <c r="H132" s="977"/>
      <c r="I132" s="977"/>
      <c r="J132" s="978"/>
      <c r="K132" s="81"/>
      <c r="L132" s="87">
        <f t="shared" si="3"/>
        <v>0</v>
      </c>
      <c r="N132" s="92" t="str">
        <f t="shared" si="4"/>
        <v/>
      </c>
      <c r="O132" s="109">
        <f t="shared" si="5"/>
        <v>0</v>
      </c>
      <c r="R132" s="328"/>
    </row>
    <row r="133" spans="1:18" s="92" customFormat="1" ht="12" customHeight="1">
      <c r="A133" s="976"/>
      <c r="B133" s="977"/>
      <c r="C133" s="977"/>
      <c r="D133" s="977"/>
      <c r="E133" s="977"/>
      <c r="F133" s="977"/>
      <c r="G133" s="977"/>
      <c r="H133" s="977"/>
      <c r="I133" s="977"/>
      <c r="J133" s="978"/>
      <c r="K133" s="81"/>
      <c r="L133" s="87">
        <f t="shared" si="3"/>
        <v>0</v>
      </c>
      <c r="N133" s="92" t="str">
        <f t="shared" si="4"/>
        <v/>
      </c>
      <c r="O133" s="109">
        <f t="shared" si="5"/>
        <v>0</v>
      </c>
      <c r="R133" s="328"/>
    </row>
    <row r="134" spans="1:18" s="92" customFormat="1" ht="12" customHeight="1">
      <c r="A134" s="976"/>
      <c r="B134" s="977"/>
      <c r="C134" s="977"/>
      <c r="D134" s="977"/>
      <c r="E134" s="977"/>
      <c r="F134" s="977"/>
      <c r="G134" s="977"/>
      <c r="H134" s="977"/>
      <c r="I134" s="977"/>
      <c r="J134" s="978"/>
      <c r="K134" s="81"/>
      <c r="L134" s="87">
        <f t="shared" si="3"/>
        <v>0</v>
      </c>
      <c r="N134" s="92" t="str">
        <f t="shared" si="4"/>
        <v/>
      </c>
      <c r="O134" s="109">
        <f t="shared" si="5"/>
        <v>0</v>
      </c>
      <c r="R134" s="328"/>
    </row>
    <row r="135" spans="1:18" s="92" customFormat="1" ht="12" customHeight="1">
      <c r="A135" s="976"/>
      <c r="B135" s="977"/>
      <c r="C135" s="977"/>
      <c r="D135" s="977"/>
      <c r="E135" s="977"/>
      <c r="F135" s="977"/>
      <c r="G135" s="977"/>
      <c r="H135" s="977"/>
      <c r="I135" s="977"/>
      <c r="J135" s="978"/>
      <c r="K135" s="81"/>
      <c r="L135" s="87">
        <f t="shared" si="3"/>
        <v>0</v>
      </c>
      <c r="N135" s="92" t="str">
        <f t="shared" si="4"/>
        <v/>
      </c>
      <c r="O135" s="109">
        <f t="shared" si="5"/>
        <v>0</v>
      </c>
      <c r="R135" s="328"/>
    </row>
    <row r="136" spans="1:18" s="92" customFormat="1" ht="12" customHeight="1">
      <c r="A136" s="976"/>
      <c r="B136" s="977"/>
      <c r="C136" s="977"/>
      <c r="D136" s="977"/>
      <c r="E136" s="977"/>
      <c r="F136" s="977"/>
      <c r="G136" s="977"/>
      <c r="H136" s="977"/>
      <c r="I136" s="977"/>
      <c r="J136" s="978"/>
      <c r="K136" s="81"/>
      <c r="L136" s="87">
        <f t="shared" si="3"/>
        <v>0</v>
      </c>
      <c r="N136" s="92" t="str">
        <f t="shared" si="4"/>
        <v/>
      </c>
      <c r="O136" s="109">
        <f t="shared" si="5"/>
        <v>0</v>
      </c>
      <c r="R136" s="328"/>
    </row>
    <row r="137" spans="1:18" ht="12" customHeight="1" thickBot="1">
      <c r="A137" s="979"/>
      <c r="B137" s="980"/>
      <c r="C137" s="980"/>
      <c r="D137" s="980"/>
      <c r="E137" s="980"/>
      <c r="F137" s="980"/>
      <c r="G137" s="980"/>
      <c r="H137" s="980"/>
      <c r="I137" s="980"/>
      <c r="J137" s="981"/>
      <c r="L137" s="87">
        <f t="shared" si="3"/>
        <v>0</v>
      </c>
      <c r="M137" s="67"/>
      <c r="N137" s="67" t="str">
        <f t="shared" si="4"/>
        <v/>
      </c>
      <c r="O137" s="80">
        <f t="shared" si="5"/>
        <v>0</v>
      </c>
      <c r="P137" s="67"/>
    </row>
    <row r="138" spans="1:18" ht="12" customHeight="1">
      <c r="J138" s="89"/>
      <c r="L138" s="87">
        <f t="shared" si="3"/>
        <v>0</v>
      </c>
      <c r="M138" s="67"/>
      <c r="N138" s="67" t="str">
        <f t="shared" si="4"/>
        <v/>
      </c>
      <c r="O138" s="80">
        <f t="shared" si="5"/>
        <v>0</v>
      </c>
      <c r="P138" s="67"/>
    </row>
    <row r="139" spans="1:18" ht="12" customHeight="1">
      <c r="B139" s="7" t="str">
        <f>Inputs!$C$2</f>
        <v>Rocky Mountain Power</v>
      </c>
      <c r="I139" s="87" t="s">
        <v>0</v>
      </c>
      <c r="J139" s="88">
        <v>3.3</v>
      </c>
      <c r="L139" s="87">
        <f t="shared" si="3"/>
        <v>0</v>
      </c>
      <c r="M139" s="67"/>
      <c r="N139" s="67" t="str">
        <f t="shared" si="4"/>
        <v/>
      </c>
      <c r="O139" s="80">
        <f t="shared" si="5"/>
        <v>0</v>
      </c>
      <c r="P139" s="67"/>
    </row>
    <row r="140" spans="1:18" ht="12" customHeight="1">
      <c r="B140" s="7" t="str">
        <f>Inputs!$C$3</f>
        <v>Utah Results of Operations - December 2014</v>
      </c>
      <c r="J140" s="89"/>
      <c r="L140" s="87">
        <f t="shared" ref="L140:L203" si="7">IF(E140&gt;0,F140,0)</f>
        <v>0</v>
      </c>
      <c r="M140" s="67"/>
      <c r="N140" s="67" t="str">
        <f t="shared" ref="N140:N203" si="8">+D140&amp;G140</f>
        <v/>
      </c>
      <c r="O140" s="80">
        <f t="shared" ref="O140:O203" si="9">+F140</f>
        <v>0</v>
      </c>
      <c r="P140" s="67"/>
    </row>
    <row r="141" spans="1:18" ht="12" customHeight="1">
      <c r="B141" s="32" t="s">
        <v>158</v>
      </c>
      <c r="J141" s="89"/>
      <c r="L141" s="87">
        <f t="shared" si="7"/>
        <v>0</v>
      </c>
      <c r="M141" s="67"/>
      <c r="N141" s="67" t="str">
        <f t="shared" si="8"/>
        <v/>
      </c>
      <c r="O141" s="80">
        <f t="shared" si="9"/>
        <v>0</v>
      </c>
      <c r="P141" s="67"/>
    </row>
    <row r="142" spans="1:18" ht="12" customHeight="1">
      <c r="J142" s="89"/>
      <c r="L142" s="87">
        <f t="shared" si="7"/>
        <v>0</v>
      </c>
      <c r="M142" s="67"/>
      <c r="N142" s="67" t="str">
        <f t="shared" si="8"/>
        <v/>
      </c>
      <c r="O142" s="80">
        <f t="shared" si="9"/>
        <v>0</v>
      </c>
      <c r="P142" s="67"/>
    </row>
    <row r="143" spans="1:18" ht="12" customHeight="1">
      <c r="J143" s="89"/>
      <c r="L143" s="87">
        <f t="shared" si="7"/>
        <v>0</v>
      </c>
      <c r="M143" s="67"/>
      <c r="N143" s="67" t="str">
        <f t="shared" si="8"/>
        <v/>
      </c>
      <c r="O143" s="80">
        <f t="shared" si="9"/>
        <v>0</v>
      </c>
      <c r="P143" s="67"/>
    </row>
    <row r="144" spans="1:18" ht="12" customHeight="1">
      <c r="F144" s="89" t="s">
        <v>1</v>
      </c>
      <c r="H144" s="79"/>
      <c r="I144" s="90" t="str">
        <f>+Inputs!$C$6</f>
        <v>UTAH</v>
      </c>
      <c r="L144" s="87">
        <f t="shared" si="7"/>
        <v>0</v>
      </c>
      <c r="M144" s="67"/>
      <c r="N144" s="67" t="str">
        <f t="shared" si="8"/>
        <v/>
      </c>
      <c r="O144" s="80" t="str">
        <f t="shared" si="9"/>
        <v>TOTAL</v>
      </c>
      <c r="P144" s="67"/>
    </row>
    <row r="145" spans="1:18" ht="12" customHeight="1">
      <c r="D145" s="42" t="s">
        <v>2</v>
      </c>
      <c r="E145" s="42" t="s">
        <v>3</v>
      </c>
      <c r="F145" s="41" t="s">
        <v>4</v>
      </c>
      <c r="G145" s="42" t="s">
        <v>5</v>
      </c>
      <c r="H145" s="42" t="s">
        <v>6</v>
      </c>
      <c r="I145" s="43" t="s">
        <v>7</v>
      </c>
      <c r="J145" s="42" t="s">
        <v>8</v>
      </c>
      <c r="L145" s="87" t="str">
        <f t="shared" si="7"/>
        <v>COMPANY</v>
      </c>
      <c r="M145" s="67"/>
      <c r="N145" s="67" t="str">
        <f t="shared" si="8"/>
        <v>ACCOUNTFACTOR</v>
      </c>
      <c r="O145" s="80" t="str">
        <f t="shared" si="9"/>
        <v>COMPANY</v>
      </c>
      <c r="P145" s="67"/>
    </row>
    <row r="146" spans="1:18" ht="12" customHeight="1">
      <c r="A146" s="91"/>
      <c r="B146" s="899" t="s">
        <v>2049</v>
      </c>
      <c r="C146" s="900"/>
      <c r="D146" s="901"/>
      <c r="E146" s="901"/>
      <c r="F146" s="901"/>
      <c r="G146" s="901"/>
      <c r="H146" s="91"/>
      <c r="I146" s="123"/>
      <c r="J146" s="88"/>
      <c r="L146" s="87">
        <f t="shared" si="7"/>
        <v>0</v>
      </c>
      <c r="M146" s="67"/>
      <c r="N146" s="67" t="str">
        <f t="shared" si="8"/>
        <v/>
      </c>
      <c r="O146" s="80">
        <f t="shared" si="9"/>
        <v>0</v>
      </c>
      <c r="P146" s="67"/>
    </row>
    <row r="147" spans="1:18" ht="12" customHeight="1">
      <c r="A147" s="91"/>
      <c r="B147" s="900" t="s">
        <v>2091</v>
      </c>
      <c r="C147" s="900"/>
      <c r="D147" s="902">
        <v>4118</v>
      </c>
      <c r="E147" s="902" t="s">
        <v>243</v>
      </c>
      <c r="F147" s="903">
        <v>1116.75</v>
      </c>
      <c r="G147" s="902" t="s">
        <v>9</v>
      </c>
      <c r="H147" s="82">
        <f>VLOOKUP(G147,'Alloc. Factors'!$B$2:$M$110,7,FALSE)</f>
        <v>0.42847774434674141</v>
      </c>
      <c r="I147" s="83">
        <f>H147*F147</f>
        <v>478.50252099922346</v>
      </c>
      <c r="J147" s="147" t="s">
        <v>223</v>
      </c>
      <c r="L147" s="87">
        <f t="shared" si="7"/>
        <v>1116.75</v>
      </c>
      <c r="M147" s="67"/>
      <c r="N147" s="67" t="str">
        <f t="shared" si="8"/>
        <v>4118SE</v>
      </c>
      <c r="O147" s="80">
        <f t="shared" si="9"/>
        <v>1116.75</v>
      </c>
      <c r="P147" s="67"/>
    </row>
    <row r="148" spans="1:18" ht="12" customHeight="1">
      <c r="A148" s="91"/>
      <c r="B148" s="900" t="s">
        <v>2092</v>
      </c>
      <c r="C148" s="900"/>
      <c r="D148" s="902">
        <v>4118</v>
      </c>
      <c r="E148" s="902" t="s">
        <v>243</v>
      </c>
      <c r="F148" s="903">
        <v>-218458.40000000014</v>
      </c>
      <c r="G148" s="902" t="s">
        <v>9</v>
      </c>
      <c r="H148" s="82">
        <f>VLOOKUP(G148,'Alloc. Factors'!$B$2:$M$110,7,FALSE)</f>
        <v>0.42847774434674141</v>
      </c>
      <c r="I148" s="83">
        <f>H148*F148</f>
        <v>-93604.562465598239</v>
      </c>
      <c r="J148" s="147" t="s">
        <v>208</v>
      </c>
      <c r="L148" s="87">
        <f t="shared" si="7"/>
        <v>-218458.40000000014</v>
      </c>
      <c r="M148" s="67"/>
      <c r="N148" s="67" t="str">
        <f t="shared" si="8"/>
        <v>4118SE</v>
      </c>
      <c r="O148" s="80">
        <f t="shared" si="9"/>
        <v>-218458.40000000014</v>
      </c>
      <c r="P148" s="67"/>
    </row>
    <row r="149" spans="1:18" ht="12" customHeight="1">
      <c r="A149" s="91"/>
      <c r="B149" s="900"/>
      <c r="C149" s="900"/>
      <c r="D149" s="902"/>
      <c r="E149" s="902"/>
      <c r="F149" s="904"/>
      <c r="G149" s="904"/>
      <c r="H149" s="82"/>
      <c r="I149" s="98"/>
      <c r="J149" s="147"/>
      <c r="L149" s="87">
        <f t="shared" si="7"/>
        <v>0</v>
      </c>
      <c r="M149" s="67"/>
      <c r="N149" s="67" t="str">
        <f t="shared" si="8"/>
        <v/>
      </c>
      <c r="O149" s="80">
        <f t="shared" si="9"/>
        <v>0</v>
      </c>
      <c r="P149" s="67"/>
    </row>
    <row r="150" spans="1:18" ht="12" customHeight="1">
      <c r="A150" s="91"/>
      <c r="B150" s="905" t="s">
        <v>10</v>
      </c>
      <c r="C150" s="900"/>
      <c r="D150" s="902"/>
      <c r="E150" s="902"/>
      <c r="F150" s="904"/>
      <c r="G150" s="904"/>
      <c r="H150" s="82"/>
      <c r="I150" s="248"/>
      <c r="J150" s="147"/>
      <c r="L150" s="87">
        <f t="shared" si="7"/>
        <v>0</v>
      </c>
      <c r="M150" s="67"/>
      <c r="N150" s="67" t="str">
        <f t="shared" si="8"/>
        <v/>
      </c>
      <c r="O150" s="80">
        <f t="shared" si="9"/>
        <v>0</v>
      </c>
      <c r="P150" s="67"/>
    </row>
    <row r="151" spans="1:18" s="32" customFormat="1" ht="12" customHeight="1">
      <c r="A151" s="20"/>
      <c r="B151" s="906" t="s">
        <v>168</v>
      </c>
      <c r="C151" s="900"/>
      <c r="D151" s="902">
        <v>25398</v>
      </c>
      <c r="E151" s="902" t="s">
        <v>243</v>
      </c>
      <c r="F151" s="904">
        <v>-154970.3630000001</v>
      </c>
      <c r="G151" s="904" t="s">
        <v>9</v>
      </c>
      <c r="H151" s="82">
        <f>VLOOKUP(G151,'Alloc. Factors'!$B$2:$M$110,7,FALSE)</f>
        <v>0.42847774434674141</v>
      </c>
      <c r="I151" s="83">
        <f>H151*F151</f>
        <v>-66401.351578835762</v>
      </c>
      <c r="J151" s="147" t="s">
        <v>208</v>
      </c>
      <c r="K151" s="45"/>
      <c r="L151" s="87">
        <f t="shared" si="7"/>
        <v>-154970.3630000001</v>
      </c>
      <c r="N151" s="67" t="str">
        <f t="shared" si="8"/>
        <v>25398SE</v>
      </c>
      <c r="O151" s="80">
        <f t="shared" si="9"/>
        <v>-154970.3630000001</v>
      </c>
      <c r="R151" s="712"/>
    </row>
    <row r="152" spans="1:18" ht="12" customHeight="1">
      <c r="A152" s="91"/>
      <c r="B152" s="907"/>
      <c r="C152" s="907"/>
      <c r="D152" s="907"/>
      <c r="E152" s="907"/>
      <c r="F152" s="907"/>
      <c r="G152" s="907"/>
      <c r="H152" s="92"/>
      <c r="I152" s="129"/>
      <c r="J152" s="147"/>
      <c r="L152" s="87">
        <f t="shared" si="7"/>
        <v>0</v>
      </c>
      <c r="M152" s="67"/>
      <c r="N152" s="67" t="str">
        <f t="shared" si="8"/>
        <v/>
      </c>
      <c r="O152" s="80">
        <f t="shared" si="9"/>
        <v>0</v>
      </c>
      <c r="P152" s="67"/>
    </row>
    <row r="153" spans="1:18" ht="12" customHeight="1">
      <c r="A153" s="106"/>
      <c r="B153" s="899" t="s">
        <v>209</v>
      </c>
      <c r="C153" s="900"/>
      <c r="D153" s="902"/>
      <c r="E153" s="902"/>
      <c r="F153" s="86"/>
      <c r="G153" s="146"/>
      <c r="H153" s="82"/>
      <c r="I153" s="83"/>
      <c r="J153" s="147"/>
      <c r="L153" s="87">
        <f t="shared" si="7"/>
        <v>0</v>
      </c>
      <c r="M153" s="67"/>
      <c r="N153" s="67" t="str">
        <f t="shared" si="8"/>
        <v/>
      </c>
      <c r="O153" s="80">
        <f t="shared" si="9"/>
        <v>0</v>
      </c>
      <c r="P153" s="67"/>
    </row>
    <row r="154" spans="1:18" ht="12" customHeight="1">
      <c r="A154" s="106"/>
      <c r="B154" s="148" t="s">
        <v>2093</v>
      </c>
      <c r="C154" s="144"/>
      <c r="D154" s="146">
        <v>190</v>
      </c>
      <c r="E154" s="146" t="s">
        <v>243</v>
      </c>
      <c r="F154" s="86">
        <v>58812.802462130181</v>
      </c>
      <c r="G154" s="86" t="s">
        <v>9</v>
      </c>
      <c r="H154" s="82">
        <f>VLOOKUP(G154,'Alloc. Factors'!$B$2:$M$110,7,FALSE)</f>
        <v>0.42847774434674141</v>
      </c>
      <c r="I154" s="83">
        <f>H154*F154</f>
        <v>25199.97693768402</v>
      </c>
      <c r="J154" s="147" t="s">
        <v>208</v>
      </c>
      <c r="L154" s="87">
        <f t="shared" si="7"/>
        <v>58812.802462130181</v>
      </c>
      <c r="M154" s="67"/>
      <c r="N154" s="67" t="str">
        <f t="shared" si="8"/>
        <v>190SE</v>
      </c>
      <c r="O154" s="80">
        <f t="shared" si="9"/>
        <v>58812.802462130181</v>
      </c>
      <c r="P154" s="67"/>
    </row>
    <row r="155" spans="1:18" ht="12" customHeight="1">
      <c r="A155" s="106"/>
      <c r="B155" s="144" t="s">
        <v>221</v>
      </c>
      <c r="C155" s="900"/>
      <c r="D155" s="902" t="s">
        <v>169</v>
      </c>
      <c r="E155" s="902" t="s">
        <v>243</v>
      </c>
      <c r="F155" s="86">
        <v>1117</v>
      </c>
      <c r="G155" s="146" t="s">
        <v>9</v>
      </c>
      <c r="H155" s="82">
        <f>VLOOKUP(G155,'Alloc. Factors'!$B$2:$M$110,7,FALSE)</f>
        <v>0.42847774434674141</v>
      </c>
      <c r="I155" s="83">
        <f>H155*F155</f>
        <v>478.60964043531015</v>
      </c>
      <c r="J155" s="233" t="s">
        <v>208</v>
      </c>
      <c r="L155" s="87">
        <f t="shared" si="7"/>
        <v>1117</v>
      </c>
      <c r="M155" s="67"/>
      <c r="N155" s="67" t="str">
        <f t="shared" si="8"/>
        <v>SCHMATSE</v>
      </c>
      <c r="O155" s="80">
        <f t="shared" si="9"/>
        <v>1117</v>
      </c>
      <c r="P155" s="67"/>
    </row>
    <row r="156" spans="1:18" ht="12" customHeight="1">
      <c r="A156" s="106"/>
      <c r="B156" s="144" t="s">
        <v>170</v>
      </c>
      <c r="C156" s="144"/>
      <c r="D156" s="146" t="s">
        <v>171</v>
      </c>
      <c r="E156" s="146" t="s">
        <v>243</v>
      </c>
      <c r="F156" s="86">
        <v>218458.40000000014</v>
      </c>
      <c r="G156" s="86" t="s">
        <v>9</v>
      </c>
      <c r="H156" s="82">
        <f>VLOOKUP(G156,'Alloc. Factors'!$B$2:$M$110,7,FALSE)</f>
        <v>0.42847774434674141</v>
      </c>
      <c r="I156" s="83">
        <f>H156*F156</f>
        <v>93604.562465598239</v>
      </c>
      <c r="J156" s="233" t="s">
        <v>208</v>
      </c>
      <c r="L156" s="87">
        <f t="shared" si="7"/>
        <v>218458.40000000014</v>
      </c>
      <c r="M156" s="67"/>
      <c r="N156" s="67" t="str">
        <f t="shared" si="8"/>
        <v>SCHMDTSE</v>
      </c>
      <c r="O156" s="80">
        <f t="shared" si="9"/>
        <v>218458.40000000014</v>
      </c>
      <c r="P156" s="67"/>
    </row>
    <row r="157" spans="1:18" s="32" customFormat="1" ht="12" customHeight="1">
      <c r="A157" s="9"/>
      <c r="B157" s="144" t="s">
        <v>11</v>
      </c>
      <c r="C157" s="144"/>
      <c r="D157" s="146">
        <v>41010</v>
      </c>
      <c r="E157" s="146" t="s">
        <v>243</v>
      </c>
      <c r="F157" s="86">
        <v>82907.234714000049</v>
      </c>
      <c r="G157" s="86" t="s">
        <v>9</v>
      </c>
      <c r="H157" s="82">
        <f>VLOOKUP(G157,'Alloc. Factors'!$B$2:$M$110,7,FALSE)</f>
        <v>0.42847774434674141</v>
      </c>
      <c r="I157" s="83">
        <f>H157*F157</f>
        <v>35523.904920280598</v>
      </c>
      <c r="J157" s="147" t="s">
        <v>208</v>
      </c>
      <c r="K157" s="45"/>
      <c r="L157" s="87">
        <f t="shared" si="7"/>
        <v>82907.234714000049</v>
      </c>
      <c r="N157" s="67" t="str">
        <f t="shared" si="8"/>
        <v>41010SE</v>
      </c>
      <c r="O157" s="80">
        <f t="shared" si="9"/>
        <v>82907.234714000049</v>
      </c>
      <c r="R157" s="712"/>
    </row>
    <row r="158" spans="1:18" ht="12" customHeight="1">
      <c r="A158" s="106"/>
      <c r="B158" s="900" t="s">
        <v>11</v>
      </c>
      <c r="C158" s="900"/>
      <c r="D158" s="901">
        <v>41110</v>
      </c>
      <c r="E158" s="901" t="s">
        <v>243</v>
      </c>
      <c r="F158" s="98">
        <v>-424</v>
      </c>
      <c r="G158" s="86" t="s">
        <v>9</v>
      </c>
      <c r="H158" s="82">
        <f>VLOOKUP(G158,'Alloc. Factors'!$B$2:$M$110,7,FALSE)</f>
        <v>0.42847774434674141</v>
      </c>
      <c r="I158" s="83">
        <f>H158*F158</f>
        <v>-181.67456360301836</v>
      </c>
      <c r="J158" s="147" t="s">
        <v>208</v>
      </c>
      <c r="L158" s="87">
        <f t="shared" si="7"/>
        <v>-424</v>
      </c>
      <c r="M158" s="149"/>
      <c r="N158" s="67" t="str">
        <f t="shared" si="8"/>
        <v>41110SE</v>
      </c>
      <c r="O158" s="80">
        <f t="shared" si="9"/>
        <v>-424</v>
      </c>
      <c r="P158" s="67"/>
    </row>
    <row r="159" spans="1:18" ht="12" customHeight="1">
      <c r="A159" s="106"/>
      <c r="B159" s="144"/>
      <c r="C159" s="144"/>
      <c r="D159" s="146"/>
      <c r="E159" s="81"/>
      <c r="F159" s="86"/>
      <c r="G159" s="86"/>
      <c r="H159" s="82"/>
      <c r="I159" s="83"/>
      <c r="J159" s="147"/>
      <c r="L159" s="87">
        <f t="shared" si="7"/>
        <v>0</v>
      </c>
      <c r="M159" s="67"/>
      <c r="N159" s="67" t="str">
        <f t="shared" si="8"/>
        <v/>
      </c>
      <c r="O159" s="80">
        <f t="shared" si="9"/>
        <v>0</v>
      </c>
      <c r="P159" s="67"/>
    </row>
    <row r="160" spans="1:18" ht="12" customHeight="1">
      <c r="A160" s="106"/>
      <c r="B160" s="144"/>
      <c r="C160" s="144"/>
      <c r="D160" s="146"/>
      <c r="E160" s="81"/>
      <c r="F160" s="86"/>
      <c r="G160" s="86"/>
      <c r="H160" s="82"/>
      <c r="I160" s="83"/>
      <c r="J160" s="147"/>
      <c r="L160" s="87">
        <f t="shared" si="7"/>
        <v>0</v>
      </c>
      <c r="M160" s="67"/>
      <c r="N160" s="67" t="str">
        <f t="shared" si="8"/>
        <v/>
      </c>
      <c r="O160" s="80">
        <f t="shared" si="9"/>
        <v>0</v>
      </c>
      <c r="P160" s="67"/>
    </row>
    <row r="161" spans="1:18" ht="12" customHeight="1">
      <c r="A161" s="106"/>
      <c r="B161" s="144"/>
      <c r="C161" s="144"/>
      <c r="D161" s="146"/>
      <c r="E161" s="81"/>
      <c r="F161" s="86"/>
      <c r="G161" s="86"/>
      <c r="H161" s="82"/>
      <c r="I161" s="83"/>
      <c r="J161" s="147"/>
      <c r="L161" s="87">
        <f t="shared" si="7"/>
        <v>0</v>
      </c>
      <c r="M161" s="67"/>
      <c r="N161" s="67" t="str">
        <f t="shared" si="8"/>
        <v/>
      </c>
      <c r="O161" s="80">
        <f t="shared" si="9"/>
        <v>0</v>
      </c>
      <c r="P161" s="67"/>
    </row>
    <row r="162" spans="1:18" ht="12" customHeight="1">
      <c r="A162" s="106"/>
      <c r="B162" s="144"/>
      <c r="C162" s="144"/>
      <c r="D162" s="81"/>
      <c r="E162" s="81"/>
      <c r="F162" s="109"/>
      <c r="G162" s="102"/>
      <c r="H162" s="82"/>
      <c r="I162" s="83"/>
      <c r="J162" s="147"/>
      <c r="L162" s="87">
        <f t="shared" si="7"/>
        <v>0</v>
      </c>
      <c r="M162" s="67"/>
      <c r="N162" s="67" t="str">
        <f t="shared" si="8"/>
        <v/>
      </c>
      <c r="O162" s="80">
        <f t="shared" si="9"/>
        <v>0</v>
      </c>
      <c r="P162" s="67"/>
    </row>
    <row r="163" spans="1:18" ht="12" customHeight="1">
      <c r="A163" s="91"/>
      <c r="B163" s="144"/>
      <c r="C163" s="144"/>
      <c r="D163" s="81"/>
      <c r="E163" s="81"/>
      <c r="F163" s="109"/>
      <c r="G163" s="102"/>
      <c r="H163" s="82"/>
      <c r="I163" s="83"/>
      <c r="J163" s="147"/>
      <c r="L163" s="87">
        <f t="shared" si="7"/>
        <v>0</v>
      </c>
      <c r="M163" s="67"/>
      <c r="N163" s="67" t="str">
        <f t="shared" si="8"/>
        <v/>
      </c>
      <c r="O163" s="80">
        <f t="shared" si="9"/>
        <v>0</v>
      </c>
      <c r="P163" s="67"/>
    </row>
    <row r="164" spans="1:18" ht="12" customHeight="1">
      <c r="A164" s="91"/>
      <c r="B164" s="23"/>
      <c r="C164" s="23"/>
      <c r="D164" s="23"/>
      <c r="E164" s="23"/>
      <c r="F164" s="52" t="s">
        <v>13</v>
      </c>
      <c r="G164" s="14"/>
      <c r="H164" s="23"/>
      <c r="I164" s="23"/>
      <c r="J164" s="23"/>
      <c r="L164" s="87">
        <f t="shared" si="7"/>
        <v>0</v>
      </c>
      <c r="M164" s="67"/>
      <c r="N164" s="67" t="str">
        <f t="shared" si="8"/>
        <v/>
      </c>
      <c r="O164" s="80" t="str">
        <f t="shared" si="9"/>
        <v xml:space="preserve"> </v>
      </c>
      <c r="P164" s="67"/>
    </row>
    <row r="165" spans="1:18" s="32" customFormat="1" ht="12" customHeight="1">
      <c r="A165" s="20"/>
      <c r="B165" s="92"/>
      <c r="C165" s="92"/>
      <c r="D165" s="81"/>
      <c r="E165" s="81"/>
      <c r="F165" s="109" t="s">
        <v>13</v>
      </c>
      <c r="G165" s="81"/>
      <c r="H165" s="92"/>
      <c r="I165" s="129"/>
      <c r="J165" s="81"/>
      <c r="K165" s="45"/>
      <c r="L165" s="87">
        <f t="shared" si="7"/>
        <v>0</v>
      </c>
      <c r="N165" s="32" t="str">
        <f t="shared" si="8"/>
        <v/>
      </c>
      <c r="O165" s="430" t="str">
        <f t="shared" si="9"/>
        <v xml:space="preserve"> </v>
      </c>
      <c r="R165" s="712"/>
    </row>
    <row r="166" spans="1:18" ht="12" customHeight="1">
      <c r="A166" s="91"/>
      <c r="B166" s="92"/>
      <c r="C166" s="92"/>
      <c r="D166" s="81"/>
      <c r="E166" s="81"/>
      <c r="F166" s="109"/>
      <c r="G166" s="81"/>
      <c r="H166" s="92"/>
      <c r="I166" s="129"/>
      <c r="J166" s="81"/>
      <c r="L166" s="87">
        <f t="shared" si="7"/>
        <v>0</v>
      </c>
      <c r="M166" s="67"/>
      <c r="N166" s="67" t="str">
        <f t="shared" si="8"/>
        <v/>
      </c>
      <c r="O166" s="80">
        <f t="shared" si="9"/>
        <v>0</v>
      </c>
      <c r="P166" s="67"/>
    </row>
    <row r="167" spans="1:18" ht="12" customHeight="1">
      <c r="A167" s="91"/>
      <c r="B167" s="125"/>
      <c r="C167" s="106"/>
      <c r="D167" s="93"/>
      <c r="E167" s="93"/>
      <c r="F167" s="150"/>
      <c r="G167" s="151"/>
      <c r="H167" s="126"/>
      <c r="I167" s="83"/>
      <c r="J167" s="93"/>
      <c r="L167" s="87">
        <f t="shared" si="7"/>
        <v>0</v>
      </c>
      <c r="M167" s="67"/>
      <c r="N167" s="67" t="str">
        <f t="shared" si="8"/>
        <v/>
      </c>
      <c r="O167" s="80">
        <f t="shared" si="9"/>
        <v>0</v>
      </c>
      <c r="P167" s="67"/>
    </row>
    <row r="168" spans="1:18" ht="12" customHeight="1">
      <c r="A168" s="91"/>
      <c r="B168" s="106"/>
      <c r="C168" s="106"/>
      <c r="D168" s="93"/>
      <c r="E168" s="93"/>
      <c r="F168" s="133"/>
      <c r="G168" s="135"/>
      <c r="H168" s="126"/>
      <c r="I168" s="83"/>
      <c r="J168" s="93"/>
      <c r="L168" s="87">
        <f t="shared" si="7"/>
        <v>0</v>
      </c>
      <c r="M168" s="67"/>
      <c r="N168" s="67" t="str">
        <f t="shared" si="8"/>
        <v/>
      </c>
      <c r="O168" s="80">
        <f t="shared" si="9"/>
        <v>0</v>
      </c>
      <c r="P168" s="67"/>
    </row>
    <row r="169" spans="1:18" ht="12" customHeight="1">
      <c r="A169" s="91"/>
      <c r="B169" s="106"/>
      <c r="C169" s="106"/>
      <c r="D169" s="93"/>
      <c r="E169" s="93"/>
      <c r="F169" s="133"/>
      <c r="G169" s="135"/>
      <c r="H169" s="126"/>
      <c r="I169" s="83"/>
      <c r="J169" s="93"/>
      <c r="L169" s="87">
        <f t="shared" si="7"/>
        <v>0</v>
      </c>
      <c r="M169" s="67"/>
      <c r="N169" s="67" t="str">
        <f t="shared" si="8"/>
        <v/>
      </c>
      <c r="O169" s="80">
        <f t="shared" si="9"/>
        <v>0</v>
      </c>
      <c r="P169" s="67"/>
    </row>
    <row r="170" spans="1:18" ht="12" customHeight="1">
      <c r="A170" s="91"/>
      <c r="B170" s="9"/>
      <c r="C170" s="106"/>
      <c r="D170" s="93"/>
      <c r="E170" s="93"/>
      <c r="F170" s="150"/>
      <c r="G170" s="151"/>
      <c r="H170" s="126"/>
      <c r="I170" s="83"/>
      <c r="J170" s="93"/>
      <c r="L170" s="87">
        <f t="shared" si="7"/>
        <v>0</v>
      </c>
      <c r="M170" s="67"/>
      <c r="N170" s="67" t="str">
        <f t="shared" si="8"/>
        <v/>
      </c>
      <c r="O170" s="80">
        <f t="shared" si="9"/>
        <v>0</v>
      </c>
      <c r="P170" s="67"/>
    </row>
    <row r="171" spans="1:18" ht="12" customHeight="1">
      <c r="A171" s="91"/>
      <c r="B171" s="106"/>
      <c r="C171" s="106"/>
      <c r="D171" s="93"/>
      <c r="E171" s="93"/>
      <c r="F171" s="133"/>
      <c r="G171" s="135"/>
      <c r="H171" s="126"/>
      <c r="I171" s="83"/>
      <c r="J171" s="93"/>
      <c r="L171" s="87">
        <f t="shared" si="7"/>
        <v>0</v>
      </c>
      <c r="M171" s="67"/>
      <c r="N171" s="67" t="str">
        <f t="shared" si="8"/>
        <v/>
      </c>
      <c r="O171" s="80">
        <f t="shared" si="9"/>
        <v>0</v>
      </c>
      <c r="P171" s="67"/>
    </row>
    <row r="172" spans="1:18" ht="12" customHeight="1">
      <c r="A172" s="91"/>
      <c r="B172" s="106"/>
      <c r="C172" s="106"/>
      <c r="D172" s="93"/>
      <c r="E172" s="93"/>
      <c r="F172" s="152"/>
      <c r="G172" s="135"/>
      <c r="H172" s="126"/>
      <c r="I172" s="83"/>
      <c r="J172" s="93"/>
      <c r="L172" s="87">
        <f t="shared" si="7"/>
        <v>0</v>
      </c>
      <c r="M172" s="67"/>
      <c r="N172" s="67" t="str">
        <f t="shared" si="8"/>
        <v/>
      </c>
      <c r="O172" s="80">
        <f t="shared" si="9"/>
        <v>0</v>
      </c>
      <c r="P172" s="67"/>
    </row>
    <row r="173" spans="1:18" ht="12" customHeight="1">
      <c r="A173" s="91"/>
      <c r="B173" s="106"/>
      <c r="C173" s="106"/>
      <c r="D173" s="93"/>
      <c r="E173" s="93"/>
      <c r="F173" s="47"/>
      <c r="G173" s="151"/>
      <c r="H173" s="126"/>
      <c r="I173" s="83"/>
      <c r="J173" s="93"/>
      <c r="L173" s="87">
        <f t="shared" si="7"/>
        <v>0</v>
      </c>
      <c r="M173" s="67"/>
      <c r="N173" s="67" t="str">
        <f t="shared" si="8"/>
        <v/>
      </c>
      <c r="O173" s="80">
        <f t="shared" si="9"/>
        <v>0</v>
      </c>
      <c r="P173" s="67"/>
    </row>
    <row r="174" spans="1:18" ht="12" customHeight="1">
      <c r="A174" s="91"/>
      <c r="B174" s="106"/>
      <c r="C174" s="106"/>
      <c r="D174" s="93"/>
      <c r="E174" s="93"/>
      <c r="F174" s="152"/>
      <c r="G174" s="135"/>
      <c r="H174" s="126"/>
      <c r="I174" s="83"/>
      <c r="J174" s="93"/>
      <c r="L174" s="87">
        <f t="shared" si="7"/>
        <v>0</v>
      </c>
      <c r="M174" s="67"/>
      <c r="N174" s="67" t="str">
        <f t="shared" si="8"/>
        <v/>
      </c>
      <c r="O174" s="80">
        <f t="shared" si="9"/>
        <v>0</v>
      </c>
      <c r="P174" s="67"/>
    </row>
    <row r="175" spans="1:18" ht="12" customHeight="1">
      <c r="A175" s="91"/>
      <c r="B175" s="106"/>
      <c r="C175" s="106"/>
      <c r="D175" s="93"/>
      <c r="E175" s="93"/>
      <c r="F175" s="133"/>
      <c r="G175" s="135"/>
      <c r="H175" s="126"/>
      <c r="I175" s="83"/>
      <c r="J175" s="93"/>
      <c r="L175" s="87">
        <f t="shared" si="7"/>
        <v>0</v>
      </c>
      <c r="M175" s="67"/>
      <c r="N175" s="67" t="str">
        <f t="shared" si="8"/>
        <v/>
      </c>
      <c r="O175" s="80">
        <f t="shared" si="9"/>
        <v>0</v>
      </c>
      <c r="P175" s="67"/>
    </row>
    <row r="176" spans="1:18" ht="12" customHeight="1">
      <c r="A176" s="91"/>
      <c r="B176" s="106"/>
      <c r="C176" s="106"/>
      <c r="D176" s="93"/>
      <c r="E176" s="93"/>
      <c r="F176" s="29"/>
      <c r="G176" s="135"/>
      <c r="H176" s="83"/>
      <c r="I176" s="83"/>
      <c r="J176" s="93"/>
      <c r="L176" s="87">
        <f t="shared" si="7"/>
        <v>0</v>
      </c>
      <c r="M176" s="67"/>
      <c r="N176" s="67" t="str">
        <f t="shared" si="8"/>
        <v/>
      </c>
      <c r="O176" s="80">
        <f t="shared" si="9"/>
        <v>0</v>
      </c>
      <c r="P176" s="67"/>
    </row>
    <row r="177" spans="1:16" ht="12" customHeight="1">
      <c r="A177" s="91"/>
      <c r="B177" s="106"/>
      <c r="C177" s="106"/>
      <c r="D177" s="93"/>
      <c r="E177" s="93"/>
      <c r="F177" s="133"/>
      <c r="G177" s="135"/>
      <c r="H177" s="83"/>
      <c r="I177" s="83"/>
      <c r="J177" s="93"/>
      <c r="L177" s="87">
        <f t="shared" si="7"/>
        <v>0</v>
      </c>
      <c r="M177" s="67"/>
      <c r="N177" s="67" t="str">
        <f t="shared" si="8"/>
        <v/>
      </c>
      <c r="O177" s="80">
        <f t="shared" si="9"/>
        <v>0</v>
      </c>
      <c r="P177" s="67"/>
    </row>
    <row r="178" spans="1:16" ht="12" customHeight="1">
      <c r="A178" s="91"/>
      <c r="B178" s="106"/>
      <c r="C178" s="106"/>
      <c r="D178" s="93"/>
      <c r="E178" s="93"/>
      <c r="F178" s="133"/>
      <c r="G178" s="135"/>
      <c r="H178" s="83"/>
      <c r="I178" s="83"/>
      <c r="J178" s="93"/>
      <c r="L178" s="87">
        <f t="shared" si="7"/>
        <v>0</v>
      </c>
      <c r="M178" s="67"/>
      <c r="N178" s="67" t="str">
        <f t="shared" si="8"/>
        <v/>
      </c>
      <c r="O178" s="80">
        <f t="shared" si="9"/>
        <v>0</v>
      </c>
      <c r="P178" s="67"/>
    </row>
    <row r="179" spans="1:16" ht="12" customHeight="1">
      <c r="A179" s="91"/>
      <c r="B179" s="106"/>
      <c r="C179" s="106"/>
      <c r="D179" s="93"/>
      <c r="E179" s="93"/>
      <c r="F179" s="133"/>
      <c r="G179" s="135"/>
      <c r="H179" s="83"/>
      <c r="I179" s="83"/>
      <c r="J179" s="93"/>
      <c r="L179" s="87">
        <f t="shared" si="7"/>
        <v>0</v>
      </c>
      <c r="M179" s="67"/>
      <c r="N179" s="67" t="str">
        <f t="shared" si="8"/>
        <v/>
      </c>
      <c r="O179" s="80">
        <f t="shared" si="9"/>
        <v>0</v>
      </c>
      <c r="P179" s="67"/>
    </row>
    <row r="180" spans="1:16" ht="12" customHeight="1">
      <c r="A180" s="91"/>
      <c r="B180" s="106"/>
      <c r="C180" s="106"/>
      <c r="D180" s="93"/>
      <c r="E180" s="93"/>
      <c r="F180" s="133"/>
      <c r="G180" s="135"/>
      <c r="H180" s="83"/>
      <c r="I180" s="83"/>
      <c r="J180" s="93"/>
      <c r="L180" s="87">
        <f t="shared" si="7"/>
        <v>0</v>
      </c>
      <c r="M180" s="67"/>
      <c r="N180" s="67" t="str">
        <f t="shared" si="8"/>
        <v/>
      </c>
      <c r="O180" s="80">
        <f t="shared" si="9"/>
        <v>0</v>
      </c>
      <c r="P180" s="67"/>
    </row>
    <row r="181" spans="1:16" ht="12" customHeight="1">
      <c r="A181" s="91"/>
      <c r="B181" s="106"/>
      <c r="C181" s="106"/>
      <c r="D181" s="93"/>
      <c r="E181" s="93"/>
      <c r="F181" s="133"/>
      <c r="G181" s="135"/>
      <c r="H181" s="83"/>
      <c r="I181" s="83"/>
      <c r="J181" s="93"/>
      <c r="L181" s="87">
        <f t="shared" si="7"/>
        <v>0</v>
      </c>
      <c r="M181" s="67"/>
      <c r="N181" s="67" t="str">
        <f t="shared" si="8"/>
        <v/>
      </c>
      <c r="O181" s="80">
        <f t="shared" si="9"/>
        <v>0</v>
      </c>
      <c r="P181" s="67"/>
    </row>
    <row r="182" spans="1:16" ht="12" customHeight="1">
      <c r="A182" s="91"/>
      <c r="B182" s="106"/>
      <c r="C182" s="106"/>
      <c r="D182" s="93"/>
      <c r="E182" s="93"/>
      <c r="F182" s="133"/>
      <c r="G182" s="135"/>
      <c r="H182" s="83"/>
      <c r="I182" s="83"/>
      <c r="J182" s="93"/>
      <c r="L182" s="87">
        <f t="shared" si="7"/>
        <v>0</v>
      </c>
      <c r="M182" s="67"/>
      <c r="N182" s="67" t="str">
        <f t="shared" si="8"/>
        <v/>
      </c>
      <c r="O182" s="80">
        <f t="shared" si="9"/>
        <v>0</v>
      </c>
      <c r="P182" s="67"/>
    </row>
    <row r="183" spans="1:16" ht="12" customHeight="1">
      <c r="A183" s="91"/>
      <c r="B183" s="106"/>
      <c r="C183" s="106"/>
      <c r="D183" s="93"/>
      <c r="E183" s="93"/>
      <c r="F183" s="133"/>
      <c r="G183" s="135"/>
      <c r="H183" s="83"/>
      <c r="I183" s="83"/>
      <c r="J183" s="93"/>
      <c r="L183" s="87">
        <f t="shared" si="7"/>
        <v>0</v>
      </c>
      <c r="M183" s="67"/>
      <c r="N183" s="67" t="str">
        <f t="shared" si="8"/>
        <v/>
      </c>
      <c r="O183" s="80">
        <f t="shared" si="9"/>
        <v>0</v>
      </c>
      <c r="P183" s="67"/>
    </row>
    <row r="184" spans="1:16" ht="12" customHeight="1">
      <c r="A184" s="91"/>
      <c r="B184" s="106"/>
      <c r="C184" s="106"/>
      <c r="D184" s="93"/>
      <c r="E184" s="93"/>
      <c r="F184" s="133"/>
      <c r="G184" s="135"/>
      <c r="H184" s="83"/>
      <c r="I184" s="83"/>
      <c r="J184" s="93"/>
      <c r="L184" s="87">
        <f t="shared" si="7"/>
        <v>0</v>
      </c>
      <c r="M184" s="67"/>
      <c r="N184" s="67" t="str">
        <f t="shared" si="8"/>
        <v/>
      </c>
      <c r="O184" s="80">
        <f t="shared" si="9"/>
        <v>0</v>
      </c>
      <c r="P184" s="67"/>
    </row>
    <row r="185" spans="1:16" ht="12" customHeight="1">
      <c r="A185" s="91"/>
      <c r="B185" s="106"/>
      <c r="C185" s="106"/>
      <c r="D185" s="93"/>
      <c r="E185" s="93"/>
      <c r="F185" s="29"/>
      <c r="G185" s="135"/>
      <c r="H185" s="83"/>
      <c r="I185" s="83"/>
      <c r="J185" s="93"/>
      <c r="L185" s="87">
        <f t="shared" si="7"/>
        <v>0</v>
      </c>
      <c r="M185" s="67"/>
      <c r="N185" s="67" t="str">
        <f t="shared" si="8"/>
        <v/>
      </c>
      <c r="O185" s="80">
        <f t="shared" si="9"/>
        <v>0</v>
      </c>
      <c r="P185" s="67"/>
    </row>
    <row r="186" spans="1:16" ht="12" customHeight="1">
      <c r="A186" s="91"/>
      <c r="B186" s="106"/>
      <c r="C186" s="106"/>
      <c r="D186" s="93"/>
      <c r="E186" s="93"/>
      <c r="F186" s="117"/>
      <c r="G186" s="93"/>
      <c r="H186" s="107"/>
      <c r="I186" s="107"/>
      <c r="J186" s="93"/>
      <c r="L186" s="87">
        <f t="shared" si="7"/>
        <v>0</v>
      </c>
      <c r="M186" s="67"/>
      <c r="N186" s="67" t="str">
        <f t="shared" si="8"/>
        <v/>
      </c>
      <c r="O186" s="80">
        <f t="shared" si="9"/>
        <v>0</v>
      </c>
      <c r="P186" s="67"/>
    </row>
    <row r="187" spans="1:16" ht="12" customHeight="1">
      <c r="A187" s="91"/>
      <c r="B187" s="106"/>
      <c r="C187" s="106"/>
      <c r="D187" s="93"/>
      <c r="E187" s="93"/>
      <c r="F187" s="117"/>
      <c r="G187" s="93"/>
      <c r="H187" s="106"/>
      <c r="I187" s="107"/>
      <c r="J187" s="93"/>
      <c r="L187" s="87">
        <f t="shared" si="7"/>
        <v>0</v>
      </c>
      <c r="M187" s="67"/>
      <c r="N187" s="67" t="str">
        <f t="shared" si="8"/>
        <v/>
      </c>
      <c r="O187" s="80">
        <f t="shared" si="9"/>
        <v>0</v>
      </c>
      <c r="P187" s="67"/>
    </row>
    <row r="188" spans="1:16" ht="12" customHeight="1">
      <c r="A188" s="91"/>
      <c r="B188" s="106"/>
      <c r="C188" s="106"/>
      <c r="D188" s="93"/>
      <c r="E188" s="93"/>
      <c r="F188" s="117"/>
      <c r="G188" s="93"/>
      <c r="H188" s="107"/>
      <c r="I188" s="107"/>
      <c r="J188" s="93"/>
      <c r="L188" s="87">
        <f t="shared" si="7"/>
        <v>0</v>
      </c>
      <c r="M188" s="67"/>
      <c r="N188" s="67" t="str">
        <f t="shared" si="8"/>
        <v/>
      </c>
      <c r="O188" s="80">
        <f t="shared" si="9"/>
        <v>0</v>
      </c>
      <c r="P188" s="67"/>
    </row>
    <row r="189" spans="1:16" ht="12" customHeight="1">
      <c r="A189" s="91"/>
      <c r="B189" s="91"/>
      <c r="C189" s="91"/>
      <c r="D189" s="93"/>
      <c r="E189" s="88"/>
      <c r="F189" s="123"/>
      <c r="G189" s="88"/>
      <c r="H189" s="106"/>
      <c r="I189" s="107"/>
      <c r="J189" s="88"/>
      <c r="L189" s="87">
        <f t="shared" si="7"/>
        <v>0</v>
      </c>
      <c r="M189" s="67"/>
      <c r="N189" s="67" t="str">
        <f t="shared" si="8"/>
        <v/>
      </c>
      <c r="O189" s="80">
        <f t="shared" si="9"/>
        <v>0</v>
      </c>
      <c r="P189" s="67"/>
    </row>
    <row r="190" spans="1:16" ht="12" customHeight="1">
      <c r="A190" s="106"/>
      <c r="B190" s="106"/>
      <c r="C190" s="106"/>
      <c r="D190" s="93"/>
      <c r="E190" s="93"/>
      <c r="F190" s="117"/>
      <c r="G190" s="93"/>
      <c r="H190" s="106"/>
      <c r="I190" s="107"/>
      <c r="J190" s="83"/>
      <c r="L190" s="87">
        <f t="shared" si="7"/>
        <v>0</v>
      </c>
      <c r="M190" s="67"/>
      <c r="N190" s="67" t="str">
        <f t="shared" si="8"/>
        <v/>
      </c>
      <c r="O190" s="80">
        <f t="shared" si="9"/>
        <v>0</v>
      </c>
      <c r="P190" s="67"/>
    </row>
    <row r="191" spans="1:16" ht="12" customHeight="1">
      <c r="A191" s="106"/>
      <c r="B191" s="106"/>
      <c r="C191" s="106"/>
      <c r="D191" s="93"/>
      <c r="E191" s="93"/>
      <c r="F191" s="117"/>
      <c r="G191" s="93"/>
      <c r="H191" s="106"/>
      <c r="I191" s="107"/>
      <c r="J191" s="83"/>
      <c r="L191" s="87">
        <f t="shared" si="7"/>
        <v>0</v>
      </c>
      <c r="M191" s="67"/>
      <c r="N191" s="67" t="str">
        <f t="shared" si="8"/>
        <v/>
      </c>
      <c r="O191" s="80">
        <f t="shared" si="9"/>
        <v>0</v>
      </c>
      <c r="P191" s="67"/>
    </row>
    <row r="192" spans="1:16" ht="12" customHeight="1">
      <c r="A192" s="106"/>
      <c r="B192" s="9" t="s">
        <v>13</v>
      </c>
      <c r="C192" s="106"/>
      <c r="D192" s="93"/>
      <c r="E192" s="93"/>
      <c r="F192" s="117"/>
      <c r="G192" s="93"/>
      <c r="H192" s="106"/>
      <c r="I192" s="107"/>
      <c r="J192" s="83"/>
      <c r="L192" s="87">
        <f t="shared" si="7"/>
        <v>0</v>
      </c>
      <c r="M192" s="67"/>
      <c r="N192" s="67" t="str">
        <f t="shared" si="8"/>
        <v/>
      </c>
      <c r="O192" s="80">
        <f t="shared" si="9"/>
        <v>0</v>
      </c>
      <c r="P192" s="67"/>
    </row>
    <row r="193" spans="1:16" ht="12" customHeight="1">
      <c r="A193" s="106"/>
      <c r="B193" s="106"/>
      <c r="C193" s="106"/>
      <c r="D193" s="93"/>
      <c r="E193" s="93"/>
      <c r="F193" s="117"/>
      <c r="G193" s="93"/>
      <c r="H193" s="106"/>
      <c r="I193" s="107"/>
      <c r="J193" s="83"/>
      <c r="L193" s="87">
        <f t="shared" si="7"/>
        <v>0</v>
      </c>
      <c r="M193" s="67"/>
      <c r="N193" s="67" t="str">
        <f t="shared" si="8"/>
        <v/>
      </c>
      <c r="O193" s="80">
        <f t="shared" si="9"/>
        <v>0</v>
      </c>
      <c r="P193" s="67"/>
    </row>
    <row r="194" spans="1:16" ht="12" customHeight="1">
      <c r="A194" s="106"/>
      <c r="B194" s="106"/>
      <c r="C194" s="106"/>
      <c r="D194" s="93"/>
      <c r="E194" s="93"/>
      <c r="F194" s="117"/>
      <c r="G194" s="93"/>
      <c r="H194" s="106"/>
      <c r="I194" s="107"/>
      <c r="J194" s="83"/>
      <c r="L194" s="87">
        <f t="shared" si="7"/>
        <v>0</v>
      </c>
      <c r="M194" s="67"/>
      <c r="N194" s="67" t="str">
        <f t="shared" si="8"/>
        <v/>
      </c>
      <c r="O194" s="80">
        <f t="shared" si="9"/>
        <v>0</v>
      </c>
      <c r="P194" s="67"/>
    </row>
    <row r="195" spans="1:16" ht="12" customHeight="1" thickBot="1">
      <c r="A195" s="106"/>
      <c r="B195" s="9" t="s">
        <v>12</v>
      </c>
      <c r="C195" s="106"/>
      <c r="D195" s="93"/>
      <c r="E195" s="93"/>
      <c r="F195" s="117"/>
      <c r="G195" s="93"/>
      <c r="H195" s="93"/>
      <c r="I195" s="153"/>
      <c r="J195" s="83"/>
      <c r="L195" s="87">
        <f t="shared" si="7"/>
        <v>0</v>
      </c>
      <c r="M195" s="67"/>
      <c r="N195" s="67" t="str">
        <f t="shared" si="8"/>
        <v/>
      </c>
      <c r="O195" s="80">
        <f t="shared" si="9"/>
        <v>0</v>
      </c>
      <c r="P195" s="67"/>
    </row>
    <row r="196" spans="1:16" ht="12" customHeight="1">
      <c r="A196" s="965" t="s">
        <v>2172</v>
      </c>
      <c r="B196" s="966"/>
      <c r="C196" s="966"/>
      <c r="D196" s="966"/>
      <c r="E196" s="966"/>
      <c r="F196" s="966"/>
      <c r="G196" s="966"/>
      <c r="H196" s="966"/>
      <c r="I196" s="966"/>
      <c r="J196" s="967"/>
      <c r="L196" s="87">
        <f t="shared" si="7"/>
        <v>0</v>
      </c>
      <c r="M196" s="67"/>
      <c r="N196" s="67" t="str">
        <f t="shared" si="8"/>
        <v/>
      </c>
      <c r="O196" s="80">
        <f t="shared" si="9"/>
        <v>0</v>
      </c>
      <c r="P196" s="67"/>
    </row>
    <row r="197" spans="1:16" ht="12" customHeight="1">
      <c r="A197" s="968"/>
      <c r="B197" s="969"/>
      <c r="C197" s="969"/>
      <c r="D197" s="969"/>
      <c r="E197" s="969"/>
      <c r="F197" s="969"/>
      <c r="G197" s="969"/>
      <c r="H197" s="969"/>
      <c r="I197" s="969"/>
      <c r="J197" s="970"/>
      <c r="L197" s="87">
        <f t="shared" si="7"/>
        <v>0</v>
      </c>
      <c r="M197" s="67"/>
      <c r="N197" s="67" t="str">
        <f t="shared" si="8"/>
        <v/>
      </c>
      <c r="O197" s="80">
        <f t="shared" si="9"/>
        <v>0</v>
      </c>
      <c r="P197" s="67"/>
    </row>
    <row r="198" spans="1:16" ht="12" customHeight="1">
      <c r="A198" s="968"/>
      <c r="B198" s="969"/>
      <c r="C198" s="969"/>
      <c r="D198" s="969"/>
      <c r="E198" s="969"/>
      <c r="F198" s="969"/>
      <c r="G198" s="969"/>
      <c r="H198" s="969"/>
      <c r="I198" s="969"/>
      <c r="J198" s="970"/>
      <c r="L198" s="87">
        <f t="shared" si="7"/>
        <v>0</v>
      </c>
      <c r="M198" s="67"/>
      <c r="N198" s="67" t="str">
        <f t="shared" si="8"/>
        <v/>
      </c>
      <c r="O198" s="80">
        <f t="shared" si="9"/>
        <v>0</v>
      </c>
      <c r="P198" s="67"/>
    </row>
    <row r="199" spans="1:16" ht="12" customHeight="1">
      <c r="A199" s="968"/>
      <c r="B199" s="969"/>
      <c r="C199" s="969"/>
      <c r="D199" s="969"/>
      <c r="E199" s="969"/>
      <c r="F199" s="969"/>
      <c r="G199" s="969"/>
      <c r="H199" s="969"/>
      <c r="I199" s="969"/>
      <c r="J199" s="970"/>
      <c r="L199" s="87">
        <f t="shared" si="7"/>
        <v>0</v>
      </c>
      <c r="M199" s="67"/>
      <c r="N199" s="67" t="str">
        <f t="shared" si="8"/>
        <v/>
      </c>
      <c r="O199" s="80">
        <f t="shared" si="9"/>
        <v>0</v>
      </c>
      <c r="P199" s="67"/>
    </row>
    <row r="200" spans="1:16" ht="12" customHeight="1">
      <c r="A200" s="968"/>
      <c r="B200" s="969"/>
      <c r="C200" s="969"/>
      <c r="D200" s="969"/>
      <c r="E200" s="969"/>
      <c r="F200" s="969"/>
      <c r="G200" s="969"/>
      <c r="H200" s="969"/>
      <c r="I200" s="969"/>
      <c r="J200" s="970"/>
      <c r="L200" s="87">
        <f t="shared" si="7"/>
        <v>0</v>
      </c>
      <c r="M200" s="67"/>
      <c r="N200" s="67" t="str">
        <f t="shared" si="8"/>
        <v/>
      </c>
      <c r="O200" s="80">
        <f t="shared" si="9"/>
        <v>0</v>
      </c>
      <c r="P200" s="67"/>
    </row>
    <row r="201" spans="1:16" ht="12" customHeight="1">
      <c r="A201" s="968"/>
      <c r="B201" s="969"/>
      <c r="C201" s="969"/>
      <c r="D201" s="969"/>
      <c r="E201" s="969"/>
      <c r="F201" s="969"/>
      <c r="G201" s="969"/>
      <c r="H201" s="969"/>
      <c r="I201" s="969"/>
      <c r="J201" s="970"/>
      <c r="L201" s="87">
        <f t="shared" si="7"/>
        <v>0</v>
      </c>
      <c r="M201" s="67"/>
      <c r="N201" s="67" t="str">
        <f t="shared" si="8"/>
        <v/>
      </c>
      <c r="O201" s="80">
        <f t="shared" si="9"/>
        <v>0</v>
      </c>
      <c r="P201" s="67"/>
    </row>
    <row r="202" spans="1:16" ht="12" customHeight="1">
      <c r="A202" s="968"/>
      <c r="B202" s="969"/>
      <c r="C202" s="969"/>
      <c r="D202" s="969"/>
      <c r="E202" s="969"/>
      <c r="F202" s="969"/>
      <c r="G202" s="969"/>
      <c r="H202" s="969"/>
      <c r="I202" s="969"/>
      <c r="J202" s="970"/>
      <c r="L202" s="87">
        <f t="shared" si="7"/>
        <v>0</v>
      </c>
      <c r="M202" s="67"/>
      <c r="N202" s="67" t="str">
        <f t="shared" si="8"/>
        <v/>
      </c>
      <c r="O202" s="80">
        <f t="shared" si="9"/>
        <v>0</v>
      </c>
      <c r="P202" s="67"/>
    </row>
    <row r="203" spans="1:16" ht="12" customHeight="1">
      <c r="A203" s="968"/>
      <c r="B203" s="969"/>
      <c r="C203" s="969"/>
      <c r="D203" s="969"/>
      <c r="E203" s="969"/>
      <c r="F203" s="969"/>
      <c r="G203" s="969"/>
      <c r="H203" s="969"/>
      <c r="I203" s="969"/>
      <c r="J203" s="970"/>
      <c r="L203" s="87">
        <f t="shared" si="7"/>
        <v>0</v>
      </c>
      <c r="M203" s="67"/>
      <c r="N203" s="67" t="str">
        <f t="shared" si="8"/>
        <v/>
      </c>
      <c r="O203" s="80">
        <f t="shared" si="9"/>
        <v>0</v>
      </c>
      <c r="P203" s="67"/>
    </row>
    <row r="204" spans="1:16" ht="12" customHeight="1">
      <c r="A204" s="968"/>
      <c r="B204" s="969"/>
      <c r="C204" s="969"/>
      <c r="D204" s="969"/>
      <c r="E204" s="969"/>
      <c r="F204" s="969"/>
      <c r="G204" s="969"/>
      <c r="H204" s="969"/>
      <c r="I204" s="969"/>
      <c r="J204" s="970"/>
      <c r="L204" s="87">
        <f t="shared" ref="L204:L267" si="10">IF(E204&gt;0,F204,0)</f>
        <v>0</v>
      </c>
      <c r="M204" s="67"/>
      <c r="N204" s="67" t="str">
        <f t="shared" ref="N204:N267" si="11">+D204&amp;G204</f>
        <v/>
      </c>
      <c r="O204" s="80">
        <f t="shared" ref="O204:O267" si="12">+F204</f>
        <v>0</v>
      </c>
      <c r="P204" s="67"/>
    </row>
    <row r="205" spans="1:16" ht="12" customHeight="1" thickBot="1">
      <c r="A205" s="971"/>
      <c r="B205" s="972"/>
      <c r="C205" s="972"/>
      <c r="D205" s="972"/>
      <c r="E205" s="972"/>
      <c r="F205" s="972"/>
      <c r="G205" s="972"/>
      <c r="H205" s="972"/>
      <c r="I205" s="972"/>
      <c r="J205" s="973"/>
      <c r="L205" s="87">
        <f t="shared" si="10"/>
        <v>0</v>
      </c>
      <c r="M205" s="67"/>
      <c r="N205" s="67" t="str">
        <f t="shared" si="11"/>
        <v/>
      </c>
      <c r="O205" s="80">
        <f t="shared" si="12"/>
        <v>0</v>
      </c>
      <c r="P205" s="67"/>
    </row>
    <row r="206" spans="1:16" ht="12" customHeight="1">
      <c r="J206" s="89"/>
      <c r="L206" s="87">
        <f t="shared" si="10"/>
        <v>0</v>
      </c>
      <c r="M206" s="67"/>
      <c r="N206" s="67" t="str">
        <f t="shared" si="11"/>
        <v/>
      </c>
      <c r="O206" s="80">
        <f t="shared" si="12"/>
        <v>0</v>
      </c>
      <c r="P206" s="67"/>
    </row>
    <row r="207" spans="1:16" ht="12" customHeight="1">
      <c r="B207" s="7" t="str">
        <f>Inputs!$C$2</f>
        <v>Rocky Mountain Power</v>
      </c>
      <c r="I207" s="87" t="s">
        <v>0</v>
      </c>
      <c r="J207" s="88">
        <v>3.4</v>
      </c>
      <c r="L207" s="87">
        <f t="shared" si="10"/>
        <v>0</v>
      </c>
      <c r="M207" s="67"/>
      <c r="N207" s="67" t="str">
        <f t="shared" si="11"/>
        <v/>
      </c>
      <c r="O207" s="80">
        <f t="shared" si="12"/>
        <v>0</v>
      </c>
      <c r="P207" s="67"/>
    </row>
    <row r="208" spans="1:16" ht="12" customHeight="1">
      <c r="B208" s="7" t="str">
        <f>Inputs!$C$3</f>
        <v>Utah Results of Operations - December 2014</v>
      </c>
      <c r="J208" s="89"/>
      <c r="L208" s="87">
        <f t="shared" si="10"/>
        <v>0</v>
      </c>
      <c r="M208" s="67"/>
      <c r="N208" s="67" t="str">
        <f t="shared" si="11"/>
        <v/>
      </c>
      <c r="O208" s="80">
        <f t="shared" si="12"/>
        <v>0</v>
      </c>
      <c r="P208" s="67"/>
    </row>
    <row r="209" spans="1:22" ht="12" customHeight="1">
      <c r="B209" s="32" t="s">
        <v>390</v>
      </c>
      <c r="J209" s="89"/>
      <c r="L209" s="87">
        <f t="shared" si="10"/>
        <v>0</v>
      </c>
      <c r="M209" s="67"/>
      <c r="N209" s="67" t="str">
        <f t="shared" si="11"/>
        <v/>
      </c>
      <c r="O209" s="80">
        <f t="shared" si="12"/>
        <v>0</v>
      </c>
      <c r="P209" s="67"/>
    </row>
    <row r="210" spans="1:22" ht="12" customHeight="1">
      <c r="J210" s="89"/>
      <c r="L210" s="87">
        <f t="shared" si="10"/>
        <v>0</v>
      </c>
      <c r="M210" s="67"/>
      <c r="N210" s="67" t="str">
        <f t="shared" si="11"/>
        <v/>
      </c>
      <c r="O210" s="80">
        <f t="shared" si="12"/>
        <v>0</v>
      </c>
      <c r="P210" s="67"/>
    </row>
    <row r="211" spans="1:22" ht="12" customHeight="1">
      <c r="A211" s="92"/>
      <c r="J211" s="89"/>
      <c r="L211" s="87">
        <f t="shared" si="10"/>
        <v>0</v>
      </c>
      <c r="M211" s="67"/>
      <c r="N211" s="67" t="str">
        <f t="shared" si="11"/>
        <v/>
      </c>
      <c r="O211" s="80">
        <f t="shared" si="12"/>
        <v>0</v>
      </c>
      <c r="P211" s="67"/>
    </row>
    <row r="212" spans="1:22" ht="12" customHeight="1">
      <c r="A212" s="92"/>
      <c r="F212" s="89" t="s">
        <v>1</v>
      </c>
      <c r="H212" s="79"/>
      <c r="I212" s="90" t="str">
        <f>+Inputs!$C$6</f>
        <v>UTAH</v>
      </c>
      <c r="L212" s="87">
        <f t="shared" si="10"/>
        <v>0</v>
      </c>
      <c r="M212" s="67"/>
      <c r="N212" s="67" t="str">
        <f t="shared" si="11"/>
        <v/>
      </c>
      <c r="O212" s="80" t="str">
        <f t="shared" si="12"/>
        <v>TOTAL</v>
      </c>
      <c r="P212" s="67"/>
    </row>
    <row r="213" spans="1:22" ht="12" customHeight="1">
      <c r="A213" s="92"/>
      <c r="D213" s="42" t="s">
        <v>2</v>
      </c>
      <c r="E213" s="42" t="s">
        <v>3</v>
      </c>
      <c r="F213" s="41" t="s">
        <v>4</v>
      </c>
      <c r="G213" s="42" t="s">
        <v>5</v>
      </c>
      <c r="H213" s="42" t="s">
        <v>6</v>
      </c>
      <c r="I213" s="43" t="s">
        <v>7</v>
      </c>
      <c r="J213" s="42" t="s">
        <v>8</v>
      </c>
      <c r="L213" s="87" t="str">
        <f t="shared" si="10"/>
        <v>COMPANY</v>
      </c>
      <c r="M213" s="67"/>
      <c r="N213" s="67" t="str">
        <f t="shared" si="11"/>
        <v>ACCOUNTFACTOR</v>
      </c>
      <c r="O213" s="80" t="str">
        <f t="shared" si="12"/>
        <v>COMPANY</v>
      </c>
      <c r="P213" s="67"/>
    </row>
    <row r="214" spans="1:22" ht="12" customHeight="1">
      <c r="A214" s="106"/>
      <c r="B214" s="908" t="s">
        <v>145</v>
      </c>
      <c r="C214" s="155"/>
      <c r="D214" s="156"/>
      <c r="E214" s="84"/>
      <c r="F214" s="84"/>
      <c r="G214" s="84"/>
      <c r="H214" s="84"/>
      <c r="I214" s="123"/>
      <c r="J214" s="88"/>
      <c r="L214" s="87">
        <f t="shared" si="10"/>
        <v>0</v>
      </c>
      <c r="M214" s="67"/>
      <c r="N214" s="67" t="str">
        <f t="shared" si="11"/>
        <v/>
      </c>
      <c r="O214" s="80">
        <f t="shared" si="12"/>
        <v>0</v>
      </c>
      <c r="P214" s="67"/>
    </row>
    <row r="215" spans="1:22" ht="12" customHeight="1">
      <c r="A215" s="106"/>
      <c r="B215" s="909"/>
      <c r="C215" s="155"/>
      <c r="D215" s="84"/>
      <c r="E215" s="81"/>
      <c r="F215" s="223"/>
      <c r="G215" s="84"/>
      <c r="H215" s="82"/>
      <c r="I215" s="83"/>
      <c r="J215" s="249"/>
      <c r="L215" s="87">
        <f t="shared" si="10"/>
        <v>0</v>
      </c>
      <c r="M215" s="67"/>
      <c r="N215" s="67" t="str">
        <f t="shared" si="11"/>
        <v/>
      </c>
      <c r="O215" s="80">
        <f t="shared" si="12"/>
        <v>0</v>
      </c>
      <c r="P215" s="67"/>
    </row>
    <row r="216" spans="1:22" ht="12" customHeight="1">
      <c r="A216" s="106"/>
      <c r="B216" s="908" t="s">
        <v>2094</v>
      </c>
      <c r="C216" s="298"/>
      <c r="D216" s="231"/>
      <c r="E216" s="81"/>
      <c r="G216" s="84"/>
      <c r="H216" s="82"/>
      <c r="I216" s="83"/>
      <c r="J216" s="249"/>
      <c r="L216" s="87">
        <f t="shared" si="10"/>
        <v>0</v>
      </c>
      <c r="M216" s="67"/>
      <c r="N216" s="67" t="str">
        <f t="shared" si="11"/>
        <v/>
      </c>
      <c r="O216" s="80">
        <f t="shared" si="12"/>
        <v>0</v>
      </c>
      <c r="P216" s="67"/>
    </row>
    <row r="217" spans="1:22" ht="12" customHeight="1">
      <c r="A217" s="106"/>
      <c r="B217" s="910" t="s">
        <v>228</v>
      </c>
      <c r="C217" s="155"/>
      <c r="D217" s="84"/>
      <c r="E217" s="81"/>
      <c r="F217" s="223"/>
      <c r="G217" s="84"/>
      <c r="H217" s="82"/>
      <c r="I217" s="83"/>
      <c r="J217" s="249"/>
      <c r="L217" s="87">
        <f t="shared" si="10"/>
        <v>0</v>
      </c>
      <c r="M217" s="67"/>
      <c r="N217" s="67" t="str">
        <f t="shared" si="11"/>
        <v/>
      </c>
      <c r="O217" s="80">
        <f t="shared" si="12"/>
        <v>0</v>
      </c>
      <c r="P217" s="67"/>
    </row>
    <row r="218" spans="1:22" ht="12" customHeight="1">
      <c r="A218" s="106"/>
      <c r="B218" s="909" t="s">
        <v>2096</v>
      </c>
      <c r="C218" s="156"/>
      <c r="D218" s="84">
        <v>456</v>
      </c>
      <c r="E218" s="81" t="s">
        <v>244</v>
      </c>
      <c r="F218" s="108">
        <v>132602.30645628704</v>
      </c>
      <c r="G218" s="84" t="s">
        <v>27</v>
      </c>
      <c r="H218" s="82">
        <f>VLOOKUP(G218,'Alloc. Factors'!$B$2:$M$110,7,FALSE)</f>
        <v>0.43330006394429971</v>
      </c>
      <c r="I218" s="83">
        <f>H218*F218</f>
        <v>57456.587866670801</v>
      </c>
      <c r="J218" s="249" t="s">
        <v>253</v>
      </c>
      <c r="L218" s="87">
        <f t="shared" si="10"/>
        <v>132602.30645628704</v>
      </c>
      <c r="M218" s="67"/>
      <c r="N218" s="67" t="str">
        <f t="shared" si="11"/>
        <v>456SG</v>
      </c>
      <c r="O218" s="80">
        <f t="shared" si="12"/>
        <v>132602.30645628704</v>
      </c>
      <c r="P218" s="67"/>
    </row>
    <row r="219" spans="1:22" s="32" customFormat="1" ht="12" customHeight="1">
      <c r="A219" s="9"/>
      <c r="B219" s="909" t="s">
        <v>229</v>
      </c>
      <c r="C219" s="156"/>
      <c r="D219" s="84">
        <v>456</v>
      </c>
      <c r="E219" s="81" t="s">
        <v>244</v>
      </c>
      <c r="F219" s="86">
        <v>-5766.1454040985136</v>
      </c>
      <c r="G219" s="84" t="s">
        <v>147</v>
      </c>
      <c r="H219" s="82">
        <f>VLOOKUP(G219,'Alloc. Factors'!$B$2:$M$110,7,FALSE)</f>
        <v>0</v>
      </c>
      <c r="I219" s="83">
        <f>H219*F219</f>
        <v>0</v>
      </c>
      <c r="J219" s="249" t="s">
        <v>253</v>
      </c>
      <c r="K219" s="45"/>
      <c r="L219" s="87">
        <f t="shared" si="10"/>
        <v>-5766.1454040985136</v>
      </c>
      <c r="N219" s="67" t="str">
        <f t="shared" si="11"/>
        <v>456CA</v>
      </c>
      <c r="O219" s="80">
        <f t="shared" si="12"/>
        <v>-5766.1454040985136</v>
      </c>
      <c r="Q219" s="67"/>
      <c r="R219" s="377"/>
      <c r="S219" s="67"/>
      <c r="T219" s="67"/>
      <c r="U219" s="67"/>
      <c r="V219" s="67"/>
    </row>
    <row r="220" spans="1:22" ht="12" customHeight="1">
      <c r="A220" s="106"/>
      <c r="B220" s="909" t="s">
        <v>230</v>
      </c>
      <c r="C220" s="156"/>
      <c r="D220" s="84">
        <v>456</v>
      </c>
      <c r="E220" s="81" t="s">
        <v>244</v>
      </c>
      <c r="F220" s="86">
        <v>-96505.910630857747</v>
      </c>
      <c r="G220" s="84" t="s">
        <v>148</v>
      </c>
      <c r="H220" s="82">
        <f>VLOOKUP(G220,'Alloc. Factors'!$B$2:$M$110,7,FALSE)</f>
        <v>0</v>
      </c>
      <c r="I220" s="83">
        <f>H220*F220</f>
        <v>0</v>
      </c>
      <c r="J220" s="249" t="s">
        <v>253</v>
      </c>
      <c r="L220" s="87">
        <f t="shared" si="10"/>
        <v>-96505.910630857747</v>
      </c>
      <c r="M220" s="67"/>
      <c r="N220" s="67" t="str">
        <f t="shared" si="11"/>
        <v>456OR</v>
      </c>
      <c r="O220" s="80">
        <f t="shared" si="12"/>
        <v>-96505.910630857747</v>
      </c>
      <c r="P220" s="67"/>
    </row>
    <row r="221" spans="1:22" ht="12" customHeight="1">
      <c r="A221" s="106"/>
      <c r="B221" s="909" t="s">
        <v>231</v>
      </c>
      <c r="C221" s="156"/>
      <c r="D221" s="84">
        <v>456</v>
      </c>
      <c r="E221" s="81" t="s">
        <v>244</v>
      </c>
      <c r="F221" s="86">
        <v>-30330.250421330806</v>
      </c>
      <c r="G221" s="84" t="s">
        <v>149</v>
      </c>
      <c r="H221" s="82">
        <f>VLOOKUP(G221,'Alloc. Factors'!$B$2:$M$110,7,FALSE)</f>
        <v>0</v>
      </c>
      <c r="I221" s="83">
        <f>H221*F221</f>
        <v>0</v>
      </c>
      <c r="J221" s="249"/>
      <c r="L221" s="87">
        <f t="shared" si="10"/>
        <v>-30330.250421330806</v>
      </c>
      <c r="M221" s="67"/>
      <c r="N221" s="67" t="str">
        <f t="shared" si="11"/>
        <v>456WA</v>
      </c>
      <c r="O221" s="80">
        <f t="shared" si="12"/>
        <v>-30330.250421330806</v>
      </c>
      <c r="P221" s="67"/>
    </row>
    <row r="222" spans="1:22" ht="12" customHeight="1">
      <c r="A222" s="106"/>
      <c r="B222" s="909"/>
      <c r="C222" s="156"/>
      <c r="D222" s="84"/>
      <c r="E222" s="81"/>
      <c r="F222" s="756">
        <f>SUM(F218:F221)</f>
        <v>0</v>
      </c>
      <c r="G222" s="84"/>
      <c r="H222" s="82"/>
      <c r="I222" s="239">
        <f>SUM(I218:I221)</f>
        <v>57456.587866670801</v>
      </c>
      <c r="J222" s="249"/>
      <c r="L222" s="87">
        <f t="shared" si="10"/>
        <v>0</v>
      </c>
      <c r="M222" s="67"/>
      <c r="N222" s="67" t="str">
        <f t="shared" si="11"/>
        <v/>
      </c>
      <c r="O222" s="80">
        <f t="shared" si="12"/>
        <v>0</v>
      </c>
      <c r="P222" s="67"/>
    </row>
    <row r="223" spans="1:22" ht="12" customHeight="1">
      <c r="A223" s="106"/>
      <c r="B223" s="910" t="s">
        <v>232</v>
      </c>
      <c r="C223" s="156"/>
      <c r="D223" s="84"/>
      <c r="E223" s="81"/>
      <c r="F223" s="86"/>
      <c r="G223" s="84"/>
      <c r="H223" s="82"/>
      <c r="I223" s="83"/>
      <c r="J223" s="249"/>
      <c r="L223" s="87">
        <f t="shared" si="10"/>
        <v>0</v>
      </c>
      <c r="M223" s="67"/>
      <c r="N223" s="67" t="str">
        <f t="shared" si="11"/>
        <v/>
      </c>
      <c r="O223" s="80">
        <f t="shared" si="12"/>
        <v>0</v>
      </c>
      <c r="P223" s="67"/>
    </row>
    <row r="224" spans="1:22" ht="12" customHeight="1">
      <c r="A224" s="106"/>
      <c r="B224" s="909" t="s">
        <v>2096</v>
      </c>
      <c r="C224" s="258"/>
      <c r="D224" s="84">
        <v>456</v>
      </c>
      <c r="E224" s="81" t="s">
        <v>244</v>
      </c>
      <c r="F224" s="86">
        <v>633886.70171059435</v>
      </c>
      <c r="G224" s="84" t="s">
        <v>27</v>
      </c>
      <c r="H224" s="82">
        <f>VLOOKUP(G224,'Alloc. Factors'!$B$2:$M$110,7,FALSE)</f>
        <v>0.43330006394429971</v>
      </c>
      <c r="I224" s="83">
        <f>H224*F224</f>
        <v>274663.14838464174</v>
      </c>
      <c r="J224" s="249" t="s">
        <v>253</v>
      </c>
      <c r="L224" s="87">
        <f t="shared" si="10"/>
        <v>633886.70171059435</v>
      </c>
      <c r="M224" s="67"/>
      <c r="N224" s="67" t="str">
        <f t="shared" si="11"/>
        <v>456SG</v>
      </c>
      <c r="O224" s="80">
        <f t="shared" si="12"/>
        <v>633886.70171059435</v>
      </c>
      <c r="P224" s="67"/>
    </row>
    <row r="225" spans="1:22" ht="12" customHeight="1">
      <c r="A225" s="106"/>
      <c r="B225" s="909" t="s">
        <v>229</v>
      </c>
      <c r="C225" s="156"/>
      <c r="D225" s="84">
        <v>456</v>
      </c>
      <c r="E225" s="81" t="s">
        <v>244</v>
      </c>
      <c r="F225" s="86">
        <v>-35738.822836791434</v>
      </c>
      <c r="G225" s="84" t="s">
        <v>147</v>
      </c>
      <c r="H225" s="82">
        <f>VLOOKUP(G225,'Alloc. Factors'!$B$2:$M$110,7,FALSE)</f>
        <v>0</v>
      </c>
      <c r="I225" s="83">
        <f>H225*F225</f>
        <v>0</v>
      </c>
      <c r="J225" s="249" t="s">
        <v>253</v>
      </c>
      <c r="L225" s="87">
        <f t="shared" si="10"/>
        <v>-35738.822836791434</v>
      </c>
      <c r="M225" s="67"/>
      <c r="N225" s="67" t="str">
        <f t="shared" si="11"/>
        <v>456CA</v>
      </c>
      <c r="O225" s="80">
        <f t="shared" si="12"/>
        <v>-35738.822836791434</v>
      </c>
      <c r="P225" s="67"/>
    </row>
    <row r="226" spans="1:22" ht="12" customHeight="1">
      <c r="A226" s="106"/>
      <c r="B226" s="909" t="s">
        <v>230</v>
      </c>
      <c r="C226" s="156"/>
      <c r="D226" s="84">
        <v>456</v>
      </c>
      <c r="E226" s="81" t="s">
        <v>244</v>
      </c>
      <c r="F226" s="86">
        <v>-598147.87887380272</v>
      </c>
      <c r="G226" s="84" t="s">
        <v>148</v>
      </c>
      <c r="H226" s="82">
        <f>VLOOKUP(G226,'Alloc. Factors'!$B$2:$M$110,7,FALSE)</f>
        <v>0</v>
      </c>
      <c r="I226" s="83">
        <f>H226*F226</f>
        <v>0</v>
      </c>
      <c r="J226" s="249" t="s">
        <v>253</v>
      </c>
      <c r="L226" s="87">
        <f t="shared" si="10"/>
        <v>-598147.87887380272</v>
      </c>
      <c r="M226" s="67"/>
      <c r="N226" s="67" t="str">
        <f t="shared" si="11"/>
        <v>456OR</v>
      </c>
      <c r="O226" s="80">
        <f t="shared" si="12"/>
        <v>-598147.87887380272</v>
      </c>
      <c r="P226" s="67"/>
    </row>
    <row r="227" spans="1:22" s="32" customFormat="1" ht="12" customHeight="1">
      <c r="A227" s="9"/>
      <c r="B227" s="891"/>
      <c r="C227" s="156"/>
      <c r="D227" s="84"/>
      <c r="E227" s="81"/>
      <c r="F227" s="756">
        <f>SUM(F224:F226)</f>
        <v>0</v>
      </c>
      <c r="G227" s="84"/>
      <c r="H227" s="82"/>
      <c r="I227" s="239">
        <f>SUM(I224:I226)</f>
        <v>274663.14838464174</v>
      </c>
      <c r="J227" s="249"/>
      <c r="K227" s="45"/>
      <c r="L227" s="87">
        <f t="shared" si="10"/>
        <v>0</v>
      </c>
      <c r="N227" s="67" t="str">
        <f t="shared" si="11"/>
        <v/>
      </c>
      <c r="O227" s="80">
        <f t="shared" si="12"/>
        <v>0</v>
      </c>
      <c r="Q227" s="67"/>
      <c r="R227" s="377"/>
      <c r="S227" s="67"/>
      <c r="T227" s="67"/>
      <c r="U227" s="67"/>
      <c r="V227" s="67"/>
    </row>
    <row r="228" spans="1:22" ht="12" customHeight="1">
      <c r="A228" s="106"/>
      <c r="B228" s="911" t="s">
        <v>233</v>
      </c>
      <c r="C228" s="156"/>
      <c r="D228" s="84"/>
      <c r="E228" s="84"/>
      <c r="F228" s="86"/>
      <c r="G228" s="84"/>
      <c r="H228" s="82"/>
      <c r="I228" s="83"/>
      <c r="J228" s="158"/>
      <c r="L228" s="87">
        <f t="shared" si="10"/>
        <v>0</v>
      </c>
      <c r="M228" s="67"/>
      <c r="N228" s="67" t="str">
        <f t="shared" si="11"/>
        <v/>
      </c>
      <c r="O228" s="80">
        <f t="shared" si="12"/>
        <v>0</v>
      </c>
      <c r="P228" s="67"/>
    </row>
    <row r="229" spans="1:22" ht="12" customHeight="1">
      <c r="A229" s="106"/>
      <c r="B229" s="909" t="s">
        <v>2096</v>
      </c>
      <c r="C229" s="156"/>
      <c r="D229" s="84">
        <v>456</v>
      </c>
      <c r="E229" s="84" t="s">
        <v>244</v>
      </c>
      <c r="F229" s="86">
        <v>38113.671646653209</v>
      </c>
      <c r="G229" s="84" t="s">
        <v>27</v>
      </c>
      <c r="H229" s="82">
        <f>VLOOKUP(G229,'Alloc. Factors'!$B$2:$M$110,7,FALSE)</f>
        <v>0.43330006394429971</v>
      </c>
      <c r="I229" s="83">
        <f>H229*F229</f>
        <v>16514.656361646877</v>
      </c>
      <c r="J229" s="158" t="s">
        <v>253</v>
      </c>
      <c r="L229" s="87">
        <f t="shared" si="10"/>
        <v>38113.671646653209</v>
      </c>
      <c r="M229" s="67"/>
      <c r="N229" s="67" t="str">
        <f t="shared" si="11"/>
        <v>456SG</v>
      </c>
      <c r="O229" s="80">
        <f t="shared" si="12"/>
        <v>38113.671646653209</v>
      </c>
      <c r="P229" s="67"/>
    </row>
    <row r="230" spans="1:22" ht="12" customHeight="1">
      <c r="A230" s="106"/>
      <c r="B230" s="909" t="s">
        <v>229</v>
      </c>
      <c r="C230" s="156"/>
      <c r="D230" s="84">
        <v>456</v>
      </c>
      <c r="E230" s="84" t="s">
        <v>244</v>
      </c>
      <c r="F230" s="86">
        <v>-38113.67164665294</v>
      </c>
      <c r="G230" s="84" t="s">
        <v>147</v>
      </c>
      <c r="H230" s="82">
        <f>VLOOKUP(G230,'Alloc. Factors'!$B$2:$M$110,7,FALSE)</f>
        <v>0</v>
      </c>
      <c r="I230" s="83">
        <f>H230*F230</f>
        <v>0</v>
      </c>
      <c r="J230" s="158" t="s">
        <v>253</v>
      </c>
      <c r="L230" s="87">
        <f t="shared" si="10"/>
        <v>-38113.67164665294</v>
      </c>
      <c r="M230" s="67"/>
      <c r="N230" s="67" t="str">
        <f t="shared" si="11"/>
        <v>456CA</v>
      </c>
      <c r="O230" s="80">
        <f t="shared" si="12"/>
        <v>-38113.67164665294</v>
      </c>
      <c r="P230" s="67"/>
    </row>
    <row r="231" spans="1:22" ht="12" customHeight="1">
      <c r="A231" s="106"/>
      <c r="B231" s="909" t="s">
        <v>234</v>
      </c>
      <c r="C231" s="156"/>
      <c r="D231" s="84">
        <v>456</v>
      </c>
      <c r="E231" s="84" t="s">
        <v>244</v>
      </c>
      <c r="F231" s="86">
        <v>-19868.733180022395</v>
      </c>
      <c r="G231" s="84" t="s">
        <v>148</v>
      </c>
      <c r="H231" s="82">
        <f>VLOOKUP(G231,'Alloc. Factors'!$B$2:$M$110,7,FALSE)</f>
        <v>0</v>
      </c>
      <c r="I231" s="83">
        <f>H231*F231</f>
        <v>0</v>
      </c>
      <c r="J231" s="158" t="s">
        <v>253</v>
      </c>
      <c r="L231" s="87">
        <f t="shared" si="10"/>
        <v>-19868.733180022395</v>
      </c>
      <c r="M231" s="67"/>
      <c r="N231" s="67" t="str">
        <f t="shared" si="11"/>
        <v>456OR</v>
      </c>
      <c r="O231" s="80">
        <f t="shared" si="12"/>
        <v>-19868.733180022395</v>
      </c>
      <c r="P231" s="67"/>
    </row>
    <row r="232" spans="1:22" ht="12" customHeight="1">
      <c r="A232" s="106"/>
      <c r="B232" s="909" t="s">
        <v>234</v>
      </c>
      <c r="C232" s="156"/>
      <c r="D232" s="84">
        <v>456</v>
      </c>
      <c r="E232" s="81" t="s">
        <v>244</v>
      </c>
      <c r="F232" s="86">
        <v>19868.733180022395</v>
      </c>
      <c r="G232" s="84" t="s">
        <v>24</v>
      </c>
      <c r="H232" s="82">
        <f>VLOOKUP(G232,'Alloc. Factors'!$B$2:$M$110,7,FALSE)</f>
        <v>0</v>
      </c>
      <c r="I232" s="83">
        <f>H232*F232</f>
        <v>0</v>
      </c>
      <c r="J232" s="249" t="s">
        <v>253</v>
      </c>
      <c r="L232" s="87">
        <f t="shared" si="10"/>
        <v>19868.733180022395</v>
      </c>
      <c r="M232" s="67"/>
      <c r="N232" s="67" t="str">
        <f t="shared" si="11"/>
        <v>456OTHER</v>
      </c>
      <c r="O232" s="80">
        <f t="shared" si="12"/>
        <v>19868.733180022395</v>
      </c>
      <c r="P232" s="67"/>
    </row>
    <row r="233" spans="1:22" ht="12" customHeight="1">
      <c r="A233" s="106"/>
      <c r="B233" s="891"/>
      <c r="C233" s="156"/>
      <c r="D233" s="84"/>
      <c r="E233" s="81"/>
      <c r="F233" s="756">
        <f>ROUND(SUM(F229:F232),0)</f>
        <v>0</v>
      </c>
      <c r="G233" s="84"/>
      <c r="H233" s="82"/>
      <c r="I233" s="239">
        <f>SUM(I229:I232)</f>
        <v>16514.656361646877</v>
      </c>
      <c r="J233" s="249"/>
      <c r="L233" s="87">
        <f t="shared" si="10"/>
        <v>0</v>
      </c>
      <c r="M233" s="67"/>
      <c r="N233" s="67" t="str">
        <f t="shared" si="11"/>
        <v/>
      </c>
      <c r="O233" s="80">
        <f t="shared" si="12"/>
        <v>0</v>
      </c>
      <c r="P233" s="67"/>
    </row>
    <row r="234" spans="1:22" ht="12" customHeight="1">
      <c r="A234" s="106"/>
      <c r="B234" s="891"/>
      <c r="C234" s="159"/>
      <c r="D234" s="84"/>
      <c r="E234" s="81"/>
      <c r="F234" s="223"/>
      <c r="G234" s="84"/>
      <c r="H234" s="82"/>
      <c r="I234" s="83"/>
      <c r="J234" s="249"/>
      <c r="L234" s="87">
        <f t="shared" si="10"/>
        <v>0</v>
      </c>
      <c r="M234" s="67"/>
      <c r="N234" s="67" t="str">
        <f t="shared" si="11"/>
        <v/>
      </c>
      <c r="O234" s="80">
        <f t="shared" si="12"/>
        <v>0</v>
      </c>
      <c r="P234" s="67"/>
    </row>
    <row r="235" spans="1:22" s="32" customFormat="1" ht="12" customHeight="1">
      <c r="A235" s="9"/>
      <c r="B235" s="891"/>
      <c r="C235" s="159"/>
      <c r="D235" s="84"/>
      <c r="E235" s="81"/>
      <c r="F235" s="223"/>
      <c r="G235" s="84"/>
      <c r="H235" s="82"/>
      <c r="I235" s="83"/>
      <c r="J235" s="249"/>
      <c r="K235" s="45"/>
      <c r="L235" s="87">
        <f t="shared" si="10"/>
        <v>0</v>
      </c>
      <c r="N235" s="67" t="str">
        <f t="shared" si="11"/>
        <v/>
      </c>
      <c r="O235" s="80">
        <f t="shared" si="12"/>
        <v>0</v>
      </c>
      <c r="Q235" s="67"/>
      <c r="R235" s="377"/>
      <c r="S235" s="67"/>
      <c r="T235" s="67"/>
      <c r="U235" s="67"/>
      <c r="V235" s="67"/>
    </row>
    <row r="236" spans="1:22" ht="12" customHeight="1">
      <c r="A236" s="106"/>
      <c r="B236" s="909" t="s">
        <v>2097</v>
      </c>
      <c r="C236" s="159"/>
      <c r="D236" s="84">
        <v>456</v>
      </c>
      <c r="E236" s="84" t="s">
        <v>244</v>
      </c>
      <c r="F236" s="86">
        <v>8173.9699999999993</v>
      </c>
      <c r="G236" s="84" t="s">
        <v>27</v>
      </c>
      <c r="H236" s="82">
        <f>VLOOKUP(G236,'Alloc. Factors'!$B$2:$M$110,7,FALSE)</f>
        <v>0.43330006394429971</v>
      </c>
      <c r="I236" s="83">
        <f>H236*F236</f>
        <v>3541.7817236787873</v>
      </c>
      <c r="J236" s="158"/>
      <c r="L236" s="87">
        <f t="shared" si="10"/>
        <v>8173.9699999999993</v>
      </c>
      <c r="M236" s="67"/>
      <c r="N236" s="67" t="str">
        <f t="shared" si="11"/>
        <v>456SG</v>
      </c>
      <c r="O236" s="80">
        <f t="shared" si="12"/>
        <v>8173.9699999999993</v>
      </c>
      <c r="P236" s="67"/>
    </row>
    <row r="237" spans="1:22" ht="12" customHeight="1">
      <c r="A237" s="106"/>
      <c r="B237" s="909"/>
      <c r="C237" s="159"/>
      <c r="D237" s="84"/>
      <c r="E237" s="84"/>
      <c r="F237" s="86"/>
      <c r="G237" s="84"/>
      <c r="H237" s="82"/>
      <c r="I237" s="83"/>
      <c r="J237" s="158"/>
      <c r="L237" s="87">
        <f t="shared" si="10"/>
        <v>0</v>
      </c>
      <c r="M237" s="67"/>
      <c r="N237" s="67" t="str">
        <f t="shared" si="11"/>
        <v/>
      </c>
      <c r="O237" s="80">
        <f t="shared" si="12"/>
        <v>0</v>
      </c>
      <c r="P237" s="67"/>
    </row>
    <row r="238" spans="1:22" ht="12" customHeight="1">
      <c r="A238" s="106"/>
      <c r="B238" s="909" t="s">
        <v>2095</v>
      </c>
      <c r="C238" s="159"/>
      <c r="D238" s="84">
        <v>456</v>
      </c>
      <c r="E238" s="81" t="s">
        <v>244</v>
      </c>
      <c r="F238" s="86">
        <v>-11309882.279999999</v>
      </c>
      <c r="G238" s="84" t="s">
        <v>27</v>
      </c>
      <c r="H238" s="82">
        <f>VLOOKUP(G238,'Alloc. Factors'!$B$2:$M$110,7,FALSE)</f>
        <v>0.43330006394429971</v>
      </c>
      <c r="I238" s="83">
        <f>H238*F238</f>
        <v>-4900572.7151265023</v>
      </c>
      <c r="J238" s="158" t="s">
        <v>214</v>
      </c>
      <c r="L238" s="87">
        <f t="shared" si="10"/>
        <v>-11309882.279999999</v>
      </c>
      <c r="M238" s="67"/>
      <c r="N238" s="67" t="str">
        <f t="shared" si="11"/>
        <v>456SG</v>
      </c>
      <c r="O238" s="80">
        <f t="shared" si="12"/>
        <v>-11309882.279999999</v>
      </c>
      <c r="P238" s="67"/>
    </row>
    <row r="239" spans="1:22" ht="12" customHeight="1">
      <c r="A239" s="106"/>
      <c r="B239" s="909"/>
      <c r="C239" s="156"/>
      <c r="D239" s="84"/>
      <c r="E239" s="81"/>
      <c r="F239" s="223"/>
      <c r="G239" s="84"/>
      <c r="H239" s="82"/>
      <c r="I239" s="83"/>
      <c r="J239" s="249"/>
      <c r="L239" s="87">
        <f t="shared" si="10"/>
        <v>0</v>
      </c>
      <c r="M239" s="67"/>
      <c r="N239" s="67" t="str">
        <f t="shared" si="11"/>
        <v/>
      </c>
      <c r="O239" s="80">
        <f t="shared" si="12"/>
        <v>0</v>
      </c>
      <c r="P239" s="67"/>
    </row>
    <row r="240" spans="1:22" ht="12" customHeight="1">
      <c r="A240" s="106"/>
      <c r="B240" s="891" t="s">
        <v>2098</v>
      </c>
      <c r="C240" s="156"/>
      <c r="D240" s="84">
        <v>456</v>
      </c>
      <c r="E240" s="81" t="s">
        <v>244</v>
      </c>
      <c r="F240" s="223">
        <v>-226147.48753101972</v>
      </c>
      <c r="G240" s="84" t="s">
        <v>146</v>
      </c>
      <c r="H240" s="82">
        <f>VLOOKUP(G240,'Alloc. Factors'!$B$2:$M$110,7,FALSE)</f>
        <v>1</v>
      </c>
      <c r="I240" s="83">
        <f>H240*F240</f>
        <v>-226147.48753101972</v>
      </c>
      <c r="J240" s="249" t="s">
        <v>214</v>
      </c>
      <c r="L240" s="87">
        <f t="shared" si="10"/>
        <v>-226147.48753101972</v>
      </c>
      <c r="M240" s="67"/>
      <c r="N240" s="67" t="str">
        <f t="shared" si="11"/>
        <v>456UT</v>
      </c>
      <c r="O240" s="80">
        <f t="shared" si="12"/>
        <v>-226147.48753101972</v>
      </c>
      <c r="P240" s="67"/>
    </row>
    <row r="241" spans="1:18" ht="12" customHeight="1">
      <c r="A241" s="106"/>
      <c r="B241" s="891"/>
      <c r="C241" s="156"/>
      <c r="D241" s="84"/>
      <c r="E241" s="81"/>
      <c r="F241" s="223"/>
      <c r="G241" s="84"/>
      <c r="H241" s="82"/>
      <c r="I241" s="83"/>
      <c r="J241" s="249"/>
      <c r="L241" s="87">
        <f t="shared" si="10"/>
        <v>0</v>
      </c>
      <c r="M241" s="67"/>
      <c r="N241" s="67" t="str">
        <f t="shared" si="11"/>
        <v/>
      </c>
      <c r="O241" s="80">
        <f t="shared" si="12"/>
        <v>0</v>
      </c>
      <c r="P241" s="67"/>
    </row>
    <row r="242" spans="1:18" ht="12" customHeight="1">
      <c r="A242" s="91"/>
      <c r="B242" s="21"/>
      <c r="C242" s="9"/>
      <c r="D242" s="93"/>
      <c r="E242" s="93"/>
      <c r="F242" s="117"/>
      <c r="G242" s="160"/>
      <c r="H242" s="83"/>
      <c r="I242" s="107"/>
      <c r="J242" s="83"/>
      <c r="L242" s="87">
        <f t="shared" si="10"/>
        <v>0</v>
      </c>
      <c r="M242" s="67"/>
      <c r="N242" s="67" t="str">
        <f t="shared" si="11"/>
        <v/>
      </c>
      <c r="O242" s="80">
        <f t="shared" si="12"/>
        <v>0</v>
      </c>
      <c r="P242" s="67"/>
    </row>
    <row r="243" spans="1:18" ht="12" customHeight="1">
      <c r="A243" s="91"/>
      <c r="B243" s="106"/>
      <c r="C243" s="119"/>
      <c r="D243" s="93"/>
      <c r="E243" s="27"/>
      <c r="F243" s="83"/>
      <c r="G243" s="27"/>
      <c r="H243" s="83"/>
      <c r="I243" s="49"/>
      <c r="J243" s="93"/>
      <c r="L243" s="87">
        <f t="shared" si="10"/>
        <v>0</v>
      </c>
      <c r="M243" s="67"/>
      <c r="N243" s="67" t="str">
        <f t="shared" si="11"/>
        <v/>
      </c>
      <c r="O243" s="80">
        <f t="shared" si="12"/>
        <v>0</v>
      </c>
      <c r="P243" s="67"/>
    </row>
    <row r="244" spans="1:18" ht="12" customHeight="1">
      <c r="A244" s="91"/>
      <c r="B244" s="891"/>
      <c r="C244" s="106"/>
      <c r="D244" s="93"/>
      <c r="E244" s="93"/>
      <c r="F244" s="83"/>
      <c r="G244" s="93"/>
      <c r="H244" s="82"/>
      <c r="I244" s="83"/>
      <c r="J244" s="249"/>
      <c r="L244" s="87">
        <f t="shared" si="10"/>
        <v>0</v>
      </c>
      <c r="M244" s="67"/>
      <c r="N244" s="67" t="str">
        <f t="shared" si="11"/>
        <v/>
      </c>
      <c r="O244" s="80">
        <f t="shared" si="12"/>
        <v>0</v>
      </c>
      <c r="P244" s="67"/>
    </row>
    <row r="245" spans="1:18" ht="12" customHeight="1">
      <c r="A245" s="91"/>
      <c r="B245" s="106"/>
      <c r="C245" s="106"/>
      <c r="D245" s="93"/>
      <c r="E245" s="93"/>
      <c r="F245" s="83"/>
      <c r="G245" s="93"/>
      <c r="H245" s="83"/>
      <c r="I245" s="107"/>
      <c r="J245" s="93"/>
      <c r="L245" s="87">
        <f t="shared" si="10"/>
        <v>0</v>
      </c>
      <c r="M245" s="67"/>
      <c r="N245" s="67" t="str">
        <f t="shared" si="11"/>
        <v/>
      </c>
      <c r="O245" s="80">
        <f t="shared" si="12"/>
        <v>0</v>
      </c>
      <c r="P245" s="67"/>
    </row>
    <row r="246" spans="1:18" ht="12" customHeight="1">
      <c r="A246" s="91"/>
      <c r="B246" s="106"/>
      <c r="C246" s="106"/>
      <c r="E246" s="93"/>
      <c r="F246" s="83"/>
      <c r="G246" s="93"/>
      <c r="H246" s="83"/>
      <c r="I246" s="107"/>
      <c r="J246" s="93"/>
      <c r="L246" s="87">
        <f t="shared" si="10"/>
        <v>0</v>
      </c>
      <c r="M246" s="67"/>
      <c r="N246" s="67" t="str">
        <f t="shared" si="11"/>
        <v/>
      </c>
      <c r="O246" s="80">
        <f t="shared" si="12"/>
        <v>0</v>
      </c>
      <c r="P246" s="67"/>
    </row>
    <row r="247" spans="1:18" ht="12" customHeight="1">
      <c r="A247" s="91"/>
      <c r="B247" s="106"/>
      <c r="C247" s="106"/>
      <c r="D247" s="93"/>
      <c r="E247" s="93"/>
      <c r="F247" s="83"/>
      <c r="G247" s="93"/>
      <c r="H247" s="83"/>
      <c r="I247" s="107"/>
      <c r="J247" s="93"/>
      <c r="L247" s="87">
        <f t="shared" si="10"/>
        <v>0</v>
      </c>
      <c r="M247" s="67"/>
      <c r="N247" s="67" t="str">
        <f t="shared" si="11"/>
        <v/>
      </c>
      <c r="O247" s="80">
        <f t="shared" si="12"/>
        <v>0</v>
      </c>
      <c r="P247" s="67"/>
    </row>
    <row r="248" spans="1:18" ht="12" customHeight="1">
      <c r="A248" s="91"/>
      <c r="B248" s="106"/>
      <c r="C248" s="106"/>
      <c r="D248" s="93"/>
      <c r="E248" s="93"/>
      <c r="F248" s="83"/>
      <c r="G248" s="93"/>
      <c r="H248" s="83"/>
      <c r="I248" s="107"/>
      <c r="J248" s="93"/>
      <c r="L248" s="87">
        <f t="shared" si="10"/>
        <v>0</v>
      </c>
      <c r="M248" s="67"/>
      <c r="N248" s="67" t="str">
        <f t="shared" si="11"/>
        <v/>
      </c>
      <c r="O248" s="80">
        <f t="shared" si="12"/>
        <v>0</v>
      </c>
      <c r="P248" s="67"/>
    </row>
    <row r="249" spans="1:18" ht="12" customHeight="1">
      <c r="A249" s="91"/>
      <c r="B249" s="106"/>
      <c r="C249" s="106"/>
      <c r="D249" s="93"/>
      <c r="E249" s="93"/>
      <c r="F249" s="83"/>
      <c r="G249" s="93"/>
      <c r="H249" s="83"/>
      <c r="I249" s="107"/>
      <c r="J249" s="93"/>
      <c r="L249" s="87">
        <f t="shared" si="10"/>
        <v>0</v>
      </c>
      <c r="M249" s="67"/>
      <c r="N249" s="67" t="str">
        <f t="shared" si="11"/>
        <v/>
      </c>
      <c r="O249" s="80">
        <f t="shared" si="12"/>
        <v>0</v>
      </c>
      <c r="P249" s="67"/>
    </row>
    <row r="250" spans="1:18" ht="12" customHeight="1">
      <c r="A250" s="91"/>
      <c r="B250" s="106"/>
      <c r="C250" s="106"/>
      <c r="D250" s="93"/>
      <c r="E250" s="93"/>
      <c r="F250" s="83"/>
      <c r="G250" s="93"/>
      <c r="H250" s="83"/>
      <c r="I250" s="107"/>
      <c r="J250" s="93"/>
      <c r="L250" s="87">
        <f t="shared" si="10"/>
        <v>0</v>
      </c>
      <c r="M250" s="67"/>
      <c r="N250" s="67" t="str">
        <f t="shared" si="11"/>
        <v/>
      </c>
      <c r="O250" s="80">
        <f t="shared" si="12"/>
        <v>0</v>
      </c>
      <c r="P250" s="67"/>
    </row>
    <row r="251" spans="1:18" ht="12" customHeight="1">
      <c r="A251" s="91"/>
      <c r="B251" s="106"/>
      <c r="C251" s="106"/>
      <c r="D251" s="93"/>
      <c r="E251" s="93"/>
      <c r="F251" s="83"/>
      <c r="G251" s="93"/>
      <c r="H251" s="83"/>
      <c r="I251" s="107"/>
      <c r="J251" s="93"/>
      <c r="L251" s="87">
        <f t="shared" si="10"/>
        <v>0</v>
      </c>
      <c r="M251" s="67"/>
      <c r="N251" s="67" t="str">
        <f t="shared" si="11"/>
        <v/>
      </c>
      <c r="O251" s="80">
        <f t="shared" si="12"/>
        <v>0</v>
      </c>
      <c r="P251" s="67"/>
    </row>
    <row r="252" spans="1:18" ht="12" customHeight="1">
      <c r="A252" s="91"/>
      <c r="B252" s="106"/>
      <c r="C252" s="106"/>
      <c r="D252" s="93"/>
      <c r="E252" s="93"/>
      <c r="F252" s="117"/>
      <c r="G252" s="93"/>
      <c r="H252" s="107"/>
      <c r="I252" s="107"/>
      <c r="J252" s="93"/>
      <c r="L252" s="87">
        <f t="shared" si="10"/>
        <v>0</v>
      </c>
      <c r="M252" s="67"/>
      <c r="N252" s="67" t="str">
        <f t="shared" si="11"/>
        <v/>
      </c>
      <c r="O252" s="80">
        <f t="shared" si="12"/>
        <v>0</v>
      </c>
      <c r="P252" s="67"/>
    </row>
    <row r="253" spans="1:18" ht="12" customHeight="1">
      <c r="A253" s="91"/>
      <c r="B253" s="106"/>
      <c r="C253" s="106"/>
      <c r="D253" s="93"/>
      <c r="E253" s="93"/>
      <c r="F253" s="117"/>
      <c r="G253" s="93"/>
      <c r="H253" s="106"/>
      <c r="I253" s="107"/>
      <c r="J253" s="93"/>
      <c r="L253" s="87">
        <f t="shared" si="10"/>
        <v>0</v>
      </c>
      <c r="M253" s="67"/>
      <c r="N253" s="67" t="str">
        <f t="shared" si="11"/>
        <v/>
      </c>
      <c r="O253" s="80">
        <f t="shared" si="12"/>
        <v>0</v>
      </c>
      <c r="P253" s="67"/>
    </row>
    <row r="254" spans="1:18" s="92" customFormat="1" ht="12" customHeight="1">
      <c r="A254" s="106"/>
      <c r="B254" s="9"/>
      <c r="C254" s="106"/>
      <c r="D254" s="93"/>
      <c r="E254" s="93"/>
      <c r="F254" s="117"/>
      <c r="G254" s="93"/>
      <c r="H254" s="106"/>
      <c r="I254" s="107"/>
      <c r="J254" s="93"/>
      <c r="K254" s="81"/>
      <c r="L254" s="87">
        <f t="shared" si="10"/>
        <v>0</v>
      </c>
      <c r="N254" s="92" t="str">
        <f t="shared" si="11"/>
        <v/>
      </c>
      <c r="O254" s="109">
        <f t="shared" si="12"/>
        <v>0</v>
      </c>
      <c r="R254" s="328"/>
    </row>
    <row r="255" spans="1:18" s="92" customFormat="1" ht="12" customHeight="1">
      <c r="A255" s="106"/>
      <c r="B255" s="106"/>
      <c r="C255" s="106"/>
      <c r="D255" s="93"/>
      <c r="E255" s="93"/>
      <c r="F255" s="117"/>
      <c r="G255" s="93"/>
      <c r="H255" s="106"/>
      <c r="I255" s="107"/>
      <c r="J255" s="93"/>
      <c r="K255" s="81"/>
      <c r="L255" s="87">
        <f t="shared" si="10"/>
        <v>0</v>
      </c>
      <c r="N255" s="92" t="str">
        <f t="shared" si="11"/>
        <v/>
      </c>
      <c r="O255" s="109">
        <f t="shared" si="12"/>
        <v>0</v>
      </c>
      <c r="R255" s="328"/>
    </row>
    <row r="256" spans="1:18" s="92" customFormat="1" ht="12" customHeight="1">
      <c r="A256" s="106"/>
      <c r="B256" s="106"/>
      <c r="C256" s="106"/>
      <c r="D256" s="93"/>
      <c r="E256" s="93"/>
      <c r="F256" s="117"/>
      <c r="G256" s="93"/>
      <c r="H256" s="106"/>
      <c r="I256" s="107"/>
      <c r="J256" s="93"/>
      <c r="K256" s="81"/>
      <c r="L256" s="87">
        <f t="shared" si="10"/>
        <v>0</v>
      </c>
      <c r="N256" s="92" t="str">
        <f t="shared" si="11"/>
        <v/>
      </c>
      <c r="O256" s="109">
        <f t="shared" si="12"/>
        <v>0</v>
      </c>
      <c r="R256" s="328"/>
    </row>
    <row r="257" spans="1:18" s="92" customFormat="1" ht="12" customHeight="1" thickBot="1">
      <c r="A257" s="106"/>
      <c r="B257" s="9" t="s">
        <v>12</v>
      </c>
      <c r="C257" s="106"/>
      <c r="D257" s="93"/>
      <c r="E257" s="93"/>
      <c r="F257" s="117"/>
      <c r="G257" s="93"/>
      <c r="H257" s="106"/>
      <c r="I257" s="107"/>
      <c r="J257" s="93"/>
      <c r="K257" s="81"/>
      <c r="L257" s="87">
        <f t="shared" si="10"/>
        <v>0</v>
      </c>
      <c r="N257" s="92" t="str">
        <f t="shared" si="11"/>
        <v/>
      </c>
      <c r="O257" s="109">
        <f t="shared" si="12"/>
        <v>0</v>
      </c>
      <c r="R257" s="328"/>
    </row>
    <row r="258" spans="1:18" s="92" customFormat="1" ht="12" customHeight="1">
      <c r="A258" s="965" t="s">
        <v>2147</v>
      </c>
      <c r="B258" s="966"/>
      <c r="C258" s="966"/>
      <c r="D258" s="966"/>
      <c r="E258" s="966"/>
      <c r="F258" s="966"/>
      <c r="G258" s="966"/>
      <c r="H258" s="966"/>
      <c r="I258" s="966"/>
      <c r="J258" s="967"/>
      <c r="K258" s="81"/>
      <c r="L258" s="87">
        <f t="shared" si="10"/>
        <v>0</v>
      </c>
      <c r="N258" s="92" t="str">
        <f t="shared" si="11"/>
        <v/>
      </c>
      <c r="O258" s="109">
        <f t="shared" si="12"/>
        <v>0</v>
      </c>
      <c r="R258" s="328"/>
    </row>
    <row r="259" spans="1:18" s="92" customFormat="1" ht="12" customHeight="1">
      <c r="A259" s="968"/>
      <c r="B259" s="969"/>
      <c r="C259" s="969"/>
      <c r="D259" s="969"/>
      <c r="E259" s="969"/>
      <c r="F259" s="969"/>
      <c r="G259" s="969"/>
      <c r="H259" s="969"/>
      <c r="I259" s="969"/>
      <c r="J259" s="970"/>
      <c r="K259" s="81"/>
      <c r="L259" s="87">
        <f t="shared" si="10"/>
        <v>0</v>
      </c>
      <c r="N259" s="92" t="str">
        <f t="shared" si="11"/>
        <v/>
      </c>
      <c r="O259" s="109">
        <f t="shared" si="12"/>
        <v>0</v>
      </c>
      <c r="R259" s="328"/>
    </row>
    <row r="260" spans="1:18" s="92" customFormat="1" ht="12" customHeight="1">
      <c r="A260" s="968"/>
      <c r="B260" s="969"/>
      <c r="C260" s="969"/>
      <c r="D260" s="969"/>
      <c r="E260" s="969"/>
      <c r="F260" s="969"/>
      <c r="G260" s="969"/>
      <c r="H260" s="969"/>
      <c r="I260" s="969"/>
      <c r="J260" s="970"/>
      <c r="K260" s="81"/>
      <c r="L260" s="87">
        <f t="shared" si="10"/>
        <v>0</v>
      </c>
      <c r="N260" s="92" t="str">
        <f t="shared" si="11"/>
        <v/>
      </c>
      <c r="O260" s="109">
        <f t="shared" si="12"/>
        <v>0</v>
      </c>
      <c r="R260" s="328"/>
    </row>
    <row r="261" spans="1:18" s="92" customFormat="1" ht="12" customHeight="1">
      <c r="A261" s="968"/>
      <c r="B261" s="969"/>
      <c r="C261" s="969"/>
      <c r="D261" s="969"/>
      <c r="E261" s="969"/>
      <c r="F261" s="969"/>
      <c r="G261" s="969"/>
      <c r="H261" s="969"/>
      <c r="I261" s="969"/>
      <c r="J261" s="970"/>
      <c r="K261" s="81"/>
      <c r="L261" s="87">
        <f t="shared" si="10"/>
        <v>0</v>
      </c>
      <c r="N261" s="92" t="str">
        <f t="shared" si="11"/>
        <v/>
      </c>
      <c r="O261" s="109">
        <f t="shared" si="12"/>
        <v>0</v>
      </c>
      <c r="R261" s="328"/>
    </row>
    <row r="262" spans="1:18" s="92" customFormat="1" ht="12" customHeight="1">
      <c r="A262" s="968"/>
      <c r="B262" s="969"/>
      <c r="C262" s="969"/>
      <c r="D262" s="969"/>
      <c r="E262" s="969"/>
      <c r="F262" s="969"/>
      <c r="G262" s="969"/>
      <c r="H262" s="969"/>
      <c r="I262" s="969"/>
      <c r="J262" s="970"/>
      <c r="K262" s="81"/>
      <c r="L262" s="87">
        <f t="shared" si="10"/>
        <v>0</v>
      </c>
      <c r="N262" s="92" t="str">
        <f t="shared" si="11"/>
        <v/>
      </c>
      <c r="O262" s="109">
        <f t="shared" si="12"/>
        <v>0</v>
      </c>
      <c r="R262" s="328"/>
    </row>
    <row r="263" spans="1:18" s="92" customFormat="1" ht="12" customHeight="1">
      <c r="A263" s="968"/>
      <c r="B263" s="969"/>
      <c r="C263" s="969"/>
      <c r="D263" s="969"/>
      <c r="E263" s="969"/>
      <c r="F263" s="969"/>
      <c r="G263" s="969"/>
      <c r="H263" s="969"/>
      <c r="I263" s="969"/>
      <c r="J263" s="970"/>
      <c r="K263" s="81"/>
      <c r="L263" s="87">
        <f t="shared" si="10"/>
        <v>0</v>
      </c>
      <c r="N263" s="92" t="str">
        <f t="shared" si="11"/>
        <v/>
      </c>
      <c r="O263" s="109">
        <f t="shared" si="12"/>
        <v>0</v>
      </c>
      <c r="R263" s="328"/>
    </row>
    <row r="264" spans="1:18" s="92" customFormat="1" ht="12" customHeight="1">
      <c r="A264" s="968"/>
      <c r="B264" s="969"/>
      <c r="C264" s="969"/>
      <c r="D264" s="969"/>
      <c r="E264" s="969"/>
      <c r="F264" s="969"/>
      <c r="G264" s="969"/>
      <c r="H264" s="969"/>
      <c r="I264" s="969"/>
      <c r="J264" s="970"/>
      <c r="K264" s="81"/>
      <c r="L264" s="87">
        <f t="shared" si="10"/>
        <v>0</v>
      </c>
      <c r="N264" s="92" t="str">
        <f t="shared" si="11"/>
        <v/>
      </c>
      <c r="O264" s="109">
        <f t="shared" si="12"/>
        <v>0</v>
      </c>
      <c r="R264" s="328"/>
    </row>
    <row r="265" spans="1:18" s="92" customFormat="1" ht="12" customHeight="1">
      <c r="A265" s="968"/>
      <c r="B265" s="969"/>
      <c r="C265" s="969"/>
      <c r="D265" s="969"/>
      <c r="E265" s="969"/>
      <c r="F265" s="969"/>
      <c r="G265" s="969"/>
      <c r="H265" s="969"/>
      <c r="I265" s="969"/>
      <c r="J265" s="970"/>
      <c r="K265" s="81"/>
      <c r="L265" s="87">
        <f t="shared" si="10"/>
        <v>0</v>
      </c>
      <c r="N265" s="92" t="str">
        <f t="shared" si="11"/>
        <v/>
      </c>
      <c r="O265" s="109">
        <f t="shared" si="12"/>
        <v>0</v>
      </c>
      <c r="R265" s="328"/>
    </row>
    <row r="266" spans="1:18" s="92" customFormat="1" ht="12" customHeight="1">
      <c r="A266" s="968"/>
      <c r="B266" s="969"/>
      <c r="C266" s="969"/>
      <c r="D266" s="969"/>
      <c r="E266" s="969"/>
      <c r="F266" s="969"/>
      <c r="G266" s="969"/>
      <c r="H266" s="969"/>
      <c r="I266" s="969"/>
      <c r="J266" s="970"/>
      <c r="K266" s="81"/>
      <c r="L266" s="87">
        <f t="shared" si="10"/>
        <v>0</v>
      </c>
      <c r="N266" s="92" t="str">
        <f t="shared" si="11"/>
        <v/>
      </c>
      <c r="O266" s="109">
        <f t="shared" si="12"/>
        <v>0</v>
      </c>
      <c r="R266" s="328"/>
    </row>
    <row r="267" spans="1:18" s="92" customFormat="1" ht="12" customHeight="1">
      <c r="A267" s="968"/>
      <c r="B267" s="969"/>
      <c r="C267" s="969"/>
      <c r="D267" s="969"/>
      <c r="E267" s="969"/>
      <c r="F267" s="969"/>
      <c r="G267" s="969"/>
      <c r="H267" s="969"/>
      <c r="I267" s="969"/>
      <c r="J267" s="970"/>
      <c r="K267" s="81"/>
      <c r="L267" s="87">
        <f t="shared" si="10"/>
        <v>0</v>
      </c>
      <c r="N267" s="92" t="str">
        <f t="shared" si="11"/>
        <v/>
      </c>
      <c r="O267" s="109">
        <f t="shared" si="12"/>
        <v>0</v>
      </c>
      <c r="R267" s="328"/>
    </row>
    <row r="268" spans="1:18" s="92" customFormat="1" ht="12" customHeight="1">
      <c r="A268" s="968"/>
      <c r="B268" s="969"/>
      <c r="C268" s="969"/>
      <c r="D268" s="969"/>
      <c r="E268" s="969"/>
      <c r="F268" s="969"/>
      <c r="G268" s="969"/>
      <c r="H268" s="969"/>
      <c r="I268" s="969"/>
      <c r="J268" s="970"/>
      <c r="K268" s="81"/>
      <c r="L268" s="87">
        <f t="shared" ref="L268:L331" si="13">IF(E268&gt;0,F268,0)</f>
        <v>0</v>
      </c>
      <c r="N268" s="92" t="str">
        <f t="shared" ref="N268:N331" si="14">+D268&amp;G268</f>
        <v/>
      </c>
      <c r="O268" s="109">
        <f t="shared" ref="O268:O331" si="15">+F268</f>
        <v>0</v>
      </c>
      <c r="R268" s="328"/>
    </row>
    <row r="269" spans="1:18" s="92" customFormat="1" ht="12" customHeight="1">
      <c r="A269" s="968"/>
      <c r="B269" s="969"/>
      <c r="C269" s="969"/>
      <c r="D269" s="969"/>
      <c r="E269" s="969"/>
      <c r="F269" s="969"/>
      <c r="G269" s="969"/>
      <c r="H269" s="969"/>
      <c r="I269" s="969"/>
      <c r="J269" s="970"/>
      <c r="K269" s="81"/>
      <c r="L269" s="87">
        <f t="shared" si="13"/>
        <v>0</v>
      </c>
      <c r="N269" s="92" t="str">
        <f t="shared" si="14"/>
        <v/>
      </c>
      <c r="O269" s="109">
        <f t="shared" si="15"/>
        <v>0</v>
      </c>
      <c r="R269" s="328"/>
    </row>
    <row r="270" spans="1:18" s="92" customFormat="1" ht="12" customHeight="1">
      <c r="A270" s="968"/>
      <c r="B270" s="969"/>
      <c r="C270" s="969"/>
      <c r="D270" s="969"/>
      <c r="E270" s="969"/>
      <c r="F270" s="969"/>
      <c r="G270" s="969"/>
      <c r="H270" s="969"/>
      <c r="I270" s="969"/>
      <c r="J270" s="970"/>
      <c r="K270" s="81"/>
      <c r="L270" s="87">
        <f t="shared" si="13"/>
        <v>0</v>
      </c>
      <c r="N270" s="92" t="str">
        <f t="shared" si="14"/>
        <v/>
      </c>
      <c r="O270" s="109">
        <f t="shared" si="15"/>
        <v>0</v>
      </c>
      <c r="R270" s="328"/>
    </row>
    <row r="271" spans="1:18" s="92" customFormat="1" ht="12" customHeight="1">
      <c r="A271" s="968"/>
      <c r="B271" s="969"/>
      <c r="C271" s="969"/>
      <c r="D271" s="969"/>
      <c r="E271" s="969"/>
      <c r="F271" s="969"/>
      <c r="G271" s="969"/>
      <c r="H271" s="969"/>
      <c r="I271" s="969"/>
      <c r="J271" s="970"/>
      <c r="K271" s="81"/>
      <c r="L271" s="87">
        <f t="shared" si="13"/>
        <v>0</v>
      </c>
      <c r="N271" s="92" t="str">
        <f t="shared" si="14"/>
        <v/>
      </c>
      <c r="O271" s="109">
        <f t="shared" si="15"/>
        <v>0</v>
      </c>
      <c r="R271" s="328"/>
    </row>
    <row r="272" spans="1:18" s="92" customFormat="1" ht="12" customHeight="1">
      <c r="A272" s="968"/>
      <c r="B272" s="969"/>
      <c r="C272" s="969"/>
      <c r="D272" s="969"/>
      <c r="E272" s="969"/>
      <c r="F272" s="969"/>
      <c r="G272" s="969"/>
      <c r="H272" s="969"/>
      <c r="I272" s="969"/>
      <c r="J272" s="970"/>
      <c r="K272" s="81"/>
      <c r="L272" s="87">
        <f t="shared" si="13"/>
        <v>0</v>
      </c>
      <c r="N272" s="92" t="str">
        <f t="shared" si="14"/>
        <v/>
      </c>
      <c r="O272" s="109">
        <f t="shared" si="15"/>
        <v>0</v>
      </c>
      <c r="R272" s="328"/>
    </row>
    <row r="273" spans="1:18" s="92" customFormat="1" ht="12" customHeight="1" thickBot="1">
      <c r="A273" s="971"/>
      <c r="B273" s="972"/>
      <c r="C273" s="972"/>
      <c r="D273" s="972"/>
      <c r="E273" s="972"/>
      <c r="F273" s="972"/>
      <c r="G273" s="972"/>
      <c r="H273" s="972"/>
      <c r="I273" s="972"/>
      <c r="J273" s="973"/>
      <c r="K273" s="81"/>
      <c r="L273" s="87">
        <f t="shared" si="13"/>
        <v>0</v>
      </c>
      <c r="N273" s="92" t="str">
        <f t="shared" si="14"/>
        <v/>
      </c>
      <c r="O273" s="109">
        <f t="shared" si="15"/>
        <v>0</v>
      </c>
      <c r="R273" s="328"/>
    </row>
    <row r="274" spans="1:18" ht="12" customHeight="1">
      <c r="L274" s="87">
        <f t="shared" si="13"/>
        <v>0</v>
      </c>
      <c r="M274" s="67"/>
      <c r="N274" s="67" t="str">
        <f t="shared" si="14"/>
        <v/>
      </c>
      <c r="O274" s="80">
        <f t="shared" si="15"/>
        <v>0</v>
      </c>
      <c r="P274" s="67"/>
    </row>
    <row r="275" spans="1:18" ht="12" customHeight="1">
      <c r="B275" s="7" t="str">
        <f>Inputs!$C$2</f>
        <v>Rocky Mountain Power</v>
      </c>
      <c r="I275" s="87" t="s">
        <v>0</v>
      </c>
      <c r="J275" s="88">
        <v>3.5</v>
      </c>
      <c r="L275" s="87">
        <f t="shared" si="13"/>
        <v>0</v>
      </c>
      <c r="M275" s="67"/>
      <c r="N275" s="67" t="str">
        <f t="shared" si="14"/>
        <v/>
      </c>
      <c r="O275" s="80">
        <f t="shared" si="15"/>
        <v>0</v>
      </c>
      <c r="P275" s="67"/>
    </row>
    <row r="276" spans="1:18" ht="12" customHeight="1">
      <c r="B276" s="7" t="str">
        <f>Inputs!$C$3</f>
        <v>Utah Results of Operations - December 2014</v>
      </c>
      <c r="L276" s="87">
        <f t="shared" si="13"/>
        <v>0</v>
      </c>
      <c r="M276" s="67"/>
      <c r="N276" s="67" t="str">
        <f t="shared" si="14"/>
        <v/>
      </c>
      <c r="O276" s="80">
        <f t="shared" si="15"/>
        <v>0</v>
      </c>
      <c r="P276" s="67"/>
    </row>
    <row r="277" spans="1:18" ht="12" customHeight="1">
      <c r="B277" s="32" t="s">
        <v>157</v>
      </c>
      <c r="L277" s="87">
        <f t="shared" si="13"/>
        <v>0</v>
      </c>
      <c r="M277" s="67"/>
      <c r="N277" s="67" t="str">
        <f t="shared" si="14"/>
        <v/>
      </c>
      <c r="O277" s="80">
        <f t="shared" si="15"/>
        <v>0</v>
      </c>
      <c r="P277" s="67"/>
    </row>
    <row r="278" spans="1:18" ht="12" customHeight="1">
      <c r="L278" s="87">
        <f t="shared" si="13"/>
        <v>0</v>
      </c>
      <c r="M278" s="67"/>
      <c r="N278" s="67" t="str">
        <f t="shared" si="14"/>
        <v/>
      </c>
      <c r="O278" s="80">
        <f t="shared" si="15"/>
        <v>0</v>
      </c>
      <c r="P278" s="67"/>
    </row>
    <row r="279" spans="1:18" ht="12" customHeight="1">
      <c r="L279" s="87">
        <f t="shared" si="13"/>
        <v>0</v>
      </c>
      <c r="M279" s="67"/>
      <c r="N279" s="67" t="str">
        <f t="shared" si="14"/>
        <v/>
      </c>
      <c r="O279" s="80">
        <f t="shared" si="15"/>
        <v>0</v>
      </c>
      <c r="P279" s="67"/>
    </row>
    <row r="280" spans="1:18" ht="12" customHeight="1">
      <c r="F280" s="89" t="s">
        <v>1</v>
      </c>
      <c r="H280" s="79"/>
      <c r="I280" s="90" t="str">
        <f>+Inputs!$C$6</f>
        <v>UTAH</v>
      </c>
      <c r="L280" s="87">
        <f t="shared" si="13"/>
        <v>0</v>
      </c>
      <c r="M280" s="67"/>
      <c r="N280" s="67" t="str">
        <f t="shared" si="14"/>
        <v/>
      </c>
      <c r="O280" s="80" t="str">
        <f t="shared" si="15"/>
        <v>TOTAL</v>
      </c>
      <c r="P280" s="67"/>
      <c r="R280" s="328"/>
    </row>
    <row r="281" spans="1:18" ht="12" customHeight="1">
      <c r="D281" s="42" t="s">
        <v>2</v>
      </c>
      <c r="E281" s="42" t="s">
        <v>3</v>
      </c>
      <c r="F281" s="41" t="s">
        <v>4</v>
      </c>
      <c r="G281" s="42" t="s">
        <v>5</v>
      </c>
      <c r="H281" s="42" t="s">
        <v>6</v>
      </c>
      <c r="I281" s="43" t="s">
        <v>7</v>
      </c>
      <c r="J281" s="42" t="s">
        <v>8</v>
      </c>
      <c r="L281" s="87" t="str">
        <f t="shared" si="13"/>
        <v>COMPANY</v>
      </c>
      <c r="M281" s="67"/>
      <c r="N281" s="67" t="str">
        <f t="shared" si="14"/>
        <v>ACCOUNTFACTOR</v>
      </c>
      <c r="O281" s="80" t="str">
        <f t="shared" si="15"/>
        <v>COMPANY</v>
      </c>
      <c r="P281" s="67"/>
      <c r="R281" s="328"/>
    </row>
    <row r="282" spans="1:18" ht="12" customHeight="1">
      <c r="A282" s="91"/>
      <c r="B282" s="18" t="s">
        <v>145</v>
      </c>
      <c r="C282" s="121"/>
      <c r="D282" s="122"/>
      <c r="E282" s="122"/>
      <c r="F282" s="122"/>
      <c r="G282" s="122"/>
      <c r="H282" s="91"/>
      <c r="I282" s="123"/>
      <c r="J282" s="88"/>
      <c r="L282" s="87">
        <f t="shared" si="13"/>
        <v>0</v>
      </c>
      <c r="M282" s="67"/>
      <c r="N282" s="67" t="str">
        <f t="shared" si="14"/>
        <v/>
      </c>
      <c r="O282" s="80">
        <f t="shared" si="15"/>
        <v>0</v>
      </c>
      <c r="P282" s="67"/>
      <c r="R282" s="328"/>
    </row>
    <row r="283" spans="1:18" ht="12" customHeight="1">
      <c r="A283" s="91"/>
      <c r="B283" s="246" t="s">
        <v>1982</v>
      </c>
      <c r="C283" s="121"/>
      <c r="D283" s="122">
        <v>456</v>
      </c>
      <c r="E283" s="81" t="s">
        <v>244</v>
      </c>
      <c r="F283" s="98">
        <v>-3641058.6899999995</v>
      </c>
      <c r="G283" s="98" t="s">
        <v>27</v>
      </c>
      <c r="H283" s="82">
        <f>VLOOKUP(G283,'Alloc. Factors'!$B$2:$M$110,7,FALSE)</f>
        <v>0.43330006394429971</v>
      </c>
      <c r="I283" s="83">
        <f>H283*F283</f>
        <v>-1577670.963201948</v>
      </c>
      <c r="J283" s="247" t="s">
        <v>1968</v>
      </c>
      <c r="L283" s="87">
        <f t="shared" si="13"/>
        <v>-3641058.6899999995</v>
      </c>
      <c r="M283" s="67"/>
      <c r="N283" s="67" t="str">
        <f t="shared" si="14"/>
        <v>456SG</v>
      </c>
      <c r="O283" s="80">
        <f t="shared" si="15"/>
        <v>-3641058.6899999995</v>
      </c>
      <c r="P283" s="67"/>
      <c r="R283" s="713"/>
    </row>
    <row r="284" spans="1:18" ht="12" customHeight="1">
      <c r="A284" s="91"/>
      <c r="B284" s="131"/>
      <c r="C284" s="121"/>
      <c r="D284" s="122"/>
      <c r="E284" s="81"/>
      <c r="F284" s="98"/>
      <c r="G284" s="98"/>
      <c r="H284" s="82"/>
      <c r="I284" s="83"/>
      <c r="J284" s="124"/>
      <c r="L284" s="87">
        <f t="shared" si="13"/>
        <v>0</v>
      </c>
      <c r="M284" s="67"/>
      <c r="N284" s="67" t="str">
        <f t="shared" si="14"/>
        <v/>
      </c>
      <c r="O284" s="80">
        <f t="shared" si="15"/>
        <v>0</v>
      </c>
      <c r="P284" s="67"/>
      <c r="R284" s="713"/>
    </row>
    <row r="285" spans="1:18" ht="12" customHeight="1">
      <c r="A285" s="91"/>
      <c r="B285" s="131" t="s">
        <v>179</v>
      </c>
      <c r="C285" s="121"/>
      <c r="D285" s="122">
        <v>566</v>
      </c>
      <c r="E285" s="81" t="s">
        <v>244</v>
      </c>
      <c r="F285" s="98">
        <v>-1830050.12</v>
      </c>
      <c r="G285" s="98" t="s">
        <v>27</v>
      </c>
      <c r="H285" s="82">
        <f>VLOOKUP(G285,'Alloc. Factors'!$B$2:$M$110,7,FALSE)</f>
        <v>0.43330006394429971</v>
      </c>
      <c r="I285" s="83">
        <f>H285*F285</f>
        <v>-792960.83401727339</v>
      </c>
      <c r="J285" s="124" t="s">
        <v>239</v>
      </c>
      <c r="L285" s="87">
        <f t="shared" si="13"/>
        <v>-1830050.12</v>
      </c>
      <c r="M285" s="67"/>
      <c r="N285" s="67" t="str">
        <f t="shared" si="14"/>
        <v>566SG</v>
      </c>
      <c r="O285" s="80">
        <f t="shared" si="15"/>
        <v>-1830050.12</v>
      </c>
      <c r="P285" s="67"/>
      <c r="R285" s="713"/>
    </row>
    <row r="286" spans="1:18" ht="12" customHeight="1">
      <c r="A286" s="91"/>
      <c r="B286" s="18"/>
      <c r="C286" s="121"/>
      <c r="D286" s="122"/>
      <c r="E286" s="122"/>
      <c r="F286" s="98"/>
      <c r="G286" s="98"/>
      <c r="H286" s="82"/>
      <c r="I286" s="98"/>
      <c r="J286" s="124"/>
      <c r="L286" s="87">
        <f t="shared" si="13"/>
        <v>0</v>
      </c>
      <c r="M286" s="67"/>
      <c r="N286" s="67" t="str">
        <f t="shared" si="14"/>
        <v/>
      </c>
      <c r="O286" s="80">
        <f t="shared" si="15"/>
        <v>0</v>
      </c>
      <c r="P286" s="67"/>
      <c r="R286" s="713"/>
    </row>
    <row r="287" spans="1:18" ht="12" customHeight="1">
      <c r="A287" s="91"/>
      <c r="B287" s="131"/>
      <c r="C287" s="121"/>
      <c r="D287" s="122"/>
      <c r="E287" s="81"/>
      <c r="F287" s="98"/>
      <c r="G287" s="98"/>
      <c r="H287" s="82"/>
      <c r="I287" s="83"/>
      <c r="J287" s="124"/>
      <c r="L287" s="87">
        <f t="shared" si="13"/>
        <v>0</v>
      </c>
      <c r="M287" s="67"/>
      <c r="N287" s="67" t="str">
        <f t="shared" si="14"/>
        <v/>
      </c>
      <c r="O287" s="80">
        <f t="shared" si="15"/>
        <v>0</v>
      </c>
      <c r="P287" s="67"/>
      <c r="R287" s="713"/>
    </row>
    <row r="288" spans="1:18" ht="12" customHeight="1">
      <c r="A288" s="91"/>
      <c r="B288" s="18" t="s">
        <v>180</v>
      </c>
      <c r="C288" s="121"/>
      <c r="D288" s="122"/>
      <c r="E288" s="122"/>
      <c r="F288" s="98"/>
      <c r="G288" s="98"/>
      <c r="H288" s="82"/>
      <c r="I288" s="83"/>
      <c r="J288" s="124"/>
      <c r="L288" s="87">
        <f t="shared" si="13"/>
        <v>0</v>
      </c>
      <c r="M288" s="67"/>
      <c r="N288" s="67" t="str">
        <f t="shared" si="14"/>
        <v/>
      </c>
      <c r="O288" s="80">
        <f t="shared" si="15"/>
        <v>0</v>
      </c>
      <c r="P288" s="67"/>
      <c r="R288" s="713"/>
    </row>
    <row r="289" spans="1:18" ht="12" customHeight="1">
      <c r="A289" s="91" t="s">
        <v>13</v>
      </c>
      <c r="B289" s="131" t="s">
        <v>2099</v>
      </c>
      <c r="C289" s="121"/>
      <c r="D289" s="122"/>
      <c r="E289" s="122"/>
      <c r="F289" s="98">
        <v>88719750.080000028</v>
      </c>
      <c r="G289" s="98"/>
      <c r="H289" s="126"/>
      <c r="I289" s="83"/>
      <c r="J289" s="124" t="s">
        <v>1968</v>
      </c>
      <c r="L289" s="87">
        <f t="shared" si="13"/>
        <v>0</v>
      </c>
      <c r="M289" s="67"/>
      <c r="N289" s="67" t="str">
        <f t="shared" si="14"/>
        <v/>
      </c>
      <c r="O289" s="80">
        <f t="shared" si="15"/>
        <v>88719750.080000028</v>
      </c>
      <c r="P289" s="67"/>
      <c r="R289" s="713"/>
    </row>
    <row r="290" spans="1:18" ht="12" customHeight="1">
      <c r="A290" s="91"/>
      <c r="B290" s="131" t="s">
        <v>181</v>
      </c>
      <c r="C290" s="121"/>
      <c r="D290" s="122"/>
      <c r="E290" s="122"/>
      <c r="F290" s="98">
        <v>-1810562.72</v>
      </c>
      <c r="G290" s="98"/>
      <c r="H290" s="82"/>
      <c r="I290" s="83"/>
      <c r="J290" s="124" t="s">
        <v>2101</v>
      </c>
      <c r="L290" s="87">
        <f t="shared" si="13"/>
        <v>0</v>
      </c>
      <c r="M290" s="67"/>
      <c r="N290" s="67" t="str">
        <f t="shared" si="14"/>
        <v/>
      </c>
      <c r="O290" s="80">
        <f t="shared" si="15"/>
        <v>-1810562.72</v>
      </c>
      <c r="P290" s="67"/>
      <c r="R290" s="713"/>
    </row>
    <row r="291" spans="1:18" ht="12" customHeight="1">
      <c r="A291" s="91"/>
      <c r="B291" s="131" t="s">
        <v>2100</v>
      </c>
      <c r="C291" s="121"/>
      <c r="D291" s="122"/>
      <c r="E291" s="122"/>
      <c r="F291" s="238">
        <f>SUM(F289:F290)</f>
        <v>86909187.360000029</v>
      </c>
      <c r="G291" s="98"/>
      <c r="H291" s="82"/>
      <c r="I291" s="83"/>
      <c r="J291" s="247" t="s">
        <v>1968</v>
      </c>
      <c r="L291" s="87">
        <f t="shared" si="13"/>
        <v>0</v>
      </c>
      <c r="M291" s="67"/>
      <c r="N291" s="67" t="str">
        <f t="shared" si="14"/>
        <v/>
      </c>
      <c r="O291" s="80">
        <f t="shared" si="15"/>
        <v>86909187.360000029</v>
      </c>
      <c r="P291" s="67"/>
      <c r="R291" s="713"/>
    </row>
    <row r="292" spans="1:18" ht="12" customHeight="1">
      <c r="A292" s="91"/>
      <c r="B292" s="131"/>
      <c r="C292" s="121"/>
      <c r="D292" s="122"/>
      <c r="E292" s="122"/>
      <c r="F292" s="98"/>
      <c r="G292" s="98"/>
      <c r="H292" s="82"/>
      <c r="I292" s="83"/>
      <c r="J292" s="247"/>
      <c r="L292" s="87">
        <f t="shared" si="13"/>
        <v>0</v>
      </c>
      <c r="M292" s="67"/>
      <c r="N292" s="67" t="str">
        <f t="shared" si="14"/>
        <v/>
      </c>
      <c r="O292" s="80">
        <f t="shared" si="15"/>
        <v>0</v>
      </c>
      <c r="P292" s="67"/>
      <c r="R292" s="713"/>
    </row>
    <row r="293" spans="1:18" ht="12" customHeight="1">
      <c r="A293" s="91"/>
      <c r="B293" s="131"/>
      <c r="C293" s="121"/>
      <c r="D293" s="122"/>
      <c r="E293" s="122"/>
      <c r="F293" s="98"/>
      <c r="G293" s="98"/>
      <c r="H293" s="126"/>
      <c r="I293" s="83"/>
      <c r="J293" s="247"/>
      <c r="L293" s="87">
        <f t="shared" si="13"/>
        <v>0</v>
      </c>
      <c r="M293" s="67"/>
      <c r="N293" s="67" t="str">
        <f t="shared" si="14"/>
        <v/>
      </c>
      <c r="O293" s="80">
        <f t="shared" si="15"/>
        <v>0</v>
      </c>
      <c r="P293" s="67"/>
      <c r="R293" s="713"/>
    </row>
    <row r="294" spans="1:18" ht="12" customHeight="1">
      <c r="A294" s="91"/>
      <c r="B294" s="131"/>
      <c r="C294" s="121"/>
      <c r="D294" s="122"/>
      <c r="E294" s="122"/>
      <c r="F294" s="98"/>
      <c r="G294" s="98"/>
      <c r="H294" s="82"/>
      <c r="I294" s="83"/>
      <c r="J294" s="247"/>
      <c r="L294" s="87">
        <f t="shared" si="13"/>
        <v>0</v>
      </c>
      <c r="M294" s="67"/>
      <c r="N294" s="67" t="str">
        <f t="shared" si="14"/>
        <v/>
      </c>
      <c r="O294" s="80">
        <f t="shared" si="15"/>
        <v>0</v>
      </c>
      <c r="P294" s="67"/>
      <c r="R294" s="713"/>
    </row>
    <row r="295" spans="1:18" ht="12" customHeight="1">
      <c r="A295" s="91"/>
      <c r="B295" s="127"/>
      <c r="C295" s="106"/>
      <c r="D295" s="93"/>
      <c r="E295" s="93"/>
      <c r="F295" s="83"/>
      <c r="G295" s="84"/>
      <c r="H295" s="82"/>
      <c r="I295" s="83"/>
      <c r="J295" s="81"/>
      <c r="L295" s="87">
        <f t="shared" si="13"/>
        <v>0</v>
      </c>
      <c r="M295" s="67"/>
      <c r="N295" s="67" t="str">
        <f t="shared" si="14"/>
        <v/>
      </c>
      <c r="O295" s="80">
        <f t="shared" si="15"/>
        <v>0</v>
      </c>
      <c r="P295" s="67"/>
      <c r="R295" s="328"/>
    </row>
    <row r="296" spans="1:18" ht="12" customHeight="1">
      <c r="A296" s="91"/>
      <c r="B296" s="127"/>
      <c r="C296" s="106"/>
      <c r="D296" s="93"/>
      <c r="E296" s="93"/>
      <c r="F296" s="83"/>
      <c r="G296" s="84"/>
      <c r="H296" s="82"/>
      <c r="I296" s="83"/>
      <c r="J296" s="81"/>
      <c r="L296" s="87">
        <f t="shared" si="13"/>
        <v>0</v>
      </c>
      <c r="M296" s="67"/>
      <c r="N296" s="67" t="str">
        <f t="shared" si="14"/>
        <v/>
      </c>
      <c r="O296" s="80">
        <f t="shared" si="15"/>
        <v>0</v>
      </c>
      <c r="P296" s="67"/>
    </row>
    <row r="297" spans="1:18" ht="12" customHeight="1">
      <c r="A297" s="91"/>
      <c r="B297" s="132" t="s">
        <v>13</v>
      </c>
      <c r="C297" s="121"/>
      <c r="D297" s="122"/>
      <c r="E297" s="122"/>
      <c r="F297" s="98" t="s">
        <v>13</v>
      </c>
      <c r="G297" s="98"/>
      <c r="H297" s="82"/>
      <c r="I297" s="83"/>
      <c r="J297" s="124"/>
      <c r="L297" s="87">
        <f t="shared" si="13"/>
        <v>0</v>
      </c>
      <c r="M297" s="67"/>
      <c r="N297" s="67" t="str">
        <f t="shared" si="14"/>
        <v/>
      </c>
      <c r="O297" s="80" t="str">
        <f t="shared" si="15"/>
        <v xml:space="preserve"> </v>
      </c>
      <c r="P297" s="67"/>
    </row>
    <row r="298" spans="1:18" ht="12" customHeight="1">
      <c r="A298" s="91"/>
      <c r="B298" s="127"/>
      <c r="C298" s="106"/>
      <c r="D298" s="93"/>
      <c r="E298" s="93"/>
      <c r="F298" s="83"/>
      <c r="G298" s="84"/>
      <c r="H298" s="82"/>
      <c r="I298" s="83"/>
      <c r="J298" s="81"/>
      <c r="L298" s="87">
        <f t="shared" si="13"/>
        <v>0</v>
      </c>
      <c r="M298" s="67"/>
      <c r="N298" s="67" t="str">
        <f t="shared" si="14"/>
        <v/>
      </c>
      <c r="O298" s="80">
        <f t="shared" si="15"/>
        <v>0</v>
      </c>
      <c r="P298" s="67"/>
    </row>
    <row r="299" spans="1:18" ht="12" customHeight="1">
      <c r="A299" s="91"/>
      <c r="B299" s="99"/>
      <c r="C299" s="99"/>
      <c r="D299" s="100"/>
      <c r="E299" s="100"/>
      <c r="F299" s="128"/>
      <c r="G299" s="100"/>
      <c r="H299" s="82"/>
      <c r="I299" s="83"/>
      <c r="J299" s="124"/>
      <c r="L299" s="87">
        <f t="shared" si="13"/>
        <v>0</v>
      </c>
      <c r="M299" s="67"/>
      <c r="N299" s="67" t="str">
        <f t="shared" si="14"/>
        <v/>
      </c>
      <c r="O299" s="80">
        <f t="shared" si="15"/>
        <v>0</v>
      </c>
      <c r="P299" s="67"/>
    </row>
    <row r="300" spans="1:18" ht="12" customHeight="1">
      <c r="A300" s="91"/>
      <c r="B300" s="99"/>
      <c r="C300" s="99"/>
      <c r="D300" s="100"/>
      <c r="E300" s="100"/>
      <c r="F300" s="128"/>
      <c r="G300" s="100"/>
      <c r="H300" s="82"/>
      <c r="I300" s="83"/>
      <c r="J300" s="124"/>
      <c r="L300" s="87">
        <f t="shared" si="13"/>
        <v>0</v>
      </c>
      <c r="M300" s="67"/>
      <c r="N300" s="67" t="str">
        <f t="shared" si="14"/>
        <v/>
      </c>
      <c r="O300" s="80">
        <f t="shared" si="15"/>
        <v>0</v>
      </c>
      <c r="P300" s="67"/>
    </row>
    <row r="301" spans="1:18" ht="12" customHeight="1">
      <c r="A301" s="91"/>
      <c r="B301" s="127"/>
      <c r="C301" s="106"/>
      <c r="D301" s="93"/>
      <c r="E301" s="93"/>
      <c r="F301" s="83"/>
      <c r="G301" s="84"/>
      <c r="H301" s="82"/>
      <c r="I301" s="83"/>
      <c r="J301" s="81"/>
      <c r="L301" s="87">
        <f t="shared" si="13"/>
        <v>0</v>
      </c>
      <c r="M301" s="67"/>
      <c r="N301" s="67" t="str">
        <f t="shared" si="14"/>
        <v/>
      </c>
      <c r="O301" s="80">
        <f t="shared" si="15"/>
        <v>0</v>
      </c>
      <c r="P301" s="67"/>
    </row>
    <row r="302" spans="1:18" ht="12" customHeight="1">
      <c r="A302" s="91"/>
      <c r="B302" s="99"/>
      <c r="C302" s="99"/>
      <c r="D302" s="100"/>
      <c r="E302" s="100"/>
      <c r="F302" s="128"/>
      <c r="G302" s="100"/>
      <c r="H302" s="82"/>
      <c r="I302" s="83"/>
      <c r="J302" s="124"/>
      <c r="L302" s="87">
        <f t="shared" si="13"/>
        <v>0</v>
      </c>
      <c r="M302" s="67"/>
      <c r="N302" s="67" t="str">
        <f t="shared" si="14"/>
        <v/>
      </c>
      <c r="O302" s="80">
        <f t="shared" si="15"/>
        <v>0</v>
      </c>
      <c r="P302" s="67"/>
    </row>
    <row r="303" spans="1:18" ht="12" customHeight="1">
      <c r="A303" s="91"/>
      <c r="B303" s="99"/>
      <c r="C303" s="99"/>
      <c r="D303" s="105"/>
      <c r="E303" s="105"/>
      <c r="F303" s="109"/>
      <c r="G303" s="100"/>
      <c r="H303" s="106"/>
      <c r="I303" s="109"/>
      <c r="J303" s="83"/>
      <c r="L303" s="87">
        <f t="shared" si="13"/>
        <v>0</v>
      </c>
      <c r="M303" s="67"/>
      <c r="N303" s="67" t="str">
        <f t="shared" si="14"/>
        <v/>
      </c>
      <c r="O303" s="80">
        <f t="shared" si="15"/>
        <v>0</v>
      </c>
      <c r="P303" s="67"/>
    </row>
    <row r="304" spans="1:18" ht="12" customHeight="1">
      <c r="A304" s="91"/>
      <c r="B304" s="34"/>
      <c r="C304" s="99"/>
      <c r="D304" s="100"/>
      <c r="E304" s="101"/>
      <c r="F304" s="109"/>
      <c r="G304" s="102"/>
      <c r="H304" s="106"/>
      <c r="I304" s="107"/>
      <c r="J304" s="83"/>
      <c r="L304" s="87">
        <f t="shared" si="13"/>
        <v>0</v>
      </c>
      <c r="M304" s="67"/>
      <c r="N304" s="67" t="str">
        <f t="shared" si="14"/>
        <v/>
      </c>
      <c r="O304" s="80">
        <f t="shared" si="15"/>
        <v>0</v>
      </c>
      <c r="P304" s="67"/>
    </row>
    <row r="305" spans="1:16" ht="12" customHeight="1">
      <c r="A305" s="91"/>
      <c r="B305" s="99"/>
      <c r="C305" s="99"/>
      <c r="D305" s="100"/>
      <c r="E305" s="100"/>
      <c r="F305" s="109"/>
      <c r="G305" s="84"/>
      <c r="H305" s="82"/>
      <c r="I305" s="83"/>
      <c r="J305" s="94"/>
      <c r="L305" s="87">
        <f t="shared" si="13"/>
        <v>0</v>
      </c>
      <c r="M305" s="67"/>
      <c r="N305" s="67" t="str">
        <f t="shared" si="14"/>
        <v/>
      </c>
      <c r="O305" s="80">
        <f t="shared" si="15"/>
        <v>0</v>
      </c>
      <c r="P305" s="67"/>
    </row>
    <row r="306" spans="1:16" ht="12" customHeight="1">
      <c r="A306" s="91"/>
      <c r="B306" s="99"/>
      <c r="C306" s="99"/>
      <c r="D306" s="100"/>
      <c r="E306" s="100"/>
      <c r="F306" s="109"/>
      <c r="G306" s="84"/>
      <c r="H306" s="82"/>
      <c r="I306" s="83"/>
      <c r="J306" s="94"/>
      <c r="L306" s="87">
        <f t="shared" si="13"/>
        <v>0</v>
      </c>
      <c r="M306" s="67"/>
      <c r="N306" s="67" t="str">
        <f t="shared" si="14"/>
        <v/>
      </c>
      <c r="O306" s="80">
        <f t="shared" si="15"/>
        <v>0</v>
      </c>
      <c r="P306" s="67"/>
    </row>
    <row r="307" spans="1:16" ht="12" customHeight="1">
      <c r="A307" s="91"/>
      <c r="B307" s="99"/>
      <c r="C307" s="99"/>
      <c r="D307" s="100"/>
      <c r="E307" s="100"/>
      <c r="F307" s="109"/>
      <c r="G307" s="84"/>
      <c r="H307" s="82"/>
      <c r="I307" s="83"/>
      <c r="J307" s="94"/>
      <c r="L307" s="87">
        <f t="shared" si="13"/>
        <v>0</v>
      </c>
      <c r="M307" s="67"/>
      <c r="N307" s="67" t="str">
        <f t="shared" si="14"/>
        <v/>
      </c>
      <c r="O307" s="80">
        <f t="shared" si="15"/>
        <v>0</v>
      </c>
      <c r="P307" s="67"/>
    </row>
    <row r="308" spans="1:16" ht="12" customHeight="1">
      <c r="A308" s="91"/>
      <c r="B308" s="99"/>
      <c r="C308" s="108"/>
      <c r="D308" s="100"/>
      <c r="E308" s="100"/>
      <c r="F308" s="109"/>
      <c r="G308" s="84"/>
      <c r="H308" s="82"/>
      <c r="I308" s="83"/>
      <c r="J308" s="94"/>
      <c r="L308" s="87">
        <f t="shared" si="13"/>
        <v>0</v>
      </c>
      <c r="M308" s="67"/>
      <c r="N308" s="67" t="str">
        <f t="shared" si="14"/>
        <v/>
      </c>
      <c r="O308" s="80">
        <f t="shared" si="15"/>
        <v>0</v>
      </c>
      <c r="P308" s="67"/>
    </row>
    <row r="309" spans="1:16" ht="12" customHeight="1">
      <c r="A309" s="91"/>
      <c r="B309" s="110"/>
      <c r="C309" s="108"/>
      <c r="D309" s="100"/>
      <c r="E309" s="100"/>
      <c r="F309" s="109"/>
      <c r="G309" s="100"/>
      <c r="H309" s="106"/>
      <c r="I309" s="109"/>
      <c r="J309" s="83"/>
      <c r="L309" s="87">
        <f t="shared" si="13"/>
        <v>0</v>
      </c>
      <c r="M309" s="67"/>
      <c r="N309" s="67" t="str">
        <f t="shared" si="14"/>
        <v/>
      </c>
      <c r="O309" s="80">
        <f t="shared" si="15"/>
        <v>0</v>
      </c>
      <c r="P309" s="67"/>
    </row>
    <row r="310" spans="1:16" ht="12" customHeight="1">
      <c r="A310" s="91"/>
      <c r="B310" s="34"/>
      <c r="C310" s="99"/>
      <c r="D310" s="100"/>
      <c r="E310" s="101"/>
      <c r="F310" s="109"/>
      <c r="G310" s="100"/>
      <c r="H310" s="106"/>
      <c r="I310" s="107"/>
      <c r="J310" s="83"/>
      <c r="L310" s="87">
        <f t="shared" si="13"/>
        <v>0</v>
      </c>
      <c r="M310" s="67"/>
      <c r="N310" s="67" t="str">
        <f t="shared" si="14"/>
        <v/>
      </c>
      <c r="O310" s="80">
        <f t="shared" si="15"/>
        <v>0</v>
      </c>
      <c r="P310" s="67"/>
    </row>
    <row r="311" spans="1:16" ht="12" customHeight="1">
      <c r="A311" s="91"/>
      <c r="B311" s="34"/>
      <c r="C311" s="99"/>
      <c r="D311" s="100"/>
      <c r="E311" s="100"/>
      <c r="F311" s="109"/>
      <c r="G311" s="100"/>
      <c r="H311" s="106"/>
      <c r="I311" s="107"/>
      <c r="J311" s="83"/>
      <c r="L311" s="87">
        <f t="shared" si="13"/>
        <v>0</v>
      </c>
      <c r="M311" s="67"/>
      <c r="N311" s="67" t="str">
        <f t="shared" si="14"/>
        <v/>
      </c>
      <c r="O311" s="80">
        <f t="shared" si="15"/>
        <v>0</v>
      </c>
      <c r="P311" s="67"/>
    </row>
    <row r="312" spans="1:16" ht="12" customHeight="1">
      <c r="A312" s="91"/>
      <c r="B312" s="99"/>
      <c r="C312" s="99"/>
      <c r="D312" s="100"/>
      <c r="E312" s="100"/>
      <c r="F312" s="109"/>
      <c r="G312" s="84"/>
      <c r="H312" s="82"/>
      <c r="I312" s="83"/>
      <c r="J312" s="94"/>
      <c r="L312" s="87">
        <f t="shared" si="13"/>
        <v>0</v>
      </c>
      <c r="M312" s="67"/>
      <c r="N312" s="67" t="str">
        <f t="shared" si="14"/>
        <v/>
      </c>
      <c r="O312" s="80">
        <f t="shared" si="15"/>
        <v>0</v>
      </c>
      <c r="P312" s="67"/>
    </row>
    <row r="313" spans="1:16" ht="12" customHeight="1">
      <c r="A313" s="91"/>
      <c r="B313" s="99"/>
      <c r="C313" s="99"/>
      <c r="D313" s="100"/>
      <c r="E313" s="100"/>
      <c r="F313" s="109"/>
      <c r="G313" s="100"/>
      <c r="H313" s="82"/>
      <c r="I313" s="83"/>
      <c r="J313" s="94"/>
      <c r="L313" s="87">
        <f t="shared" si="13"/>
        <v>0</v>
      </c>
      <c r="M313" s="67"/>
      <c r="N313" s="67" t="str">
        <f t="shared" si="14"/>
        <v/>
      </c>
      <c r="O313" s="80">
        <f t="shared" si="15"/>
        <v>0</v>
      </c>
      <c r="P313" s="67"/>
    </row>
    <row r="314" spans="1:16" ht="12" customHeight="1">
      <c r="A314" s="91"/>
      <c r="B314" s="34"/>
      <c r="C314" s="99"/>
      <c r="D314" s="100"/>
      <c r="E314" s="100"/>
      <c r="F314" s="109"/>
      <c r="G314" s="100"/>
      <c r="H314" s="106"/>
      <c r="I314" s="107"/>
      <c r="J314" s="83"/>
      <c r="L314" s="87">
        <f t="shared" si="13"/>
        <v>0</v>
      </c>
      <c r="M314" s="67"/>
      <c r="N314" s="67" t="str">
        <f t="shared" si="14"/>
        <v/>
      </c>
      <c r="O314" s="80">
        <f t="shared" si="15"/>
        <v>0</v>
      </c>
      <c r="P314" s="67"/>
    </row>
    <row r="315" spans="1:16" ht="12" customHeight="1">
      <c r="A315" s="91"/>
      <c r="B315" s="99"/>
      <c r="C315" s="99"/>
      <c r="D315" s="100"/>
      <c r="E315" s="100"/>
      <c r="F315" s="109"/>
      <c r="G315" s="84"/>
      <c r="H315" s="82"/>
      <c r="I315" s="83"/>
      <c r="J315" s="94"/>
      <c r="L315" s="87">
        <f t="shared" si="13"/>
        <v>0</v>
      </c>
      <c r="M315" s="67"/>
      <c r="N315" s="67" t="str">
        <f t="shared" si="14"/>
        <v/>
      </c>
      <c r="O315" s="80">
        <f t="shared" si="15"/>
        <v>0</v>
      </c>
      <c r="P315" s="67"/>
    </row>
    <row r="316" spans="1:16" ht="12" customHeight="1">
      <c r="A316" s="91"/>
      <c r="B316" s="99"/>
      <c r="C316" s="99"/>
      <c r="D316" s="100"/>
      <c r="E316" s="100"/>
      <c r="F316" s="109"/>
      <c r="G316" s="84"/>
      <c r="H316" s="82"/>
      <c r="I316" s="83"/>
      <c r="J316" s="94"/>
      <c r="L316" s="87">
        <f t="shared" si="13"/>
        <v>0</v>
      </c>
      <c r="M316" s="67"/>
      <c r="N316" s="67" t="str">
        <f t="shared" si="14"/>
        <v/>
      </c>
      <c r="O316" s="80">
        <f t="shared" si="15"/>
        <v>0</v>
      </c>
      <c r="P316" s="67"/>
    </row>
    <row r="317" spans="1:16" ht="12" customHeight="1">
      <c r="A317" s="91"/>
      <c r="B317" s="99"/>
      <c r="C317" s="99"/>
      <c r="D317" s="100"/>
      <c r="E317" s="100"/>
      <c r="F317" s="109"/>
      <c r="G317" s="84"/>
      <c r="H317" s="82"/>
      <c r="I317" s="83"/>
      <c r="J317" s="94"/>
      <c r="L317" s="87">
        <f t="shared" si="13"/>
        <v>0</v>
      </c>
      <c r="M317" s="67"/>
      <c r="N317" s="67" t="str">
        <f t="shared" si="14"/>
        <v/>
      </c>
      <c r="O317" s="80">
        <f t="shared" si="15"/>
        <v>0</v>
      </c>
      <c r="P317" s="67"/>
    </row>
    <row r="318" spans="1:16" ht="12" customHeight="1">
      <c r="A318" s="91"/>
      <c r="B318" s="99"/>
      <c r="C318" s="99"/>
      <c r="D318" s="100"/>
      <c r="E318" s="100"/>
      <c r="F318" s="109"/>
      <c r="G318" s="84"/>
      <c r="H318" s="82"/>
      <c r="I318" s="83"/>
      <c r="J318" s="94"/>
      <c r="L318" s="87">
        <f t="shared" si="13"/>
        <v>0</v>
      </c>
      <c r="M318" s="67"/>
      <c r="N318" s="67" t="str">
        <f t="shared" si="14"/>
        <v/>
      </c>
      <c r="O318" s="80">
        <f t="shared" si="15"/>
        <v>0</v>
      </c>
      <c r="P318" s="67"/>
    </row>
    <row r="319" spans="1:16" ht="12" customHeight="1">
      <c r="A319" s="91"/>
      <c r="B319" s="99"/>
      <c r="C319" s="99"/>
      <c r="D319" s="100"/>
      <c r="E319" s="100"/>
      <c r="F319" s="109"/>
      <c r="G319" s="84"/>
      <c r="H319" s="82"/>
      <c r="I319" s="83"/>
      <c r="J319" s="94"/>
      <c r="L319" s="87">
        <f t="shared" si="13"/>
        <v>0</v>
      </c>
      <c r="M319" s="67"/>
      <c r="N319" s="67" t="str">
        <f t="shared" si="14"/>
        <v/>
      </c>
      <c r="O319" s="80">
        <f t="shared" si="15"/>
        <v>0</v>
      </c>
      <c r="P319" s="67"/>
    </row>
    <row r="320" spans="1:16" ht="12" customHeight="1">
      <c r="A320" s="91"/>
      <c r="B320" s="99"/>
      <c r="C320" s="99"/>
      <c r="D320" s="100"/>
      <c r="E320" s="100"/>
      <c r="F320" s="109"/>
      <c r="G320" s="84"/>
      <c r="H320" s="82"/>
      <c r="I320" s="83"/>
      <c r="J320" s="94"/>
      <c r="L320" s="87">
        <f t="shared" si="13"/>
        <v>0</v>
      </c>
      <c r="M320" s="67"/>
      <c r="N320" s="67" t="str">
        <f t="shared" si="14"/>
        <v/>
      </c>
      <c r="O320" s="80">
        <f t="shared" si="15"/>
        <v>0</v>
      </c>
      <c r="P320" s="67"/>
    </row>
    <row r="321" spans="1:16" ht="12" customHeight="1">
      <c r="A321" s="91"/>
      <c r="B321" s="99"/>
      <c r="C321" s="99"/>
      <c r="D321" s="100"/>
      <c r="E321" s="100"/>
      <c r="F321" s="109"/>
      <c r="G321" s="84"/>
      <c r="H321" s="82"/>
      <c r="I321" s="83"/>
      <c r="J321" s="94"/>
      <c r="L321" s="87">
        <f t="shared" si="13"/>
        <v>0</v>
      </c>
      <c r="M321" s="67"/>
      <c r="N321" s="67" t="str">
        <f t="shared" si="14"/>
        <v/>
      </c>
      <c r="O321" s="80">
        <f t="shared" si="15"/>
        <v>0</v>
      </c>
      <c r="P321" s="67"/>
    </row>
    <row r="322" spans="1:16" ht="12" customHeight="1">
      <c r="A322" s="91"/>
      <c r="B322" s="99"/>
      <c r="C322" s="99"/>
      <c r="D322" s="100"/>
      <c r="E322" s="100"/>
      <c r="F322" s="109"/>
      <c r="G322" s="84"/>
      <c r="H322" s="82"/>
      <c r="I322" s="83"/>
      <c r="J322" s="94"/>
      <c r="L322" s="87">
        <f t="shared" si="13"/>
        <v>0</v>
      </c>
      <c r="M322" s="67"/>
      <c r="N322" s="67" t="str">
        <f t="shared" si="14"/>
        <v/>
      </c>
      <c r="O322" s="80">
        <f t="shared" si="15"/>
        <v>0</v>
      </c>
      <c r="P322" s="67"/>
    </row>
    <row r="323" spans="1:16" ht="12" customHeight="1">
      <c r="A323" s="91"/>
      <c r="B323" s="99"/>
      <c r="C323" s="99"/>
      <c r="D323" s="100"/>
      <c r="E323" s="100"/>
      <c r="F323" s="86"/>
      <c r="G323" s="84"/>
      <c r="H323" s="82"/>
      <c r="I323" s="83"/>
      <c r="J323" s="94"/>
      <c r="L323" s="87">
        <f t="shared" si="13"/>
        <v>0</v>
      </c>
      <c r="M323" s="67"/>
      <c r="N323" s="67" t="str">
        <f t="shared" si="14"/>
        <v/>
      </c>
      <c r="O323" s="80">
        <f t="shared" si="15"/>
        <v>0</v>
      </c>
      <c r="P323" s="67"/>
    </row>
    <row r="324" spans="1:16" ht="12" customHeight="1">
      <c r="A324" s="91"/>
      <c r="B324" s="34"/>
      <c r="C324" s="108"/>
      <c r="D324" s="100"/>
      <c r="E324" s="100"/>
      <c r="F324" s="8"/>
      <c r="G324" s="100"/>
      <c r="H324" s="106"/>
      <c r="I324" s="8"/>
      <c r="J324" s="83"/>
      <c r="L324" s="87">
        <f t="shared" si="13"/>
        <v>0</v>
      </c>
      <c r="M324" s="67"/>
      <c r="N324" s="67" t="str">
        <f t="shared" si="14"/>
        <v/>
      </c>
      <c r="O324" s="80">
        <f t="shared" si="15"/>
        <v>0</v>
      </c>
      <c r="P324" s="67"/>
    </row>
    <row r="325" spans="1:16" ht="12" customHeight="1">
      <c r="A325" s="91"/>
      <c r="B325" s="34"/>
      <c r="C325" s="108"/>
      <c r="D325" s="100"/>
      <c r="E325" s="100"/>
      <c r="F325" s="109"/>
      <c r="G325" s="100"/>
      <c r="H325" s="106"/>
      <c r="I325" s="107"/>
      <c r="J325" s="83"/>
      <c r="L325" s="87">
        <f t="shared" si="13"/>
        <v>0</v>
      </c>
      <c r="M325" s="67"/>
      <c r="N325" s="67" t="str">
        <f t="shared" si="14"/>
        <v/>
      </c>
      <c r="O325" s="80">
        <f t="shared" si="15"/>
        <v>0</v>
      </c>
      <c r="P325" s="67"/>
    </row>
    <row r="326" spans="1:16" ht="12" customHeight="1">
      <c r="A326" s="91"/>
      <c r="B326" s="99"/>
      <c r="C326" s="99"/>
      <c r="D326" s="100"/>
      <c r="E326" s="100"/>
      <c r="F326" s="109"/>
      <c r="G326" s="84"/>
      <c r="H326" s="82"/>
      <c r="I326" s="83"/>
      <c r="J326" s="94"/>
      <c r="L326" s="87">
        <f t="shared" si="13"/>
        <v>0</v>
      </c>
      <c r="M326" s="67"/>
      <c r="N326" s="67" t="str">
        <f t="shared" si="14"/>
        <v/>
      </c>
      <c r="O326" s="80">
        <f t="shared" si="15"/>
        <v>0</v>
      </c>
      <c r="P326" s="67"/>
    </row>
    <row r="327" spans="1:16" ht="12" customHeight="1">
      <c r="A327" s="91"/>
      <c r="B327" s="99"/>
      <c r="C327" s="108"/>
      <c r="D327" s="100"/>
      <c r="E327" s="100"/>
      <c r="F327" s="109"/>
      <c r="G327" s="84"/>
      <c r="H327" s="82"/>
      <c r="I327" s="83"/>
      <c r="J327" s="94"/>
      <c r="L327" s="87">
        <f t="shared" si="13"/>
        <v>0</v>
      </c>
      <c r="M327" s="67"/>
      <c r="N327" s="67" t="str">
        <f t="shared" si="14"/>
        <v/>
      </c>
      <c r="O327" s="80">
        <f t="shared" si="15"/>
        <v>0</v>
      </c>
      <c r="P327" s="67"/>
    </row>
    <row r="328" spans="1:16" ht="12" customHeight="1">
      <c r="A328" s="91"/>
      <c r="B328" s="99"/>
      <c r="C328" s="293"/>
      <c r="D328" s="100"/>
      <c r="E328" s="100"/>
      <c r="F328" s="109"/>
      <c r="G328" s="84"/>
      <c r="H328" s="82"/>
      <c r="I328" s="83"/>
      <c r="J328" s="94"/>
      <c r="L328" s="87">
        <f t="shared" si="13"/>
        <v>0</v>
      </c>
      <c r="M328" s="67"/>
      <c r="N328" s="67" t="str">
        <f t="shared" si="14"/>
        <v/>
      </c>
      <c r="O328" s="80">
        <f t="shared" si="15"/>
        <v>0</v>
      </c>
      <c r="P328" s="67"/>
    </row>
    <row r="329" spans="1:16" ht="12" customHeight="1">
      <c r="A329" s="91"/>
      <c r="B329" s="99"/>
      <c r="C329" s="108"/>
      <c r="D329" s="100"/>
      <c r="E329" s="100"/>
      <c r="F329" s="109"/>
      <c r="G329" s="84"/>
      <c r="H329" s="82"/>
      <c r="I329" s="83"/>
      <c r="J329" s="94"/>
      <c r="L329" s="87">
        <f t="shared" si="13"/>
        <v>0</v>
      </c>
      <c r="M329" s="67"/>
      <c r="N329" s="67" t="str">
        <f t="shared" si="14"/>
        <v/>
      </c>
      <c r="O329" s="80">
        <f t="shared" si="15"/>
        <v>0</v>
      </c>
      <c r="P329" s="67"/>
    </row>
    <row r="330" spans="1:16" ht="12" customHeight="1">
      <c r="A330" s="91"/>
      <c r="B330" s="110"/>
      <c r="C330" s="109"/>
      <c r="D330" s="100"/>
      <c r="E330" s="100"/>
      <c r="F330" s="8"/>
      <c r="G330" s="84"/>
      <c r="H330" s="82"/>
      <c r="I330" s="8"/>
      <c r="J330" s="94"/>
      <c r="L330" s="87">
        <f t="shared" si="13"/>
        <v>0</v>
      </c>
      <c r="M330" s="67"/>
      <c r="N330" s="67" t="str">
        <f t="shared" si="14"/>
        <v/>
      </c>
      <c r="O330" s="80">
        <f t="shared" si="15"/>
        <v>0</v>
      </c>
      <c r="P330" s="67"/>
    </row>
    <row r="331" spans="1:16" ht="12" customHeight="1" thickBot="1">
      <c r="A331" s="106"/>
      <c r="B331" s="9" t="s">
        <v>12</v>
      </c>
      <c r="C331" s="105"/>
      <c r="D331" s="105"/>
      <c r="E331" s="100"/>
      <c r="F331" s="109"/>
      <c r="G331" s="100"/>
      <c r="H331" s="106"/>
      <c r="I331" s="107"/>
      <c r="J331" s="83"/>
      <c r="L331" s="87">
        <f t="shared" si="13"/>
        <v>0</v>
      </c>
      <c r="M331" s="67"/>
      <c r="N331" s="67" t="str">
        <f t="shared" si="14"/>
        <v/>
      </c>
      <c r="O331" s="80">
        <f t="shared" si="15"/>
        <v>0</v>
      </c>
      <c r="P331" s="67"/>
    </row>
    <row r="332" spans="1:16" ht="12" customHeight="1">
      <c r="A332" s="965" t="s">
        <v>2148</v>
      </c>
      <c r="B332" s="966"/>
      <c r="C332" s="966"/>
      <c r="D332" s="966"/>
      <c r="E332" s="966"/>
      <c r="F332" s="966"/>
      <c r="G332" s="966"/>
      <c r="H332" s="966"/>
      <c r="I332" s="966"/>
      <c r="J332" s="967"/>
      <c r="L332" s="87">
        <f t="shared" ref="L332:L395" si="16">IF(E332&gt;0,F332,0)</f>
        <v>0</v>
      </c>
      <c r="M332" s="67"/>
      <c r="N332" s="67" t="str">
        <f t="shared" ref="N332:N395" si="17">+D332&amp;G332</f>
        <v/>
      </c>
      <c r="O332" s="80">
        <f t="shared" ref="O332:O395" si="18">+F332</f>
        <v>0</v>
      </c>
      <c r="P332" s="67"/>
    </row>
    <row r="333" spans="1:16" ht="12" customHeight="1">
      <c r="A333" s="968"/>
      <c r="B333" s="969"/>
      <c r="C333" s="969"/>
      <c r="D333" s="969"/>
      <c r="E333" s="969"/>
      <c r="F333" s="969"/>
      <c r="G333" s="969"/>
      <c r="H333" s="969"/>
      <c r="I333" s="969"/>
      <c r="J333" s="970"/>
      <c r="L333" s="87">
        <f t="shared" si="16"/>
        <v>0</v>
      </c>
      <c r="M333" s="67"/>
      <c r="N333" s="67" t="str">
        <f t="shared" si="17"/>
        <v/>
      </c>
      <c r="O333" s="80">
        <f t="shared" si="18"/>
        <v>0</v>
      </c>
      <c r="P333" s="67"/>
    </row>
    <row r="334" spans="1:16" ht="12" customHeight="1">
      <c r="A334" s="968"/>
      <c r="B334" s="969"/>
      <c r="C334" s="969"/>
      <c r="D334" s="969"/>
      <c r="E334" s="969"/>
      <c r="F334" s="969"/>
      <c r="G334" s="969"/>
      <c r="H334" s="969"/>
      <c r="I334" s="969"/>
      <c r="J334" s="970"/>
      <c r="L334" s="87">
        <f t="shared" si="16"/>
        <v>0</v>
      </c>
      <c r="M334" s="67"/>
      <c r="N334" s="67" t="str">
        <f t="shared" si="17"/>
        <v/>
      </c>
      <c r="O334" s="80">
        <f t="shared" si="18"/>
        <v>0</v>
      </c>
      <c r="P334" s="67"/>
    </row>
    <row r="335" spans="1:16" ht="12" customHeight="1">
      <c r="A335" s="968"/>
      <c r="B335" s="969"/>
      <c r="C335" s="969"/>
      <c r="D335" s="969"/>
      <c r="E335" s="969"/>
      <c r="F335" s="969"/>
      <c r="G335" s="969"/>
      <c r="H335" s="969"/>
      <c r="I335" s="969"/>
      <c r="J335" s="970"/>
      <c r="L335" s="87">
        <f t="shared" si="16"/>
        <v>0</v>
      </c>
      <c r="M335" s="67"/>
      <c r="N335" s="67" t="str">
        <f t="shared" si="17"/>
        <v/>
      </c>
      <c r="O335" s="80">
        <f t="shared" si="18"/>
        <v>0</v>
      </c>
      <c r="P335" s="67"/>
    </row>
    <row r="336" spans="1:16" ht="12" customHeight="1">
      <c r="A336" s="968"/>
      <c r="B336" s="969"/>
      <c r="C336" s="969"/>
      <c r="D336" s="969"/>
      <c r="E336" s="969"/>
      <c r="F336" s="969"/>
      <c r="G336" s="969"/>
      <c r="H336" s="969"/>
      <c r="I336" s="969"/>
      <c r="J336" s="970"/>
      <c r="L336" s="87">
        <f t="shared" si="16"/>
        <v>0</v>
      </c>
      <c r="M336" s="67"/>
      <c r="N336" s="67" t="str">
        <f t="shared" si="17"/>
        <v/>
      </c>
      <c r="O336" s="80">
        <f t="shared" si="18"/>
        <v>0</v>
      </c>
      <c r="P336" s="67"/>
    </row>
    <row r="337" spans="1:18" ht="12" customHeight="1">
      <c r="A337" s="968"/>
      <c r="B337" s="969"/>
      <c r="C337" s="969"/>
      <c r="D337" s="969"/>
      <c r="E337" s="969"/>
      <c r="F337" s="969"/>
      <c r="G337" s="969"/>
      <c r="H337" s="969"/>
      <c r="I337" s="969"/>
      <c r="J337" s="970"/>
      <c r="L337" s="87">
        <f t="shared" si="16"/>
        <v>0</v>
      </c>
      <c r="M337" s="67"/>
      <c r="N337" s="67" t="str">
        <f t="shared" si="17"/>
        <v/>
      </c>
      <c r="O337" s="80">
        <f t="shared" si="18"/>
        <v>0</v>
      </c>
      <c r="P337" s="67"/>
    </row>
    <row r="338" spans="1:18" ht="12" customHeight="1">
      <c r="A338" s="968"/>
      <c r="B338" s="969"/>
      <c r="C338" s="969"/>
      <c r="D338" s="969"/>
      <c r="E338" s="969"/>
      <c r="F338" s="969"/>
      <c r="G338" s="969"/>
      <c r="H338" s="969"/>
      <c r="I338" s="969"/>
      <c r="J338" s="970"/>
      <c r="L338" s="87">
        <f t="shared" si="16"/>
        <v>0</v>
      </c>
      <c r="M338" s="67"/>
      <c r="N338" s="67" t="str">
        <f t="shared" si="17"/>
        <v/>
      </c>
      <c r="O338" s="80">
        <f t="shared" si="18"/>
        <v>0</v>
      </c>
      <c r="P338" s="67"/>
    </row>
    <row r="339" spans="1:18" ht="12" customHeight="1">
      <c r="A339" s="968"/>
      <c r="B339" s="969"/>
      <c r="C339" s="969"/>
      <c r="D339" s="969"/>
      <c r="E339" s="969"/>
      <c r="F339" s="969"/>
      <c r="G339" s="969"/>
      <c r="H339" s="969"/>
      <c r="I339" s="969"/>
      <c r="J339" s="970"/>
      <c r="L339" s="87">
        <f t="shared" si="16"/>
        <v>0</v>
      </c>
      <c r="M339" s="67"/>
      <c r="N339" s="67" t="str">
        <f t="shared" si="17"/>
        <v/>
      </c>
      <c r="O339" s="80">
        <f t="shared" si="18"/>
        <v>0</v>
      </c>
      <c r="P339" s="67"/>
    </row>
    <row r="340" spans="1:18" ht="12" customHeight="1">
      <c r="A340" s="968"/>
      <c r="B340" s="969"/>
      <c r="C340" s="969"/>
      <c r="D340" s="969"/>
      <c r="E340" s="969"/>
      <c r="F340" s="969"/>
      <c r="G340" s="969"/>
      <c r="H340" s="969"/>
      <c r="I340" s="969"/>
      <c r="J340" s="970"/>
      <c r="L340" s="87">
        <f t="shared" si="16"/>
        <v>0</v>
      </c>
      <c r="M340" s="67"/>
      <c r="N340" s="67" t="str">
        <f t="shared" si="17"/>
        <v/>
      </c>
      <c r="O340" s="80">
        <f t="shared" si="18"/>
        <v>0</v>
      </c>
      <c r="P340" s="67"/>
    </row>
    <row r="341" spans="1:18" ht="12" customHeight="1" thickBot="1">
      <c r="A341" s="971"/>
      <c r="B341" s="972"/>
      <c r="C341" s="972"/>
      <c r="D341" s="972"/>
      <c r="E341" s="972"/>
      <c r="F341" s="972"/>
      <c r="G341" s="972"/>
      <c r="H341" s="972"/>
      <c r="I341" s="972"/>
      <c r="J341" s="973"/>
      <c r="L341" s="87">
        <f t="shared" si="16"/>
        <v>0</v>
      </c>
      <c r="M341" s="67"/>
      <c r="N341" s="67" t="str">
        <f t="shared" si="17"/>
        <v/>
      </c>
      <c r="O341" s="80">
        <f t="shared" si="18"/>
        <v>0</v>
      </c>
      <c r="P341" s="67"/>
    </row>
    <row r="342" spans="1:18" ht="12" customHeight="1">
      <c r="L342" s="87">
        <f t="shared" si="16"/>
        <v>0</v>
      </c>
      <c r="M342" s="67"/>
      <c r="N342" s="67" t="str">
        <f t="shared" si="17"/>
        <v/>
      </c>
      <c r="O342" s="80">
        <f t="shared" si="18"/>
        <v>0</v>
      </c>
      <c r="P342" s="67"/>
    </row>
    <row r="343" spans="1:18" ht="12" customHeight="1">
      <c r="B343" s="7" t="str">
        <f>Inputs!$C$2</f>
        <v>Rocky Mountain Power</v>
      </c>
      <c r="I343" s="87" t="s">
        <v>0</v>
      </c>
      <c r="J343" s="88">
        <v>3.6</v>
      </c>
      <c r="L343" s="87">
        <f t="shared" si="16"/>
        <v>0</v>
      </c>
      <c r="M343" s="67"/>
      <c r="N343" s="67" t="str">
        <f t="shared" si="17"/>
        <v/>
      </c>
      <c r="O343" s="80">
        <f t="shared" si="18"/>
        <v>0</v>
      </c>
      <c r="P343" s="67"/>
    </row>
    <row r="344" spans="1:18" ht="12" customHeight="1">
      <c r="B344" s="7" t="str">
        <f>Inputs!$C$3</f>
        <v>Utah Results of Operations - December 2014</v>
      </c>
      <c r="L344" s="87">
        <f t="shared" si="16"/>
        <v>0</v>
      </c>
      <c r="M344" s="67"/>
      <c r="N344" s="67" t="str">
        <f t="shared" si="17"/>
        <v/>
      </c>
      <c r="O344" s="80">
        <f t="shared" si="18"/>
        <v>0</v>
      </c>
      <c r="P344" s="67"/>
    </row>
    <row r="345" spans="1:18" ht="12" customHeight="1">
      <c r="B345" s="32" t="s">
        <v>250</v>
      </c>
      <c r="L345" s="87">
        <f t="shared" si="16"/>
        <v>0</v>
      </c>
      <c r="M345" s="67"/>
      <c r="N345" s="67" t="str">
        <f t="shared" si="17"/>
        <v/>
      </c>
      <c r="O345" s="80">
        <f t="shared" si="18"/>
        <v>0</v>
      </c>
      <c r="P345" s="67"/>
    </row>
    <row r="346" spans="1:18" ht="12" customHeight="1">
      <c r="L346" s="87">
        <f t="shared" si="16"/>
        <v>0</v>
      </c>
      <c r="M346" s="67"/>
      <c r="N346" s="67" t="str">
        <f t="shared" si="17"/>
        <v/>
      </c>
      <c r="O346" s="80">
        <f t="shared" si="18"/>
        <v>0</v>
      </c>
      <c r="P346" s="67"/>
    </row>
    <row r="347" spans="1:18" ht="12" customHeight="1">
      <c r="L347" s="87">
        <f t="shared" si="16"/>
        <v>0</v>
      </c>
      <c r="M347" s="67"/>
      <c r="N347" s="67" t="str">
        <f t="shared" si="17"/>
        <v/>
      </c>
      <c r="O347" s="80">
        <f t="shared" si="18"/>
        <v>0</v>
      </c>
      <c r="P347" s="67"/>
    </row>
    <row r="348" spans="1:18" ht="12" customHeight="1">
      <c r="F348" s="89" t="s">
        <v>1</v>
      </c>
      <c r="H348" s="79"/>
      <c r="I348" s="90" t="str">
        <f>+Inputs!$C$6</f>
        <v>UTAH</v>
      </c>
      <c r="L348" s="87">
        <f t="shared" si="16"/>
        <v>0</v>
      </c>
      <c r="M348" s="67"/>
      <c r="N348" s="67" t="str">
        <f t="shared" si="17"/>
        <v/>
      </c>
      <c r="O348" s="80" t="str">
        <f t="shared" si="18"/>
        <v>TOTAL</v>
      </c>
      <c r="P348" s="67"/>
    </row>
    <row r="349" spans="1:18" ht="12" customHeight="1">
      <c r="D349" s="42" t="s">
        <v>2</v>
      </c>
      <c r="E349" s="42" t="s">
        <v>3</v>
      </c>
      <c r="F349" s="41" t="s">
        <v>4</v>
      </c>
      <c r="G349" s="42" t="s">
        <v>5</v>
      </c>
      <c r="H349" s="42" t="s">
        <v>6</v>
      </c>
      <c r="I349" s="43" t="s">
        <v>7</v>
      </c>
      <c r="J349" s="42" t="s">
        <v>8</v>
      </c>
      <c r="L349" s="87" t="str">
        <f t="shared" si="16"/>
        <v>COMPANY</v>
      </c>
      <c r="M349" s="67"/>
      <c r="N349" s="67" t="str">
        <f t="shared" si="17"/>
        <v>ACCOUNTFACTOR</v>
      </c>
      <c r="O349" s="80" t="str">
        <f t="shared" si="18"/>
        <v>COMPANY</v>
      </c>
      <c r="P349" s="67"/>
    </row>
    <row r="350" spans="1:18" ht="12" customHeight="1">
      <c r="A350" s="91"/>
      <c r="B350" s="913" t="s">
        <v>2102</v>
      </c>
      <c r="C350" s="121"/>
      <c r="D350" s="122"/>
      <c r="E350" s="122"/>
      <c r="F350" s="122"/>
      <c r="G350" s="122"/>
      <c r="H350" s="91"/>
      <c r="I350" s="123"/>
      <c r="J350" s="88"/>
      <c r="L350" s="87">
        <f t="shared" si="16"/>
        <v>0</v>
      </c>
      <c r="M350" s="67"/>
      <c r="N350" s="67" t="str">
        <f t="shared" si="17"/>
        <v/>
      </c>
      <c r="O350" s="80">
        <f t="shared" si="18"/>
        <v>0</v>
      </c>
      <c r="P350" s="67"/>
      <c r="R350" s="328"/>
    </row>
    <row r="351" spans="1:18" ht="12" customHeight="1">
      <c r="A351" s="91"/>
      <c r="B351" s="914" t="s">
        <v>182</v>
      </c>
      <c r="C351" s="92"/>
      <c r="D351" s="919">
        <v>440</v>
      </c>
      <c r="E351" s="919" t="s">
        <v>244</v>
      </c>
      <c r="F351" s="920">
        <v>10993054.270721611</v>
      </c>
      <c r="G351" s="919" t="s">
        <v>146</v>
      </c>
      <c r="H351" s="82">
        <f>VLOOKUP(G351,'Alloc. Factors'!$B$2:$M$110,7,FALSE)</f>
        <v>1</v>
      </c>
      <c r="I351" s="83">
        <f>H351*F351</f>
        <v>10993054.270721611</v>
      </c>
      <c r="J351" s="95"/>
      <c r="L351" s="87">
        <f t="shared" si="16"/>
        <v>10993054.270721611</v>
      </c>
      <c r="M351" s="67"/>
      <c r="N351" s="67" t="str">
        <f t="shared" si="17"/>
        <v>440UT</v>
      </c>
      <c r="O351" s="80">
        <f t="shared" si="18"/>
        <v>10993054.270721611</v>
      </c>
      <c r="P351" s="67"/>
      <c r="R351" s="308"/>
    </row>
    <row r="352" spans="1:18" ht="12" customHeight="1">
      <c r="A352" s="91"/>
      <c r="B352" s="914" t="s">
        <v>2103</v>
      </c>
      <c r="C352" s="92"/>
      <c r="D352" s="919">
        <v>442</v>
      </c>
      <c r="E352" s="919" t="s">
        <v>244</v>
      </c>
      <c r="F352" s="920">
        <v>18514758.964824747</v>
      </c>
      <c r="G352" s="919" t="s">
        <v>146</v>
      </c>
      <c r="H352" s="82">
        <f>VLOOKUP(G352,'Alloc. Factors'!$B$2:$M$110,7,FALSE)</f>
        <v>1</v>
      </c>
      <c r="I352" s="83">
        <f>H352*F352</f>
        <v>18514758.964824747</v>
      </c>
      <c r="J352" s="95"/>
      <c r="L352" s="87">
        <f t="shared" si="16"/>
        <v>18514758.964824747</v>
      </c>
      <c r="M352" s="67"/>
      <c r="N352" s="67" t="str">
        <f t="shared" si="17"/>
        <v>442UT</v>
      </c>
      <c r="O352" s="80">
        <f t="shared" si="18"/>
        <v>18514758.964824747</v>
      </c>
      <c r="P352" s="67"/>
      <c r="R352" s="308"/>
    </row>
    <row r="353" spans="1:18" ht="12" customHeight="1">
      <c r="A353" s="91"/>
      <c r="B353" s="914" t="s">
        <v>2014</v>
      </c>
      <c r="C353" s="92"/>
      <c r="D353" s="919">
        <v>444</v>
      </c>
      <c r="E353" s="919" t="s">
        <v>244</v>
      </c>
      <c r="F353" s="920">
        <v>138581.82256144853</v>
      </c>
      <c r="G353" s="919" t="s">
        <v>146</v>
      </c>
      <c r="H353" s="82">
        <f>VLOOKUP(G353,'Alloc. Factors'!$B$2:$M$110,7,FALSE)</f>
        <v>1</v>
      </c>
      <c r="I353" s="83">
        <f>H353*F353</f>
        <v>138581.82256144853</v>
      </c>
      <c r="J353" s="95"/>
      <c r="L353" s="87">
        <f t="shared" si="16"/>
        <v>138581.82256144853</v>
      </c>
      <c r="M353" s="67"/>
      <c r="N353" s="67" t="str">
        <f t="shared" si="17"/>
        <v>444UT</v>
      </c>
      <c r="O353" s="80">
        <f t="shared" si="18"/>
        <v>138581.82256144853</v>
      </c>
      <c r="P353" s="67"/>
      <c r="R353" s="308"/>
    </row>
    <row r="354" spans="1:18" ht="12" customHeight="1">
      <c r="A354" s="91"/>
      <c r="B354" s="914" t="s">
        <v>2015</v>
      </c>
      <c r="C354" s="92"/>
      <c r="D354" s="919">
        <v>445</v>
      </c>
      <c r="E354" s="919" t="s">
        <v>244</v>
      </c>
      <c r="F354" s="920">
        <v>255226.93012654447</v>
      </c>
      <c r="G354" s="919" t="s">
        <v>146</v>
      </c>
      <c r="H354" s="82">
        <f>VLOOKUP(G354,'Alloc. Factors'!$B$2:$M$110,7,FALSE)</f>
        <v>1</v>
      </c>
      <c r="I354" s="83">
        <f>H354*F354</f>
        <v>255226.93012654447</v>
      </c>
      <c r="J354" s="95"/>
      <c r="L354" s="87">
        <f t="shared" si="16"/>
        <v>255226.93012654447</v>
      </c>
      <c r="M354" s="67"/>
      <c r="N354" s="67" t="str">
        <f t="shared" si="17"/>
        <v>445UT</v>
      </c>
      <c r="O354" s="80">
        <f t="shared" si="18"/>
        <v>255226.93012654447</v>
      </c>
      <c r="P354" s="67"/>
      <c r="R354" s="308"/>
    </row>
    <row r="355" spans="1:18" ht="12" customHeight="1">
      <c r="A355" s="91"/>
      <c r="B355"/>
      <c r="C355" s="92"/>
      <c r="D355"/>
      <c r="E355"/>
      <c r="F355" s="921">
        <f>SUM(F351:F354)</f>
        <v>29901621.988234352</v>
      </c>
      <c r="G355"/>
      <c r="H355" s="82"/>
      <c r="I355" s="307">
        <f>SUM(I351:I354)</f>
        <v>29901621.988234352</v>
      </c>
      <c r="J355" s="81"/>
      <c r="L355" s="87">
        <f t="shared" si="16"/>
        <v>0</v>
      </c>
      <c r="M355" s="67"/>
      <c r="N355" s="67" t="str">
        <f t="shared" si="17"/>
        <v/>
      </c>
      <c r="O355" s="80">
        <f t="shared" si="18"/>
        <v>29901621.988234352</v>
      </c>
      <c r="P355" s="67"/>
      <c r="R355" s="308"/>
    </row>
    <row r="356" spans="1:18" ht="12" customHeight="1">
      <c r="A356" s="91"/>
      <c r="B356"/>
      <c r="C356" s="92"/>
      <c r="D356"/>
      <c r="E356"/>
      <c r="F356"/>
      <c r="G356"/>
      <c r="H356" s="82"/>
      <c r="I356" s="83"/>
      <c r="J356" s="95"/>
      <c r="L356" s="87">
        <f t="shared" si="16"/>
        <v>0</v>
      </c>
      <c r="M356" s="67"/>
      <c r="N356" s="67" t="str">
        <f t="shared" si="17"/>
        <v/>
      </c>
      <c r="O356" s="80">
        <f t="shared" si="18"/>
        <v>0</v>
      </c>
      <c r="P356" s="67"/>
      <c r="R356" s="713"/>
    </row>
    <row r="357" spans="1:18" ht="12" customHeight="1">
      <c r="A357" s="91" t="s">
        <v>13</v>
      </c>
      <c r="B357"/>
      <c r="C357" s="92"/>
      <c r="D357"/>
      <c r="E357"/>
      <c r="F357"/>
      <c r="G357"/>
      <c r="H357" s="82"/>
      <c r="I357" s="83"/>
      <c r="J357" s="95"/>
      <c r="L357" s="87">
        <f t="shared" si="16"/>
        <v>0</v>
      </c>
      <c r="M357" s="67"/>
      <c r="N357" s="67" t="str">
        <f t="shared" si="17"/>
        <v/>
      </c>
      <c r="O357" s="80">
        <f t="shared" si="18"/>
        <v>0</v>
      </c>
      <c r="P357" s="67"/>
      <c r="R357" s="713"/>
    </row>
    <row r="358" spans="1:18" ht="12" customHeight="1">
      <c r="A358" s="91"/>
      <c r="B358"/>
      <c r="C358" s="121"/>
      <c r="D358"/>
      <c r="E358"/>
      <c r="F358"/>
      <c r="G358"/>
      <c r="H358" s="82"/>
      <c r="I358" s="83"/>
      <c r="J358" s="95"/>
      <c r="L358" s="87">
        <f t="shared" si="16"/>
        <v>0</v>
      </c>
      <c r="M358" s="67"/>
      <c r="N358" s="67" t="str">
        <f t="shared" si="17"/>
        <v/>
      </c>
      <c r="O358" s="80">
        <f t="shared" si="18"/>
        <v>0</v>
      </c>
      <c r="P358" s="67"/>
      <c r="R358" s="713"/>
    </row>
    <row r="359" spans="1:18" ht="12" customHeight="1">
      <c r="A359" s="91"/>
      <c r="B359" s="913" t="s">
        <v>180</v>
      </c>
      <c r="C359" s="121"/>
      <c r="D359"/>
      <c r="E359"/>
      <c r="F359"/>
      <c r="G359"/>
      <c r="H359" s="82"/>
      <c r="I359" s="83"/>
      <c r="J359" s="124"/>
      <c r="L359" s="87">
        <f t="shared" si="16"/>
        <v>0</v>
      </c>
      <c r="M359" s="67"/>
      <c r="N359" s="67" t="str">
        <f t="shared" si="17"/>
        <v/>
      </c>
      <c r="O359" s="80">
        <f t="shared" si="18"/>
        <v>0</v>
      </c>
      <c r="P359" s="67"/>
      <c r="R359" s="713"/>
    </row>
    <row r="360" spans="1:18" ht="12" customHeight="1">
      <c r="A360" s="91"/>
      <c r="B360" s="914" t="s">
        <v>2016</v>
      </c>
      <c r="C360" s="121"/>
      <c r="D360"/>
      <c r="E360"/>
      <c r="F360" s="920">
        <v>5071858.4631534498</v>
      </c>
      <c r="G360"/>
      <c r="H360" s="82"/>
      <c r="I360" s="83"/>
      <c r="J360" s="247" t="s">
        <v>13</v>
      </c>
      <c r="L360" s="87">
        <f t="shared" si="16"/>
        <v>0</v>
      </c>
      <c r="M360" s="67"/>
      <c r="N360" s="67" t="str">
        <f t="shared" si="17"/>
        <v/>
      </c>
      <c r="O360" s="80">
        <f t="shared" si="18"/>
        <v>5071858.4631534498</v>
      </c>
      <c r="P360" s="67"/>
      <c r="R360" s="713"/>
    </row>
    <row r="361" spans="1:18" ht="12" customHeight="1">
      <c r="A361" s="91"/>
      <c r="B361" s="915" t="s">
        <v>2104</v>
      </c>
      <c r="C361" s="121"/>
      <c r="D361"/>
      <c r="E361"/>
      <c r="F361"/>
      <c r="G361"/>
      <c r="H361" s="106"/>
      <c r="I361" s="83"/>
      <c r="J361" s="247" t="s">
        <v>13</v>
      </c>
      <c r="L361" s="87">
        <f t="shared" si="16"/>
        <v>0</v>
      </c>
      <c r="M361" s="67"/>
      <c r="N361" s="67" t="str">
        <f t="shared" si="17"/>
        <v/>
      </c>
      <c r="O361" s="80">
        <f t="shared" si="18"/>
        <v>0</v>
      </c>
      <c r="P361" s="67"/>
      <c r="R361" s="713"/>
    </row>
    <row r="362" spans="1:18" ht="12" customHeight="1">
      <c r="A362" s="91"/>
      <c r="B362"/>
      <c r="C362" s="121"/>
      <c r="D362"/>
      <c r="E362"/>
      <c r="F362"/>
      <c r="G362"/>
      <c r="H362" s="82"/>
      <c r="I362" s="83"/>
      <c r="J362" s="247" t="s">
        <v>13</v>
      </c>
      <c r="L362" s="87">
        <f t="shared" si="16"/>
        <v>0</v>
      </c>
      <c r="M362" s="67"/>
      <c r="N362" s="67" t="str">
        <f t="shared" si="17"/>
        <v/>
      </c>
      <c r="O362" s="80">
        <f t="shared" si="18"/>
        <v>0</v>
      </c>
      <c r="P362" s="67"/>
      <c r="R362" s="308"/>
    </row>
    <row r="363" spans="1:18" ht="12" customHeight="1">
      <c r="A363" s="91"/>
      <c r="B363" s="916" t="s">
        <v>2105</v>
      </c>
      <c r="C363" s="121"/>
      <c r="D363"/>
      <c r="E363"/>
      <c r="F363" s="920">
        <v>24829763.525080901</v>
      </c>
      <c r="G363"/>
      <c r="H363" s="82"/>
      <c r="I363" s="83"/>
      <c r="J363" s="81" t="s">
        <v>13</v>
      </c>
      <c r="L363" s="87">
        <f t="shared" si="16"/>
        <v>0</v>
      </c>
      <c r="M363" s="67"/>
      <c r="N363" s="67" t="str">
        <f t="shared" si="17"/>
        <v/>
      </c>
      <c r="O363" s="80">
        <f t="shared" si="18"/>
        <v>24829763.525080901</v>
      </c>
      <c r="P363" s="67"/>
      <c r="R363" s="713"/>
    </row>
    <row r="364" spans="1:18" ht="12" customHeight="1">
      <c r="A364" s="91"/>
      <c r="B364" s="915" t="s">
        <v>2104</v>
      </c>
      <c r="C364" s="108"/>
      <c r="D364"/>
      <c r="E364"/>
      <c r="F364"/>
      <c r="G364"/>
      <c r="H364" s="82"/>
      <c r="I364" s="83"/>
      <c r="J364" s="81"/>
      <c r="L364" s="87">
        <f t="shared" si="16"/>
        <v>0</v>
      </c>
      <c r="M364" s="67"/>
      <c r="N364" s="67" t="str">
        <f t="shared" si="17"/>
        <v/>
      </c>
      <c r="O364" s="80">
        <f t="shared" si="18"/>
        <v>0</v>
      </c>
      <c r="P364" s="67"/>
      <c r="R364" s="319"/>
    </row>
    <row r="365" spans="1:18" ht="12" customHeight="1">
      <c r="A365" s="91"/>
      <c r="B365"/>
      <c r="C365" s="99"/>
      <c r="D365"/>
      <c r="E365"/>
      <c r="F365"/>
      <c r="G365"/>
      <c r="H365" s="106"/>
      <c r="I365" s="83"/>
      <c r="J365" s="124"/>
      <c r="L365" s="87">
        <f t="shared" si="16"/>
        <v>0</v>
      </c>
      <c r="M365" s="67"/>
      <c r="N365" s="67" t="str">
        <f t="shared" si="17"/>
        <v/>
      </c>
      <c r="O365" s="80">
        <f t="shared" si="18"/>
        <v>0</v>
      </c>
      <c r="P365" s="67"/>
      <c r="R365" s="319"/>
    </row>
    <row r="366" spans="1:18" ht="12" customHeight="1">
      <c r="A366" s="91"/>
      <c r="B366" s="917" t="s">
        <v>2017</v>
      </c>
      <c r="C366" s="108"/>
      <c r="D366"/>
      <c r="E366"/>
      <c r="F366" s="922">
        <v>29901621.988234349</v>
      </c>
      <c r="G366"/>
      <c r="H366" s="106"/>
      <c r="I366" s="83"/>
      <c r="J366" s="81"/>
      <c r="L366" s="87">
        <f t="shared" si="16"/>
        <v>0</v>
      </c>
      <c r="M366" s="67"/>
      <c r="N366" s="67" t="str">
        <f t="shared" si="17"/>
        <v/>
      </c>
      <c r="O366" s="80">
        <f t="shared" si="18"/>
        <v>29901621.988234349</v>
      </c>
      <c r="P366" s="67"/>
      <c r="R366" s="308"/>
    </row>
    <row r="367" spans="1:18" ht="12" customHeight="1">
      <c r="A367" s="91"/>
      <c r="B367"/>
      <c r="C367" s="108"/>
      <c r="D367"/>
      <c r="E367"/>
      <c r="F367"/>
      <c r="G367"/>
      <c r="H367" s="106"/>
      <c r="I367" s="83"/>
      <c r="J367" s="124"/>
      <c r="L367" s="87">
        <f t="shared" si="16"/>
        <v>0</v>
      </c>
      <c r="M367" s="67"/>
      <c r="N367" s="67" t="str">
        <f t="shared" si="17"/>
        <v/>
      </c>
      <c r="O367" s="80">
        <f t="shared" si="18"/>
        <v>0</v>
      </c>
      <c r="P367" s="67"/>
      <c r="R367" s="308"/>
    </row>
    <row r="368" spans="1:18" ht="12" customHeight="1">
      <c r="A368" s="91"/>
      <c r="B368"/>
      <c r="C368" s="108"/>
      <c r="D368"/>
      <c r="E368"/>
      <c r="F368"/>
      <c r="G368"/>
      <c r="H368" s="82"/>
      <c r="I368" s="83"/>
      <c r="J368" s="124"/>
      <c r="L368" s="87">
        <f t="shared" si="16"/>
        <v>0</v>
      </c>
      <c r="M368" s="67"/>
      <c r="N368" s="67" t="str">
        <f t="shared" si="17"/>
        <v/>
      </c>
      <c r="O368" s="80">
        <f t="shared" si="18"/>
        <v>0</v>
      </c>
      <c r="P368" s="67"/>
      <c r="R368" s="308"/>
    </row>
    <row r="369" spans="1:18" ht="12" customHeight="1">
      <c r="A369" s="91"/>
      <c r="B369" s="913" t="s">
        <v>2018</v>
      </c>
      <c r="C369" s="99"/>
      <c r="D369"/>
      <c r="E369"/>
      <c r="F369"/>
      <c r="G369"/>
      <c r="H369" s="82"/>
      <c r="I369" s="83"/>
      <c r="J369" s="83"/>
      <c r="L369" s="87">
        <f t="shared" si="16"/>
        <v>0</v>
      </c>
      <c r="M369" s="67"/>
      <c r="N369" s="67" t="str">
        <f t="shared" si="17"/>
        <v/>
      </c>
      <c r="O369" s="80">
        <f t="shared" si="18"/>
        <v>0</v>
      </c>
      <c r="P369" s="67"/>
      <c r="R369" s="319"/>
    </row>
    <row r="370" spans="1:18" ht="12" customHeight="1">
      <c r="A370" s="91"/>
      <c r="B370" s="918" t="s">
        <v>2019</v>
      </c>
      <c r="C370" s="306"/>
      <c r="D370" s="923" t="s">
        <v>2020</v>
      </c>
      <c r="E370"/>
      <c r="F370" s="924" t="s">
        <v>2021</v>
      </c>
      <c r="G370" s="923" t="s">
        <v>2107</v>
      </c>
      <c r="H370" s="106"/>
      <c r="I370" s="107"/>
      <c r="J370" s="81"/>
      <c r="L370" s="87">
        <f t="shared" si="16"/>
        <v>0</v>
      </c>
      <c r="M370" s="67"/>
      <c r="N370" s="67" t="str">
        <f t="shared" si="17"/>
        <v>AccountPercent</v>
      </c>
      <c r="O370" s="80" t="str">
        <f t="shared" si="18"/>
        <v>Amount ($000)</v>
      </c>
      <c r="P370" s="67"/>
      <c r="R370" s="308"/>
    </row>
    <row r="371" spans="1:18" ht="12" customHeight="1">
      <c r="A371" s="91"/>
      <c r="B371" s="915" t="s">
        <v>182</v>
      </c>
      <c r="C371" s="92"/>
      <c r="D371" s="919">
        <v>440</v>
      </c>
      <c r="E371"/>
      <c r="F371" s="920">
        <v>752465.20806000009</v>
      </c>
      <c r="G371" s="925">
        <v>0.36764073450755091</v>
      </c>
      <c r="H371" s="106"/>
      <c r="I371" s="83"/>
      <c r="J371" s="83"/>
      <c r="L371" s="87">
        <f t="shared" si="16"/>
        <v>0</v>
      </c>
      <c r="M371" s="67"/>
      <c r="N371" s="67" t="str">
        <f t="shared" si="17"/>
        <v>4400.367640734507551</v>
      </c>
      <c r="O371" s="80">
        <f t="shared" si="18"/>
        <v>752465.20806000009</v>
      </c>
      <c r="P371" s="67"/>
      <c r="R371" s="308"/>
    </row>
    <row r="372" spans="1:18" ht="12" customHeight="1">
      <c r="A372" s="91"/>
      <c r="B372" s="915" t="s">
        <v>2103</v>
      </c>
      <c r="C372" s="92"/>
      <c r="D372" s="919">
        <v>442</v>
      </c>
      <c r="E372"/>
      <c r="F372" s="920">
        <v>1267319.4922499999</v>
      </c>
      <c r="G372" s="925">
        <v>0.61918911864078507</v>
      </c>
      <c r="H372" s="82"/>
      <c r="I372" s="83"/>
      <c r="J372" s="83"/>
      <c r="L372" s="87">
        <f t="shared" si="16"/>
        <v>0</v>
      </c>
      <c r="M372" s="67"/>
      <c r="N372" s="67" t="str">
        <f t="shared" si="17"/>
        <v>4420.619189118640785</v>
      </c>
      <c r="O372" s="80">
        <f t="shared" si="18"/>
        <v>1267319.4922499999</v>
      </c>
      <c r="P372" s="67"/>
      <c r="R372" s="714"/>
    </row>
    <row r="373" spans="1:18" ht="12" customHeight="1">
      <c r="A373" s="91"/>
      <c r="B373" s="915" t="s">
        <v>2014</v>
      </c>
      <c r="C373" s="92"/>
      <c r="D373" s="919">
        <v>444</v>
      </c>
      <c r="E373"/>
      <c r="F373" s="920">
        <v>9485.8078000000023</v>
      </c>
      <c r="G373" s="925">
        <v>4.6345921507528094E-3</v>
      </c>
      <c r="H373" s="82"/>
      <c r="I373" s="83"/>
      <c r="J373" s="94"/>
      <c r="L373" s="87">
        <f t="shared" si="16"/>
        <v>0</v>
      </c>
      <c r="M373" s="67"/>
      <c r="N373" s="67" t="str">
        <f t="shared" si="17"/>
        <v>4440.00463459215075281</v>
      </c>
      <c r="O373" s="80">
        <f t="shared" si="18"/>
        <v>9485.8078000000023</v>
      </c>
      <c r="P373" s="67"/>
      <c r="R373" s="308"/>
    </row>
    <row r="374" spans="1:18" ht="12" customHeight="1">
      <c r="A374" s="91"/>
      <c r="B374" s="915" t="s">
        <v>2106</v>
      </c>
      <c r="C374" s="92"/>
      <c r="D374" s="919">
        <v>445</v>
      </c>
      <c r="E374"/>
      <c r="F374" s="920">
        <v>17470.066129999996</v>
      </c>
      <c r="G374" s="925">
        <v>8.5355547009112361E-3</v>
      </c>
      <c r="H374" s="82"/>
      <c r="I374" s="83"/>
      <c r="J374" s="94"/>
      <c r="L374" s="87">
        <f t="shared" si="16"/>
        <v>0</v>
      </c>
      <c r="M374" s="67"/>
      <c r="N374" s="67" t="str">
        <f t="shared" si="17"/>
        <v>4450.00853555470091124</v>
      </c>
      <c r="O374" s="80">
        <f t="shared" si="18"/>
        <v>17470.066129999996</v>
      </c>
      <c r="P374" s="67"/>
      <c r="R374" s="308"/>
    </row>
    <row r="375" spans="1:18" ht="12" customHeight="1">
      <c r="A375" s="91"/>
      <c r="B375" s="99"/>
      <c r="C375" s="108"/>
      <c r="D375"/>
      <c r="E375"/>
      <c r="F375" s="926">
        <f>SUM(F371:F374)</f>
        <v>2046740.57424</v>
      </c>
      <c r="G375" s="927"/>
      <c r="H375" s="82"/>
      <c r="I375" s="109"/>
      <c r="J375" s="94"/>
      <c r="L375" s="87">
        <f t="shared" si="16"/>
        <v>0</v>
      </c>
      <c r="M375" s="67"/>
      <c r="N375" s="67" t="str">
        <f t="shared" si="17"/>
        <v/>
      </c>
      <c r="O375" s="80">
        <f t="shared" si="18"/>
        <v>2046740.57424</v>
      </c>
      <c r="P375" s="67"/>
      <c r="R375" s="308"/>
    </row>
    <row r="376" spans="1:18" ht="12" customHeight="1">
      <c r="A376" s="91"/>
      <c r="B376" s="110"/>
      <c r="C376" s="108"/>
      <c r="D376" s="100"/>
      <c r="E376" s="100"/>
      <c r="F376" s="109"/>
      <c r="G376" s="305"/>
      <c r="H376" s="82"/>
      <c r="I376" s="107"/>
      <c r="J376" s="94"/>
      <c r="L376" s="87">
        <f t="shared" si="16"/>
        <v>0</v>
      </c>
      <c r="M376" s="67"/>
      <c r="N376" s="67" t="str">
        <f t="shared" si="17"/>
        <v/>
      </c>
      <c r="O376" s="80">
        <f t="shared" si="18"/>
        <v>0</v>
      </c>
      <c r="P376" s="67"/>
      <c r="R376" s="308"/>
    </row>
    <row r="377" spans="1:18" ht="12" customHeight="1">
      <c r="A377" s="91"/>
      <c r="B377" s="110"/>
      <c r="C377" s="108"/>
      <c r="D377" s="100"/>
      <c r="E377" s="100"/>
      <c r="F377" s="109"/>
      <c r="G377" s="100"/>
      <c r="H377" s="106"/>
      <c r="I377" s="107"/>
      <c r="J377" s="83"/>
      <c r="L377" s="87">
        <f t="shared" si="16"/>
        <v>0</v>
      </c>
      <c r="M377" s="67"/>
      <c r="N377" s="67" t="str">
        <f t="shared" si="17"/>
        <v/>
      </c>
      <c r="O377" s="80">
        <f t="shared" si="18"/>
        <v>0</v>
      </c>
      <c r="P377" s="67"/>
      <c r="R377" s="308"/>
    </row>
    <row r="378" spans="1:18" ht="12" customHeight="1">
      <c r="A378" s="91"/>
      <c r="B378" s="34"/>
      <c r="C378" s="99"/>
      <c r="D378" s="100"/>
      <c r="E378" s="101"/>
      <c r="F378" s="109"/>
      <c r="G378" s="100"/>
      <c r="H378" s="106"/>
      <c r="I378" s="83"/>
      <c r="J378" s="83"/>
      <c r="L378" s="87">
        <f t="shared" si="16"/>
        <v>0</v>
      </c>
      <c r="M378" s="67"/>
      <c r="N378" s="67" t="str">
        <f t="shared" si="17"/>
        <v/>
      </c>
      <c r="O378" s="80">
        <f t="shared" si="18"/>
        <v>0</v>
      </c>
      <c r="P378" s="67"/>
      <c r="R378" s="328"/>
    </row>
    <row r="379" spans="1:18" ht="12" customHeight="1">
      <c r="A379" s="91"/>
      <c r="B379" s="34"/>
      <c r="C379" s="99"/>
      <c r="D379" s="100"/>
      <c r="E379" s="100"/>
      <c r="F379" s="109"/>
      <c r="G379" s="100"/>
      <c r="H379" s="106"/>
      <c r="I379" s="83"/>
      <c r="J379" s="83"/>
      <c r="L379" s="87">
        <f t="shared" si="16"/>
        <v>0</v>
      </c>
      <c r="M379" s="67"/>
      <c r="N379" s="67" t="str">
        <f t="shared" si="17"/>
        <v/>
      </c>
      <c r="O379" s="80">
        <f t="shared" si="18"/>
        <v>0</v>
      </c>
      <c r="P379" s="67"/>
    </row>
    <row r="380" spans="1:18" ht="12" customHeight="1">
      <c r="A380" s="91"/>
      <c r="B380" s="99"/>
      <c r="C380" s="99"/>
      <c r="D380" s="100"/>
      <c r="E380" s="100"/>
      <c r="F380" s="109"/>
      <c r="G380" s="84"/>
      <c r="H380" s="82"/>
      <c r="I380" s="83"/>
      <c r="J380" s="94"/>
      <c r="L380" s="87">
        <f t="shared" si="16"/>
        <v>0</v>
      </c>
      <c r="M380" s="67"/>
      <c r="N380" s="67" t="str">
        <f t="shared" si="17"/>
        <v/>
      </c>
      <c r="O380" s="80">
        <f t="shared" si="18"/>
        <v>0</v>
      </c>
      <c r="P380" s="67"/>
    </row>
    <row r="381" spans="1:18" ht="12" customHeight="1">
      <c r="A381" s="91"/>
      <c r="B381" s="99"/>
      <c r="C381" s="99"/>
      <c r="D381" s="100"/>
      <c r="E381" s="100"/>
      <c r="F381" s="109"/>
      <c r="G381" s="84"/>
      <c r="H381" s="82"/>
      <c r="I381" s="83"/>
      <c r="J381" s="94"/>
      <c r="L381" s="87">
        <f t="shared" si="16"/>
        <v>0</v>
      </c>
      <c r="M381" s="67"/>
      <c r="N381" s="67" t="str">
        <f t="shared" si="17"/>
        <v/>
      </c>
      <c r="O381" s="80">
        <f t="shared" si="18"/>
        <v>0</v>
      </c>
      <c r="P381" s="67"/>
    </row>
    <row r="382" spans="1:18" ht="12" customHeight="1">
      <c r="A382" s="91"/>
      <c r="B382" s="99"/>
      <c r="C382" s="99"/>
      <c r="D382" s="100"/>
      <c r="E382" s="100"/>
      <c r="F382" s="109"/>
      <c r="G382" s="84"/>
      <c r="H382" s="82"/>
      <c r="I382" s="83"/>
      <c r="J382" s="83"/>
      <c r="L382" s="87">
        <f t="shared" si="16"/>
        <v>0</v>
      </c>
      <c r="M382" s="67"/>
      <c r="N382" s="67" t="str">
        <f t="shared" si="17"/>
        <v/>
      </c>
      <c r="O382" s="80">
        <f t="shared" si="18"/>
        <v>0</v>
      </c>
      <c r="P382" s="67"/>
    </row>
    <row r="383" spans="1:18" ht="12" customHeight="1">
      <c r="A383" s="91"/>
      <c r="B383" s="99"/>
      <c r="C383" s="99"/>
      <c r="D383" s="100"/>
      <c r="E383" s="100"/>
      <c r="F383" s="109"/>
      <c r="G383" s="84"/>
      <c r="H383" s="82"/>
      <c r="I383" s="83"/>
      <c r="J383" s="94"/>
      <c r="L383" s="87">
        <f t="shared" si="16"/>
        <v>0</v>
      </c>
      <c r="M383" s="67"/>
      <c r="N383" s="67" t="str">
        <f t="shared" si="17"/>
        <v/>
      </c>
      <c r="O383" s="80">
        <f t="shared" si="18"/>
        <v>0</v>
      </c>
      <c r="P383" s="67"/>
    </row>
    <row r="384" spans="1:18" ht="12" customHeight="1">
      <c r="A384" s="91"/>
      <c r="B384" s="99"/>
      <c r="C384" s="99"/>
      <c r="D384" s="100"/>
      <c r="E384" s="100"/>
      <c r="F384" s="109"/>
      <c r="G384" s="84"/>
      <c r="H384" s="82"/>
      <c r="I384" s="83"/>
      <c r="J384" s="94"/>
      <c r="L384" s="87">
        <f t="shared" si="16"/>
        <v>0</v>
      </c>
      <c r="M384" s="67"/>
      <c r="N384" s="67" t="str">
        <f t="shared" si="17"/>
        <v/>
      </c>
      <c r="O384" s="80">
        <f t="shared" si="18"/>
        <v>0</v>
      </c>
      <c r="P384" s="67"/>
    </row>
    <row r="385" spans="1:16" ht="12" customHeight="1">
      <c r="A385" s="91"/>
      <c r="B385" s="99"/>
      <c r="C385" s="99"/>
      <c r="D385" s="100"/>
      <c r="E385" s="100"/>
      <c r="F385" s="109"/>
      <c r="G385" s="84"/>
      <c r="H385" s="82"/>
      <c r="I385" s="83"/>
      <c r="J385" s="94"/>
      <c r="L385" s="87">
        <f t="shared" si="16"/>
        <v>0</v>
      </c>
      <c r="M385" s="67"/>
      <c r="N385" s="67" t="str">
        <f t="shared" si="17"/>
        <v/>
      </c>
      <c r="O385" s="80">
        <f t="shared" si="18"/>
        <v>0</v>
      </c>
      <c r="P385" s="67"/>
    </row>
    <row r="386" spans="1:16" ht="12" customHeight="1">
      <c r="A386" s="91"/>
      <c r="B386" s="99"/>
      <c r="C386" s="99"/>
      <c r="D386" s="100"/>
      <c r="E386" s="100"/>
      <c r="F386" s="86"/>
      <c r="G386" s="84"/>
      <c r="H386" s="82"/>
      <c r="I386" s="83"/>
      <c r="J386" s="94"/>
      <c r="L386" s="87">
        <f t="shared" si="16"/>
        <v>0</v>
      </c>
      <c r="M386" s="67"/>
      <c r="N386" s="67" t="str">
        <f t="shared" si="17"/>
        <v/>
      </c>
      <c r="O386" s="80">
        <f t="shared" si="18"/>
        <v>0</v>
      </c>
      <c r="P386" s="67"/>
    </row>
    <row r="387" spans="1:16" ht="12" customHeight="1">
      <c r="A387" s="91"/>
      <c r="B387" s="34"/>
      <c r="C387" s="108"/>
      <c r="D387" s="100"/>
      <c r="E387" s="100"/>
      <c r="F387" s="8"/>
      <c r="G387" s="100"/>
      <c r="H387" s="106"/>
      <c r="I387" s="8"/>
      <c r="J387" s="94"/>
      <c r="L387" s="87">
        <f t="shared" si="16"/>
        <v>0</v>
      </c>
      <c r="M387" s="67"/>
      <c r="N387" s="67" t="str">
        <f t="shared" si="17"/>
        <v/>
      </c>
      <c r="O387" s="80">
        <f t="shared" si="18"/>
        <v>0</v>
      </c>
      <c r="P387" s="67"/>
    </row>
    <row r="388" spans="1:16" ht="12" customHeight="1">
      <c r="A388" s="91"/>
      <c r="B388" s="34"/>
      <c r="C388" s="108"/>
      <c r="D388" s="100"/>
      <c r="E388" s="100"/>
      <c r="F388" s="109"/>
      <c r="G388" s="100"/>
      <c r="H388" s="106"/>
      <c r="I388" s="107"/>
      <c r="J388" s="94"/>
      <c r="L388" s="87">
        <f t="shared" si="16"/>
        <v>0</v>
      </c>
      <c r="M388" s="67"/>
      <c r="N388" s="67" t="str">
        <f t="shared" si="17"/>
        <v/>
      </c>
      <c r="O388" s="80">
        <f t="shared" si="18"/>
        <v>0</v>
      </c>
      <c r="P388" s="67"/>
    </row>
    <row r="389" spans="1:16" ht="12" customHeight="1">
      <c r="A389" s="91"/>
      <c r="B389" s="99"/>
      <c r="C389" s="99"/>
      <c r="D389" s="100"/>
      <c r="E389" s="100"/>
      <c r="F389" s="109"/>
      <c r="G389" s="84"/>
      <c r="H389" s="82"/>
      <c r="I389" s="83"/>
      <c r="J389" s="94"/>
      <c r="L389" s="87">
        <f t="shared" si="16"/>
        <v>0</v>
      </c>
      <c r="M389" s="67"/>
      <c r="N389" s="67" t="str">
        <f t="shared" si="17"/>
        <v/>
      </c>
      <c r="O389" s="80">
        <f t="shared" si="18"/>
        <v>0</v>
      </c>
      <c r="P389" s="67"/>
    </row>
    <row r="390" spans="1:16" ht="12" customHeight="1">
      <c r="A390" s="91"/>
      <c r="B390" s="99"/>
      <c r="C390" s="99"/>
      <c r="D390" s="100"/>
      <c r="E390" s="100"/>
      <c r="F390" s="109"/>
      <c r="G390" s="84"/>
      <c r="H390" s="82"/>
      <c r="I390" s="83"/>
      <c r="J390" s="94"/>
      <c r="L390" s="87">
        <f t="shared" si="16"/>
        <v>0</v>
      </c>
      <c r="M390" s="67"/>
      <c r="N390" s="67" t="str">
        <f t="shared" si="17"/>
        <v/>
      </c>
      <c r="O390" s="80">
        <f t="shared" si="18"/>
        <v>0</v>
      </c>
      <c r="P390" s="67"/>
    </row>
    <row r="391" spans="1:16" ht="12" customHeight="1">
      <c r="A391" s="91"/>
      <c r="B391" s="99"/>
      <c r="C391" s="99"/>
      <c r="D391" s="100"/>
      <c r="E391" s="100"/>
      <c r="F391" s="86"/>
      <c r="G391" s="84"/>
      <c r="H391" s="82"/>
      <c r="I391" s="83"/>
      <c r="J391" s="94"/>
      <c r="L391" s="87">
        <f t="shared" si="16"/>
        <v>0</v>
      </c>
      <c r="M391" s="67"/>
      <c r="N391" s="67" t="str">
        <f t="shared" si="17"/>
        <v/>
      </c>
      <c r="O391" s="80">
        <f t="shared" si="18"/>
        <v>0</v>
      </c>
      <c r="P391" s="67"/>
    </row>
    <row r="392" spans="1:16" ht="12" customHeight="1">
      <c r="A392" s="91"/>
      <c r="B392" s="34"/>
      <c r="C392" s="108"/>
      <c r="D392" s="100"/>
      <c r="E392" s="100"/>
      <c r="F392" s="8"/>
      <c r="G392" s="100"/>
      <c r="H392" s="106"/>
      <c r="I392" s="8"/>
      <c r="J392" s="83"/>
      <c r="L392" s="87">
        <f t="shared" si="16"/>
        <v>0</v>
      </c>
      <c r="M392" s="67"/>
      <c r="N392" s="67" t="str">
        <f t="shared" si="17"/>
        <v/>
      </c>
      <c r="O392" s="80">
        <f t="shared" si="18"/>
        <v>0</v>
      </c>
      <c r="P392" s="67"/>
    </row>
    <row r="393" spans="1:16" ht="12" customHeight="1">
      <c r="A393" s="91"/>
      <c r="B393" s="34"/>
      <c r="C393" s="108"/>
      <c r="D393" s="100"/>
      <c r="E393" s="100"/>
      <c r="F393" s="109"/>
      <c r="G393" s="100"/>
      <c r="H393" s="106"/>
      <c r="I393" s="107"/>
      <c r="J393" s="83"/>
      <c r="L393" s="87">
        <f t="shared" si="16"/>
        <v>0</v>
      </c>
      <c r="M393" s="67"/>
      <c r="N393" s="67" t="str">
        <f t="shared" si="17"/>
        <v/>
      </c>
      <c r="O393" s="80">
        <f t="shared" si="18"/>
        <v>0</v>
      </c>
      <c r="P393" s="67"/>
    </row>
    <row r="394" spans="1:16" ht="12" customHeight="1">
      <c r="A394" s="91"/>
      <c r="B394" s="99"/>
      <c r="C394" s="99"/>
      <c r="D394" s="100"/>
      <c r="E394" s="100"/>
      <c r="F394" s="109"/>
      <c r="G394" s="84"/>
      <c r="H394" s="82"/>
      <c r="I394" s="83"/>
      <c r="J394" s="94"/>
      <c r="L394" s="87">
        <f t="shared" si="16"/>
        <v>0</v>
      </c>
      <c r="M394" s="67"/>
      <c r="N394" s="67" t="str">
        <f t="shared" si="17"/>
        <v/>
      </c>
      <c r="O394" s="80">
        <f t="shared" si="18"/>
        <v>0</v>
      </c>
      <c r="P394" s="67"/>
    </row>
    <row r="395" spans="1:16" ht="12" customHeight="1">
      <c r="A395" s="91"/>
      <c r="B395" s="99"/>
      <c r="C395" s="108"/>
      <c r="D395" s="100"/>
      <c r="E395" s="100"/>
      <c r="F395" s="109"/>
      <c r="G395" s="84"/>
      <c r="H395" s="82"/>
      <c r="I395" s="83"/>
      <c r="J395" s="94"/>
      <c r="L395" s="87">
        <f t="shared" si="16"/>
        <v>0</v>
      </c>
      <c r="M395" s="67"/>
      <c r="N395" s="67" t="str">
        <f t="shared" si="17"/>
        <v/>
      </c>
      <c r="O395" s="80">
        <f t="shared" si="18"/>
        <v>0</v>
      </c>
      <c r="P395" s="67"/>
    </row>
    <row r="396" spans="1:16" ht="12" customHeight="1">
      <c r="A396" s="91"/>
      <c r="B396" s="99"/>
      <c r="C396" s="293"/>
      <c r="D396" s="100"/>
      <c r="E396" s="100"/>
      <c r="F396" s="109"/>
      <c r="G396" s="84"/>
      <c r="H396" s="82"/>
      <c r="I396" s="83"/>
      <c r="J396" s="94"/>
      <c r="L396" s="87">
        <f t="shared" ref="L396:L409" si="19">IF(E396&gt;0,F396,0)</f>
        <v>0</v>
      </c>
      <c r="M396" s="67"/>
      <c r="N396" s="67" t="str">
        <f t="shared" ref="N396:N409" si="20">+D396&amp;G396</f>
        <v/>
      </c>
      <c r="O396" s="80">
        <f t="shared" ref="O396:O409" si="21">+F396</f>
        <v>0</v>
      </c>
      <c r="P396" s="67"/>
    </row>
    <row r="397" spans="1:16" ht="12" customHeight="1">
      <c r="A397" s="91"/>
      <c r="B397" s="99"/>
      <c r="C397" s="108"/>
      <c r="D397" s="100"/>
      <c r="E397" s="100"/>
      <c r="F397" s="109"/>
      <c r="G397" s="84"/>
      <c r="H397" s="82"/>
      <c r="I397" s="83"/>
      <c r="J397" s="94"/>
      <c r="L397" s="87">
        <f t="shared" si="19"/>
        <v>0</v>
      </c>
      <c r="M397" s="67"/>
      <c r="N397" s="67" t="str">
        <f t="shared" si="20"/>
        <v/>
      </c>
      <c r="O397" s="80">
        <f t="shared" si="21"/>
        <v>0</v>
      </c>
      <c r="P397" s="67"/>
    </row>
    <row r="398" spans="1:16" ht="12" customHeight="1">
      <c r="A398" s="91"/>
      <c r="B398" s="110"/>
      <c r="C398" s="109"/>
      <c r="D398" s="100"/>
      <c r="E398" s="100"/>
      <c r="F398" s="8"/>
      <c r="G398" s="84"/>
      <c r="H398" s="82"/>
      <c r="I398" s="8"/>
      <c r="J398" s="94"/>
      <c r="L398" s="87">
        <f t="shared" si="19"/>
        <v>0</v>
      </c>
      <c r="M398" s="67"/>
      <c r="N398" s="67" t="str">
        <f t="shared" si="20"/>
        <v/>
      </c>
      <c r="O398" s="80">
        <f t="shared" si="21"/>
        <v>0</v>
      </c>
      <c r="P398" s="67"/>
    </row>
    <row r="399" spans="1:16" ht="12" customHeight="1" thickBot="1">
      <c r="A399" s="106"/>
      <c r="B399" s="9" t="s">
        <v>12</v>
      </c>
      <c r="C399" s="105"/>
      <c r="D399" s="105"/>
      <c r="E399" s="100"/>
      <c r="F399" s="109"/>
      <c r="G399" s="100"/>
      <c r="H399" s="106"/>
      <c r="I399" s="107"/>
      <c r="J399" s="83"/>
      <c r="L399" s="87">
        <f t="shared" si="19"/>
        <v>0</v>
      </c>
      <c r="M399" s="67"/>
      <c r="N399" s="67" t="str">
        <f t="shared" si="20"/>
        <v/>
      </c>
      <c r="O399" s="80">
        <f t="shared" si="21"/>
        <v>0</v>
      </c>
      <c r="P399" s="67"/>
    </row>
    <row r="400" spans="1:16" ht="12" customHeight="1">
      <c r="A400" s="965" t="s">
        <v>2129</v>
      </c>
      <c r="B400" s="966"/>
      <c r="C400" s="966"/>
      <c r="D400" s="966"/>
      <c r="E400" s="966"/>
      <c r="F400" s="966"/>
      <c r="G400" s="966"/>
      <c r="H400" s="966"/>
      <c r="I400" s="966"/>
      <c r="J400" s="967"/>
      <c r="L400" s="87">
        <f t="shared" si="19"/>
        <v>0</v>
      </c>
      <c r="M400" s="67"/>
      <c r="N400" s="67" t="str">
        <f t="shared" si="20"/>
        <v/>
      </c>
      <c r="O400" s="80">
        <f t="shared" si="21"/>
        <v>0</v>
      </c>
      <c r="P400" s="67"/>
    </row>
    <row r="401" spans="1:16" ht="12" customHeight="1">
      <c r="A401" s="968"/>
      <c r="B401" s="969"/>
      <c r="C401" s="969"/>
      <c r="D401" s="969"/>
      <c r="E401" s="969"/>
      <c r="F401" s="969"/>
      <c r="G401" s="969"/>
      <c r="H401" s="969"/>
      <c r="I401" s="969"/>
      <c r="J401" s="970"/>
      <c r="L401" s="87">
        <f t="shared" si="19"/>
        <v>0</v>
      </c>
      <c r="M401" s="67"/>
      <c r="N401" s="67" t="str">
        <f t="shared" si="20"/>
        <v/>
      </c>
      <c r="O401" s="80">
        <f t="shared" si="21"/>
        <v>0</v>
      </c>
      <c r="P401" s="67"/>
    </row>
    <row r="402" spans="1:16" ht="12" customHeight="1">
      <c r="A402" s="968"/>
      <c r="B402" s="969"/>
      <c r="C402" s="969"/>
      <c r="D402" s="969"/>
      <c r="E402" s="969"/>
      <c r="F402" s="969"/>
      <c r="G402" s="969"/>
      <c r="H402" s="969"/>
      <c r="I402" s="969"/>
      <c r="J402" s="970"/>
      <c r="L402" s="87">
        <f t="shared" si="19"/>
        <v>0</v>
      </c>
      <c r="M402" s="67"/>
      <c r="N402" s="67" t="str">
        <f t="shared" si="20"/>
        <v/>
      </c>
      <c r="O402" s="80">
        <f t="shared" si="21"/>
        <v>0</v>
      </c>
      <c r="P402" s="67"/>
    </row>
    <row r="403" spans="1:16" ht="12" customHeight="1">
      <c r="A403" s="968"/>
      <c r="B403" s="969"/>
      <c r="C403" s="969"/>
      <c r="D403" s="969"/>
      <c r="E403" s="969"/>
      <c r="F403" s="969"/>
      <c r="G403" s="969"/>
      <c r="H403" s="969"/>
      <c r="I403" s="969"/>
      <c r="J403" s="970"/>
      <c r="L403" s="87">
        <f t="shared" si="19"/>
        <v>0</v>
      </c>
      <c r="M403" s="67"/>
      <c r="N403" s="67" t="str">
        <f t="shared" si="20"/>
        <v/>
      </c>
      <c r="O403" s="80">
        <f t="shared" si="21"/>
        <v>0</v>
      </c>
      <c r="P403" s="67"/>
    </row>
    <row r="404" spans="1:16" ht="12" customHeight="1">
      <c r="A404" s="968"/>
      <c r="B404" s="969"/>
      <c r="C404" s="969"/>
      <c r="D404" s="969"/>
      <c r="E404" s="969"/>
      <c r="F404" s="969"/>
      <c r="G404" s="969"/>
      <c r="H404" s="969"/>
      <c r="I404" s="969"/>
      <c r="J404" s="970"/>
      <c r="L404" s="87">
        <f t="shared" si="19"/>
        <v>0</v>
      </c>
      <c r="M404" s="67"/>
      <c r="N404" s="67" t="str">
        <f t="shared" si="20"/>
        <v/>
      </c>
      <c r="O404" s="80">
        <f t="shared" si="21"/>
        <v>0</v>
      </c>
      <c r="P404" s="67"/>
    </row>
    <row r="405" spans="1:16" ht="12" customHeight="1">
      <c r="A405" s="968"/>
      <c r="B405" s="969"/>
      <c r="C405" s="969"/>
      <c r="D405" s="969"/>
      <c r="E405" s="969"/>
      <c r="F405" s="969"/>
      <c r="G405" s="969"/>
      <c r="H405" s="969"/>
      <c r="I405" s="969"/>
      <c r="J405" s="970"/>
      <c r="L405" s="87">
        <f t="shared" si="19"/>
        <v>0</v>
      </c>
      <c r="M405" s="67"/>
      <c r="N405" s="67" t="str">
        <f t="shared" si="20"/>
        <v/>
      </c>
      <c r="O405" s="80">
        <f t="shared" si="21"/>
        <v>0</v>
      </c>
      <c r="P405" s="67"/>
    </row>
    <row r="406" spans="1:16" ht="12" customHeight="1">
      <c r="A406" s="968"/>
      <c r="B406" s="969"/>
      <c r="C406" s="969"/>
      <c r="D406" s="969"/>
      <c r="E406" s="969"/>
      <c r="F406" s="969"/>
      <c r="G406" s="969"/>
      <c r="H406" s="969"/>
      <c r="I406" s="969"/>
      <c r="J406" s="970"/>
      <c r="L406" s="87">
        <f t="shared" si="19"/>
        <v>0</v>
      </c>
      <c r="M406" s="67"/>
      <c r="N406" s="67" t="str">
        <f t="shared" si="20"/>
        <v/>
      </c>
      <c r="O406" s="80">
        <f t="shared" si="21"/>
        <v>0</v>
      </c>
      <c r="P406" s="67"/>
    </row>
    <row r="407" spans="1:16" ht="12" customHeight="1">
      <c r="A407" s="968"/>
      <c r="B407" s="969"/>
      <c r="C407" s="969"/>
      <c r="D407" s="969"/>
      <c r="E407" s="969"/>
      <c r="F407" s="969"/>
      <c r="G407" s="969"/>
      <c r="H407" s="969"/>
      <c r="I407" s="969"/>
      <c r="J407" s="970"/>
      <c r="L407" s="87">
        <f t="shared" si="19"/>
        <v>0</v>
      </c>
      <c r="M407" s="67"/>
      <c r="N407" s="67" t="str">
        <f t="shared" si="20"/>
        <v/>
      </c>
      <c r="O407" s="80">
        <f t="shared" si="21"/>
        <v>0</v>
      </c>
      <c r="P407" s="67"/>
    </row>
    <row r="408" spans="1:16" ht="12" customHeight="1">
      <c r="A408" s="968"/>
      <c r="B408" s="969"/>
      <c r="C408" s="969"/>
      <c r="D408" s="969"/>
      <c r="E408" s="969"/>
      <c r="F408" s="969"/>
      <c r="G408" s="969"/>
      <c r="H408" s="969"/>
      <c r="I408" s="969"/>
      <c r="J408" s="970"/>
      <c r="L408" s="87">
        <f t="shared" si="19"/>
        <v>0</v>
      </c>
      <c r="M408" s="67"/>
      <c r="N408" s="67" t="str">
        <f t="shared" si="20"/>
        <v/>
      </c>
      <c r="O408" s="80">
        <f t="shared" si="21"/>
        <v>0</v>
      </c>
      <c r="P408" s="67"/>
    </row>
    <row r="409" spans="1:16" ht="12" customHeight="1" thickBot="1">
      <c r="A409" s="971"/>
      <c r="B409" s="972"/>
      <c r="C409" s="972"/>
      <c r="D409" s="972"/>
      <c r="E409" s="972"/>
      <c r="F409" s="972"/>
      <c r="G409" s="972"/>
      <c r="H409" s="972"/>
      <c r="I409" s="972"/>
      <c r="J409" s="973"/>
      <c r="L409" s="87">
        <f t="shared" si="19"/>
        <v>0</v>
      </c>
      <c r="M409" s="67"/>
      <c r="N409" s="67" t="str">
        <f t="shared" si="20"/>
        <v/>
      </c>
      <c r="O409" s="80">
        <f t="shared" si="21"/>
        <v>0</v>
      </c>
      <c r="P409" s="67"/>
    </row>
    <row r="410" spans="1:16" ht="12" customHeight="1">
      <c r="L410" s="304">
        <f>SUM(L11:L409)</f>
        <v>-78011944.255120516</v>
      </c>
      <c r="M410" s="304">
        <f>SUM(M11:M409)</f>
        <v>0</v>
      </c>
      <c r="N410" s="304">
        <f>SUM(N11:N409)</f>
        <v>0</v>
      </c>
      <c r="O410" s="307">
        <f>SUM(O11:O409)</f>
        <v>98701616.518062547</v>
      </c>
      <c r="P410" s="67"/>
    </row>
    <row r="411" spans="1:16" ht="12" customHeight="1">
      <c r="L411" s="67"/>
      <c r="M411" s="67"/>
      <c r="N411" s="67"/>
      <c r="O411" s="753" t="s">
        <v>13</v>
      </c>
      <c r="P411" s="67"/>
    </row>
    <row r="412" spans="1:16" ht="12" customHeight="1">
      <c r="L412" s="67"/>
      <c r="M412" s="67"/>
      <c r="N412" s="67"/>
      <c r="O412" s="80"/>
      <c r="P412" s="67"/>
    </row>
    <row r="413" spans="1:16" ht="12" customHeight="1">
      <c r="L413" s="67"/>
      <c r="M413" s="67"/>
      <c r="N413" s="67"/>
      <c r="O413" s="80"/>
      <c r="P413" s="67"/>
    </row>
    <row r="414" spans="1:16" ht="12" customHeight="1">
      <c r="L414" s="67"/>
      <c r="M414" s="67"/>
      <c r="N414" s="67"/>
      <c r="O414" s="80"/>
      <c r="P414" s="67"/>
    </row>
    <row r="415" spans="1:16" ht="12" customHeight="1">
      <c r="L415" s="67"/>
      <c r="M415" s="67"/>
      <c r="N415" s="67"/>
      <c r="O415" s="80"/>
      <c r="P415" s="67"/>
    </row>
    <row r="416" spans="1:16" ht="12" customHeight="1">
      <c r="L416" s="67"/>
      <c r="M416" s="67"/>
      <c r="N416" s="67"/>
      <c r="O416" s="80"/>
      <c r="P416" s="67"/>
    </row>
    <row r="417" spans="12:16" ht="12" customHeight="1">
      <c r="L417" s="67"/>
      <c r="M417" s="67"/>
      <c r="N417" s="67"/>
      <c r="O417" s="80"/>
      <c r="P417" s="67"/>
    </row>
    <row r="418" spans="12:16" ht="12" customHeight="1">
      <c r="L418" s="67"/>
      <c r="M418" s="67"/>
      <c r="N418" s="67"/>
      <c r="O418" s="80"/>
      <c r="P418" s="67"/>
    </row>
    <row r="419" spans="12:16" ht="12" customHeight="1">
      <c r="L419" s="67"/>
      <c r="M419" s="67"/>
      <c r="N419" s="67"/>
      <c r="O419" s="80"/>
      <c r="P419" s="67"/>
    </row>
    <row r="420" spans="12:16" ht="12" customHeight="1">
      <c r="L420" s="67"/>
      <c r="M420" s="67"/>
      <c r="N420" s="67"/>
      <c r="O420" s="80"/>
      <c r="P420" s="67"/>
    </row>
    <row r="421" spans="12:16" ht="12" customHeight="1">
      <c r="L421" s="67"/>
      <c r="M421" s="67"/>
      <c r="N421" s="67"/>
      <c r="O421" s="80"/>
      <c r="P421" s="67"/>
    </row>
    <row r="422" spans="12:16" ht="12" customHeight="1">
      <c r="L422" s="67"/>
      <c r="M422" s="67"/>
      <c r="N422" s="67"/>
      <c r="O422" s="80"/>
      <c r="P422" s="67"/>
    </row>
    <row r="423" spans="12:16" ht="12" customHeight="1">
      <c r="L423" s="67"/>
      <c r="M423" s="67"/>
      <c r="N423" s="67"/>
      <c r="O423" s="80"/>
      <c r="P423" s="67"/>
    </row>
    <row r="424" spans="12:16" ht="12" customHeight="1">
      <c r="L424" s="67"/>
      <c r="M424" s="67"/>
      <c r="N424" s="67"/>
      <c r="O424" s="80"/>
      <c r="P424" s="67"/>
    </row>
    <row r="425" spans="12:16" ht="12" customHeight="1">
      <c r="L425" s="67"/>
      <c r="M425" s="67"/>
      <c r="N425" s="67"/>
      <c r="O425" s="80"/>
      <c r="P425" s="67"/>
    </row>
    <row r="426" spans="12:16" ht="12" customHeight="1">
      <c r="L426" s="67"/>
      <c r="M426" s="67"/>
      <c r="N426" s="67"/>
      <c r="O426" s="80"/>
      <c r="P426" s="67"/>
    </row>
    <row r="427" spans="12:16" ht="12" customHeight="1">
      <c r="L427" s="67"/>
      <c r="M427" s="67"/>
      <c r="N427" s="67"/>
      <c r="O427" s="80"/>
      <c r="P427" s="67"/>
    </row>
    <row r="428" spans="12:16" ht="12" customHeight="1">
      <c r="L428" s="67"/>
      <c r="M428" s="67"/>
      <c r="N428" s="67"/>
      <c r="O428" s="80"/>
      <c r="P428" s="67"/>
    </row>
    <row r="429" spans="12:16" ht="12" customHeight="1">
      <c r="L429" s="67"/>
      <c r="M429" s="67"/>
      <c r="N429" s="67"/>
      <c r="O429" s="80"/>
      <c r="P429" s="67"/>
    </row>
    <row r="430" spans="12:16" ht="12" customHeight="1">
      <c r="L430" s="67"/>
      <c r="M430" s="67"/>
      <c r="N430" s="67"/>
      <c r="O430" s="80"/>
      <c r="P430" s="67"/>
    </row>
    <row r="431" spans="12:16" ht="12" customHeight="1">
      <c r="L431" s="67"/>
      <c r="M431" s="67"/>
      <c r="N431" s="67"/>
      <c r="O431" s="80"/>
      <c r="P431" s="67"/>
    </row>
    <row r="432" spans="12:16" ht="12" customHeight="1">
      <c r="L432" s="67"/>
      <c r="M432" s="67"/>
      <c r="N432" s="67"/>
      <c r="O432" s="80"/>
      <c r="P432" s="67"/>
    </row>
    <row r="433" spans="12:16" ht="12" customHeight="1">
      <c r="L433" s="67"/>
      <c r="M433" s="67"/>
      <c r="N433" s="67"/>
      <c r="O433" s="80"/>
      <c r="P433" s="67"/>
    </row>
    <row r="434" spans="12:16" ht="12" customHeight="1">
      <c r="L434" s="67"/>
      <c r="M434" s="67"/>
      <c r="N434" s="67"/>
      <c r="O434" s="80"/>
      <c r="P434" s="67"/>
    </row>
    <row r="435" spans="12:16" ht="12" customHeight="1">
      <c r="L435" s="67"/>
      <c r="M435" s="67"/>
      <c r="N435" s="67"/>
      <c r="O435" s="80"/>
      <c r="P435" s="67"/>
    </row>
    <row r="436" spans="12:16" ht="12" customHeight="1">
      <c r="L436" s="67"/>
      <c r="M436" s="67"/>
      <c r="N436" s="67"/>
      <c r="O436" s="80"/>
      <c r="P436" s="67"/>
    </row>
    <row r="437" spans="12:16" ht="12" customHeight="1">
      <c r="L437" s="67"/>
      <c r="M437" s="67"/>
      <c r="N437" s="67"/>
      <c r="O437" s="80"/>
      <c r="P437" s="67"/>
    </row>
    <row r="438" spans="12:16" ht="12" customHeight="1">
      <c r="L438" s="67"/>
      <c r="M438" s="67"/>
      <c r="N438" s="67"/>
      <c r="O438" s="80"/>
      <c r="P438" s="67"/>
    </row>
    <row r="439" spans="12:16" ht="12" customHeight="1">
      <c r="L439" s="67"/>
      <c r="M439" s="67"/>
      <c r="N439" s="67"/>
      <c r="O439" s="80"/>
      <c r="P439" s="67"/>
    </row>
    <row r="440" spans="12:16" ht="12" customHeight="1">
      <c r="L440" s="67"/>
      <c r="M440" s="67"/>
      <c r="N440" s="67"/>
      <c r="O440" s="80"/>
      <c r="P440" s="67"/>
    </row>
    <row r="441" spans="12:16" ht="12" customHeight="1">
      <c r="L441" s="67"/>
      <c r="M441" s="67"/>
      <c r="N441" s="67"/>
      <c r="O441" s="80"/>
      <c r="P441" s="67"/>
    </row>
    <row r="442" spans="12:16" ht="12" customHeight="1">
      <c r="L442" s="67"/>
      <c r="M442" s="67"/>
      <c r="N442" s="67"/>
      <c r="O442" s="80"/>
      <c r="P442" s="67"/>
    </row>
    <row r="443" spans="12:16" ht="12" customHeight="1">
      <c r="L443" s="67"/>
      <c r="M443" s="67"/>
      <c r="N443" s="67"/>
      <c r="O443" s="80"/>
      <c r="P443" s="67"/>
    </row>
    <row r="444" spans="12:16" ht="12" customHeight="1">
      <c r="L444" s="67"/>
      <c r="M444" s="67"/>
      <c r="N444" s="67"/>
      <c r="O444" s="80"/>
      <c r="P444" s="67"/>
    </row>
    <row r="445" spans="12:16" ht="12" customHeight="1">
      <c r="L445" s="67"/>
      <c r="M445" s="67"/>
      <c r="N445" s="67"/>
      <c r="O445" s="80"/>
      <c r="P445" s="67"/>
    </row>
    <row r="446" spans="12:16" ht="12" customHeight="1">
      <c r="L446" s="67"/>
      <c r="M446" s="67"/>
      <c r="N446" s="67"/>
      <c r="O446" s="80"/>
      <c r="P446" s="67"/>
    </row>
    <row r="447" spans="12:16" ht="12" customHeight="1">
      <c r="L447" s="67"/>
      <c r="M447" s="67"/>
      <c r="N447" s="67"/>
      <c r="O447" s="80"/>
      <c r="P447" s="67"/>
    </row>
    <row r="448" spans="12:16" ht="12" customHeight="1">
      <c r="L448" s="67"/>
      <c r="M448" s="67"/>
      <c r="N448" s="67"/>
      <c r="O448" s="80"/>
      <c r="P448" s="67"/>
    </row>
    <row r="449" spans="12:16" ht="12" customHeight="1">
      <c r="L449" s="67"/>
      <c r="M449" s="67"/>
      <c r="N449" s="67"/>
      <c r="O449" s="80"/>
      <c r="P449" s="67"/>
    </row>
    <row r="450" spans="12:16" ht="12" customHeight="1">
      <c r="L450" s="67"/>
      <c r="M450" s="67"/>
      <c r="N450" s="67"/>
      <c r="O450" s="80"/>
      <c r="P450" s="67"/>
    </row>
    <row r="451" spans="12:16" ht="12" customHeight="1">
      <c r="L451" s="67"/>
      <c r="M451" s="67"/>
      <c r="N451" s="67"/>
      <c r="O451" s="80"/>
      <c r="P451" s="67"/>
    </row>
    <row r="452" spans="12:16" ht="12" customHeight="1">
      <c r="L452" s="67"/>
      <c r="M452" s="67"/>
      <c r="N452" s="67"/>
      <c r="O452" s="80"/>
      <c r="P452" s="67"/>
    </row>
    <row r="453" spans="12:16" ht="12" customHeight="1">
      <c r="L453" s="67"/>
      <c r="M453" s="67"/>
      <c r="N453" s="67"/>
      <c r="O453" s="80"/>
      <c r="P453" s="67"/>
    </row>
    <row r="454" spans="12:16" ht="12" customHeight="1">
      <c r="L454" s="67"/>
      <c r="M454" s="67"/>
      <c r="N454" s="67"/>
      <c r="O454" s="80"/>
      <c r="P454" s="67"/>
    </row>
    <row r="455" spans="12:16" ht="12" customHeight="1">
      <c r="L455" s="67"/>
      <c r="M455" s="67"/>
      <c r="N455" s="67"/>
      <c r="O455" s="80"/>
      <c r="P455" s="67"/>
    </row>
    <row r="456" spans="12:16" ht="12" customHeight="1">
      <c r="L456" s="67"/>
      <c r="M456" s="67"/>
      <c r="N456" s="67"/>
      <c r="O456" s="80"/>
      <c r="P456" s="67"/>
    </row>
    <row r="457" spans="12:16" ht="12" customHeight="1">
      <c r="L457" s="67"/>
      <c r="M457" s="67"/>
      <c r="N457" s="67"/>
      <c r="O457" s="80"/>
      <c r="P457" s="67"/>
    </row>
    <row r="458" spans="12:16" ht="12" customHeight="1">
      <c r="L458" s="67"/>
      <c r="M458" s="67"/>
      <c r="N458" s="67"/>
      <c r="O458" s="80"/>
      <c r="P458" s="67"/>
    </row>
    <row r="459" spans="12:16" ht="12" customHeight="1">
      <c r="L459" s="67"/>
      <c r="M459" s="67"/>
      <c r="N459" s="67"/>
      <c r="O459" s="80"/>
      <c r="P459" s="67"/>
    </row>
    <row r="460" spans="12:16" ht="12" customHeight="1">
      <c r="L460" s="67"/>
      <c r="M460" s="67"/>
      <c r="N460" s="67"/>
      <c r="O460" s="80"/>
      <c r="P460" s="67"/>
    </row>
    <row r="461" spans="12:16" ht="12" customHeight="1">
      <c r="L461" s="67"/>
      <c r="M461" s="67"/>
      <c r="N461" s="67"/>
      <c r="O461" s="80"/>
      <c r="P461" s="67"/>
    </row>
    <row r="462" spans="12:16" ht="12" customHeight="1">
      <c r="L462" s="67"/>
      <c r="M462" s="67"/>
      <c r="N462" s="67"/>
      <c r="O462" s="80"/>
      <c r="P462" s="67"/>
    </row>
    <row r="463" spans="12:16" ht="12" customHeight="1">
      <c r="L463" s="67"/>
      <c r="M463" s="67"/>
      <c r="N463" s="67"/>
      <c r="O463" s="80"/>
      <c r="P463" s="67"/>
    </row>
    <row r="464" spans="12:16" ht="12" customHeight="1">
      <c r="L464" s="67"/>
      <c r="M464" s="67"/>
      <c r="N464" s="67"/>
      <c r="O464" s="80"/>
      <c r="P464" s="67"/>
    </row>
    <row r="465" spans="12:16" ht="12" customHeight="1">
      <c r="L465" s="67"/>
      <c r="M465" s="67"/>
      <c r="N465" s="67"/>
      <c r="O465" s="80"/>
      <c r="P465" s="67"/>
    </row>
    <row r="466" spans="12:16" ht="12" customHeight="1">
      <c r="L466" s="67"/>
      <c r="M466" s="67"/>
      <c r="N466" s="67"/>
      <c r="O466" s="80"/>
      <c r="P466" s="67"/>
    </row>
    <row r="467" spans="12:16" ht="12" customHeight="1">
      <c r="L467" s="67"/>
      <c r="M467" s="67"/>
      <c r="N467" s="67"/>
      <c r="O467" s="80"/>
      <c r="P467" s="67"/>
    </row>
    <row r="468" spans="12:16" ht="12" customHeight="1">
      <c r="L468" s="67"/>
      <c r="M468" s="67"/>
      <c r="N468" s="67"/>
      <c r="O468" s="80"/>
      <c r="P468" s="67"/>
    </row>
    <row r="469" spans="12:16" ht="12" customHeight="1">
      <c r="L469" s="67"/>
      <c r="M469" s="67"/>
      <c r="N469" s="67"/>
      <c r="O469" s="80"/>
      <c r="P469" s="67"/>
    </row>
    <row r="470" spans="12:16" ht="12" customHeight="1">
      <c r="L470" s="67"/>
      <c r="M470" s="67"/>
      <c r="N470" s="67"/>
      <c r="O470" s="80"/>
      <c r="P470" s="67"/>
    </row>
    <row r="471" spans="12:16" ht="12" customHeight="1">
      <c r="L471" s="67"/>
      <c r="M471" s="67"/>
      <c r="N471" s="67"/>
      <c r="O471" s="80"/>
      <c r="P471" s="67"/>
    </row>
    <row r="472" spans="12:16" ht="12" customHeight="1">
      <c r="L472" s="67"/>
      <c r="M472" s="67"/>
      <c r="N472" s="67"/>
      <c r="O472" s="80"/>
      <c r="P472" s="67"/>
    </row>
    <row r="473" spans="12:16" ht="12" customHeight="1">
      <c r="L473" s="67"/>
      <c r="M473" s="67"/>
      <c r="N473" s="67"/>
      <c r="O473" s="80"/>
      <c r="P473" s="67"/>
    </row>
    <row r="474" spans="12:16" ht="12" customHeight="1">
      <c r="L474" s="67"/>
      <c r="M474" s="67"/>
      <c r="N474" s="67"/>
      <c r="O474" s="80"/>
      <c r="P474" s="67"/>
    </row>
    <row r="475" spans="12:16" ht="12" customHeight="1">
      <c r="L475" s="67"/>
      <c r="M475" s="67"/>
      <c r="N475" s="67"/>
      <c r="O475" s="80"/>
      <c r="P475" s="67"/>
    </row>
    <row r="476" spans="12:16" ht="12" customHeight="1">
      <c r="L476" s="67"/>
      <c r="M476" s="67"/>
      <c r="N476" s="67"/>
      <c r="O476" s="80"/>
      <c r="P476" s="67"/>
    </row>
    <row r="477" spans="12:16" ht="12" customHeight="1">
      <c r="L477" s="67"/>
      <c r="M477" s="67"/>
      <c r="N477" s="67"/>
      <c r="O477" s="80"/>
      <c r="P477" s="67"/>
    </row>
    <row r="478" spans="12:16" ht="12" customHeight="1">
      <c r="L478" s="67"/>
      <c r="M478" s="67"/>
      <c r="N478" s="67"/>
      <c r="O478" s="80"/>
      <c r="P478" s="67"/>
    </row>
    <row r="479" spans="12:16" ht="12" customHeight="1">
      <c r="L479" s="67"/>
      <c r="M479" s="67"/>
      <c r="N479" s="67"/>
      <c r="O479" s="80"/>
      <c r="P479" s="67"/>
    </row>
    <row r="480" spans="12:16" ht="12" customHeight="1">
      <c r="L480" s="67"/>
      <c r="M480" s="67"/>
      <c r="N480" s="67"/>
      <c r="O480" s="80"/>
      <c r="P480" s="67"/>
    </row>
    <row r="481" spans="12:16" ht="12" customHeight="1">
      <c r="L481" s="67"/>
      <c r="M481" s="67"/>
      <c r="N481" s="67"/>
      <c r="O481" s="80"/>
      <c r="P481" s="67"/>
    </row>
    <row r="482" spans="12:16" ht="12" customHeight="1">
      <c r="L482" s="67"/>
      <c r="M482" s="67"/>
      <c r="N482" s="67"/>
      <c r="O482" s="80"/>
      <c r="P482" s="67"/>
    </row>
    <row r="483" spans="12:16" ht="12" customHeight="1">
      <c r="L483" s="67"/>
      <c r="M483" s="67"/>
      <c r="N483" s="67"/>
      <c r="O483" s="80"/>
      <c r="P483" s="67"/>
    </row>
    <row r="484" spans="12:16" ht="12" customHeight="1">
      <c r="L484" s="67"/>
      <c r="M484" s="67"/>
      <c r="N484" s="67"/>
      <c r="O484" s="80"/>
      <c r="P484" s="67"/>
    </row>
    <row r="485" spans="12:16" ht="12" customHeight="1">
      <c r="L485" s="67"/>
      <c r="M485" s="67"/>
      <c r="N485" s="67"/>
      <c r="O485" s="80"/>
      <c r="P485" s="67"/>
    </row>
    <row r="486" spans="12:16" ht="12" customHeight="1">
      <c r="L486" s="67"/>
      <c r="M486" s="67"/>
      <c r="N486" s="67"/>
      <c r="O486" s="80"/>
      <c r="P486" s="67"/>
    </row>
    <row r="487" spans="12:16" ht="12" customHeight="1">
      <c r="L487" s="67"/>
      <c r="M487" s="67"/>
      <c r="N487" s="67"/>
      <c r="O487" s="80"/>
      <c r="P487" s="67"/>
    </row>
    <row r="488" spans="12:16" ht="12" customHeight="1">
      <c r="L488" s="67"/>
      <c r="M488" s="67"/>
      <c r="N488" s="67"/>
      <c r="O488" s="80"/>
      <c r="P488" s="67"/>
    </row>
    <row r="489" spans="12:16" ht="12" customHeight="1">
      <c r="L489" s="67"/>
      <c r="M489" s="67"/>
      <c r="N489" s="67"/>
      <c r="O489" s="80"/>
      <c r="P489" s="67"/>
    </row>
    <row r="490" spans="12:16" ht="12" customHeight="1">
      <c r="L490" s="67"/>
      <c r="M490" s="67"/>
      <c r="N490" s="67"/>
      <c r="O490" s="80"/>
      <c r="P490" s="67"/>
    </row>
    <row r="491" spans="12:16" ht="12" customHeight="1">
      <c r="L491" s="67"/>
      <c r="M491" s="67"/>
      <c r="N491" s="67"/>
      <c r="O491" s="80"/>
      <c r="P491" s="67"/>
    </row>
    <row r="492" spans="12:16" ht="12" customHeight="1">
      <c r="L492" s="67"/>
      <c r="M492" s="67"/>
      <c r="N492" s="67"/>
      <c r="O492" s="80"/>
      <c r="P492" s="67"/>
    </row>
    <row r="493" spans="12:16" ht="12" customHeight="1">
      <c r="L493" s="67"/>
      <c r="M493" s="67"/>
      <c r="N493" s="67"/>
      <c r="O493" s="80"/>
      <c r="P493" s="67"/>
    </row>
    <row r="494" spans="12:16" ht="12" customHeight="1">
      <c r="L494" s="67"/>
      <c r="M494" s="67"/>
      <c r="N494" s="67"/>
      <c r="O494" s="80"/>
      <c r="P494" s="67"/>
    </row>
    <row r="495" spans="12:16" ht="12" customHeight="1">
      <c r="L495" s="67"/>
      <c r="M495" s="67"/>
      <c r="N495" s="67"/>
      <c r="O495" s="80"/>
      <c r="P495" s="67"/>
    </row>
    <row r="496" spans="12:16" ht="12" customHeight="1">
      <c r="L496" s="67"/>
      <c r="M496" s="67"/>
      <c r="N496" s="67"/>
      <c r="O496" s="80"/>
      <c r="P496" s="67"/>
    </row>
    <row r="497" spans="12:16" ht="12" customHeight="1">
      <c r="L497" s="67"/>
      <c r="M497" s="67"/>
      <c r="N497" s="67"/>
      <c r="O497" s="80"/>
      <c r="P497" s="67"/>
    </row>
    <row r="498" spans="12:16" ht="12" customHeight="1">
      <c r="L498" s="67"/>
      <c r="M498" s="67"/>
      <c r="N498" s="67"/>
      <c r="O498" s="80"/>
      <c r="P498" s="67"/>
    </row>
    <row r="499" spans="12:16" ht="12" customHeight="1">
      <c r="L499" s="67"/>
      <c r="M499" s="67"/>
      <c r="N499" s="67"/>
      <c r="O499" s="80"/>
      <c r="P499" s="67"/>
    </row>
    <row r="500" spans="12:16" ht="12" customHeight="1">
      <c r="L500" s="67"/>
      <c r="M500" s="67"/>
      <c r="N500" s="67"/>
      <c r="O500" s="80"/>
      <c r="P500" s="67"/>
    </row>
    <row r="501" spans="12:16" ht="12" customHeight="1">
      <c r="L501" s="67"/>
      <c r="M501" s="67"/>
      <c r="N501" s="67"/>
      <c r="O501" s="80"/>
      <c r="P501" s="67"/>
    </row>
    <row r="502" spans="12:16" ht="12" customHeight="1">
      <c r="L502" s="67"/>
      <c r="M502" s="67"/>
      <c r="N502" s="67"/>
      <c r="O502" s="80"/>
      <c r="P502" s="67"/>
    </row>
    <row r="503" spans="12:16" ht="12" customHeight="1">
      <c r="L503" s="67"/>
      <c r="M503" s="67"/>
      <c r="N503" s="67"/>
      <c r="O503" s="80"/>
      <c r="P503" s="67"/>
    </row>
    <row r="504" spans="12:16" ht="12" customHeight="1">
      <c r="L504" s="67"/>
      <c r="M504" s="67"/>
      <c r="N504" s="67"/>
      <c r="O504" s="80"/>
      <c r="P504" s="67"/>
    </row>
    <row r="505" spans="12:16" ht="12" customHeight="1">
      <c r="L505" s="67"/>
      <c r="M505" s="67"/>
      <c r="N505" s="67"/>
      <c r="O505" s="80"/>
      <c r="P505" s="67"/>
    </row>
    <row r="506" spans="12:16" ht="12" customHeight="1">
      <c r="L506" s="67"/>
      <c r="M506" s="67"/>
      <c r="N506" s="67"/>
      <c r="O506" s="80"/>
      <c r="P506" s="67"/>
    </row>
    <row r="507" spans="12:16" ht="12" customHeight="1">
      <c r="L507" s="67"/>
      <c r="M507" s="67"/>
      <c r="N507" s="67"/>
      <c r="O507" s="80"/>
      <c r="P507" s="67"/>
    </row>
    <row r="508" spans="12:16" ht="12" customHeight="1">
      <c r="L508" s="67"/>
      <c r="M508" s="67"/>
      <c r="N508" s="67"/>
      <c r="O508" s="80"/>
      <c r="P508" s="67"/>
    </row>
    <row r="509" spans="12:16" ht="12" customHeight="1">
      <c r="L509" s="67"/>
      <c r="M509" s="67"/>
      <c r="N509" s="67"/>
      <c r="O509" s="80"/>
      <c r="P509" s="67"/>
    </row>
    <row r="510" spans="12:16" ht="12" customHeight="1">
      <c r="L510" s="67"/>
      <c r="M510" s="67"/>
      <c r="N510" s="67"/>
      <c r="O510" s="80"/>
      <c r="P510" s="67"/>
    </row>
    <row r="511" spans="12:16" ht="12" customHeight="1">
      <c r="L511" s="67"/>
      <c r="M511" s="67"/>
      <c r="N511" s="67"/>
      <c r="O511" s="80"/>
      <c r="P511" s="67"/>
    </row>
    <row r="512" spans="12:16" ht="12" customHeight="1">
      <c r="L512" s="67"/>
      <c r="M512" s="67"/>
      <c r="N512" s="67"/>
      <c r="O512" s="80"/>
      <c r="P512" s="67"/>
    </row>
    <row r="513" spans="12:16" ht="12" customHeight="1">
      <c r="L513" s="67"/>
      <c r="M513" s="67"/>
      <c r="N513" s="67"/>
      <c r="O513" s="80"/>
      <c r="P513" s="67"/>
    </row>
    <row r="514" spans="12:16" ht="12" customHeight="1">
      <c r="L514" s="67"/>
      <c r="M514" s="67"/>
      <c r="N514" s="67"/>
      <c r="O514" s="80"/>
      <c r="P514" s="67"/>
    </row>
    <row r="515" spans="12:16" ht="12" customHeight="1">
      <c r="L515" s="67"/>
      <c r="M515" s="67"/>
      <c r="N515" s="67"/>
      <c r="O515" s="80"/>
      <c r="P515" s="67"/>
    </row>
    <row r="516" spans="12:16" ht="12" customHeight="1">
      <c r="L516" s="67"/>
      <c r="M516" s="67"/>
      <c r="N516" s="67"/>
      <c r="O516" s="80"/>
      <c r="P516" s="67"/>
    </row>
    <row r="517" spans="12:16" ht="12" customHeight="1">
      <c r="L517" s="67"/>
      <c r="M517" s="67"/>
      <c r="N517" s="67"/>
      <c r="O517" s="80"/>
      <c r="P517" s="67"/>
    </row>
    <row r="518" spans="12:16" ht="12" customHeight="1">
      <c r="L518" s="67"/>
      <c r="M518" s="67"/>
      <c r="N518" s="67"/>
      <c r="O518" s="80"/>
      <c r="P518" s="67"/>
    </row>
    <row r="519" spans="12:16" ht="12" customHeight="1">
      <c r="L519" s="67"/>
      <c r="M519" s="67"/>
      <c r="N519" s="67"/>
      <c r="O519" s="80"/>
      <c r="P519" s="67"/>
    </row>
    <row r="520" spans="12:16" ht="12" customHeight="1">
      <c r="L520" s="67"/>
      <c r="M520" s="67"/>
      <c r="N520" s="67"/>
      <c r="O520" s="80"/>
      <c r="P520" s="67"/>
    </row>
    <row r="521" spans="12:16" ht="12" customHeight="1">
      <c r="L521" s="67"/>
      <c r="M521" s="67"/>
      <c r="N521" s="67"/>
      <c r="O521" s="80"/>
      <c r="P521" s="67"/>
    </row>
    <row r="522" spans="12:16" ht="12" customHeight="1">
      <c r="L522" s="67"/>
      <c r="M522" s="67"/>
      <c r="N522" s="67"/>
      <c r="O522" s="80"/>
      <c r="P522" s="67"/>
    </row>
    <row r="523" spans="12:16" ht="12" customHeight="1">
      <c r="L523" s="67"/>
      <c r="M523" s="67"/>
      <c r="N523" s="67"/>
      <c r="O523" s="80"/>
      <c r="P523" s="67"/>
    </row>
    <row r="524" spans="12:16" ht="12" customHeight="1">
      <c r="L524" s="67"/>
      <c r="M524" s="67"/>
      <c r="N524" s="67"/>
      <c r="O524" s="80"/>
      <c r="P524" s="67"/>
    </row>
    <row r="525" spans="12:16" ht="12" customHeight="1">
      <c r="L525" s="67"/>
      <c r="M525" s="67"/>
      <c r="N525" s="67"/>
      <c r="O525" s="80"/>
      <c r="P525" s="67"/>
    </row>
    <row r="526" spans="12:16" ht="12" customHeight="1">
      <c r="L526" s="67"/>
      <c r="M526" s="67"/>
      <c r="N526" s="67"/>
      <c r="O526" s="80"/>
      <c r="P526" s="67"/>
    </row>
    <row r="527" spans="12:16" ht="12" customHeight="1">
      <c r="L527" s="67"/>
      <c r="M527" s="67"/>
      <c r="N527" s="67"/>
      <c r="O527" s="80"/>
      <c r="P527" s="67"/>
    </row>
    <row r="528" spans="12:16" ht="12" customHeight="1">
      <c r="L528" s="67"/>
      <c r="M528" s="67"/>
      <c r="N528" s="67"/>
      <c r="O528" s="80"/>
      <c r="P528" s="67"/>
    </row>
    <row r="529" spans="12:16" ht="12" customHeight="1">
      <c r="L529" s="67"/>
      <c r="M529" s="67"/>
      <c r="N529" s="67"/>
      <c r="O529" s="80"/>
      <c r="P529" s="67"/>
    </row>
    <row r="530" spans="12:16" ht="12" customHeight="1">
      <c r="L530" s="67"/>
      <c r="M530" s="67"/>
      <c r="N530" s="67"/>
      <c r="O530" s="80"/>
      <c r="P530" s="67"/>
    </row>
    <row r="531" spans="12:16" ht="12" customHeight="1">
      <c r="L531" s="67"/>
      <c r="M531" s="67"/>
      <c r="N531" s="67"/>
      <c r="O531" s="80"/>
      <c r="P531" s="67"/>
    </row>
    <row r="532" spans="12:16" ht="12" customHeight="1">
      <c r="L532" s="67"/>
      <c r="M532" s="67"/>
      <c r="N532" s="67"/>
      <c r="O532" s="80"/>
      <c r="P532" s="67"/>
    </row>
    <row r="533" spans="12:16" ht="12" customHeight="1">
      <c r="L533" s="67"/>
      <c r="M533" s="67"/>
      <c r="N533" s="67"/>
      <c r="O533" s="80"/>
      <c r="P533" s="67"/>
    </row>
    <row r="534" spans="12:16" ht="12" customHeight="1">
      <c r="L534" s="67"/>
      <c r="M534" s="67"/>
      <c r="N534" s="67"/>
      <c r="O534" s="80"/>
      <c r="P534" s="67"/>
    </row>
    <row r="535" spans="12:16" ht="12" customHeight="1">
      <c r="L535" s="67"/>
      <c r="M535" s="67"/>
      <c r="N535" s="67"/>
      <c r="O535" s="80"/>
      <c r="P535" s="67"/>
    </row>
    <row r="536" spans="12:16" ht="12" customHeight="1">
      <c r="L536" s="67"/>
      <c r="M536" s="67"/>
      <c r="N536" s="67"/>
      <c r="O536" s="80"/>
      <c r="P536" s="67"/>
    </row>
    <row r="537" spans="12:16" ht="12" customHeight="1">
      <c r="L537" s="67"/>
      <c r="M537" s="67"/>
      <c r="N537" s="67"/>
      <c r="O537" s="80"/>
      <c r="P537" s="67"/>
    </row>
    <row r="538" spans="12:16" ht="12" customHeight="1">
      <c r="L538" s="67"/>
      <c r="M538" s="67"/>
      <c r="N538" s="67"/>
      <c r="O538" s="80"/>
      <c r="P538" s="67"/>
    </row>
    <row r="539" spans="12:16" ht="12" customHeight="1">
      <c r="L539" s="67"/>
      <c r="M539" s="67"/>
      <c r="N539" s="67"/>
      <c r="O539" s="80"/>
      <c r="P539" s="67"/>
    </row>
    <row r="540" spans="12:16" ht="12" customHeight="1">
      <c r="L540" s="67"/>
      <c r="M540" s="67"/>
      <c r="N540" s="67"/>
      <c r="O540" s="80"/>
      <c r="P540" s="67"/>
    </row>
    <row r="541" spans="12:16" ht="12" customHeight="1">
      <c r="L541" s="67"/>
      <c r="M541" s="67"/>
      <c r="N541" s="67"/>
      <c r="O541" s="80"/>
      <c r="P541" s="67"/>
    </row>
    <row r="542" spans="12:16" ht="12" customHeight="1">
      <c r="L542" s="67"/>
      <c r="M542" s="67"/>
      <c r="N542" s="67"/>
      <c r="O542" s="80"/>
      <c r="P542" s="67"/>
    </row>
    <row r="543" spans="12:16" ht="12" customHeight="1">
      <c r="L543" s="67"/>
      <c r="M543" s="67"/>
      <c r="N543" s="67"/>
      <c r="O543" s="80"/>
      <c r="P543" s="67"/>
    </row>
    <row r="544" spans="12:16" ht="12" customHeight="1">
      <c r="L544" s="67"/>
      <c r="M544" s="67"/>
      <c r="N544" s="67"/>
      <c r="O544" s="80"/>
      <c r="P544" s="67"/>
    </row>
    <row r="545" spans="12:16" ht="12" customHeight="1">
      <c r="L545" s="67"/>
      <c r="M545" s="67"/>
      <c r="N545" s="67"/>
      <c r="O545" s="80"/>
      <c r="P545" s="67"/>
    </row>
    <row r="546" spans="12:16" ht="12" customHeight="1">
      <c r="L546" s="67"/>
      <c r="M546" s="67"/>
      <c r="N546" s="67"/>
      <c r="O546" s="80"/>
      <c r="P546" s="67"/>
    </row>
    <row r="547" spans="12:16" ht="12" customHeight="1">
      <c r="L547" s="67"/>
      <c r="M547" s="67"/>
      <c r="N547" s="67"/>
      <c r="O547" s="80"/>
      <c r="P547" s="67"/>
    </row>
    <row r="548" spans="12:16" ht="12" customHeight="1">
      <c r="L548" s="67"/>
      <c r="M548" s="67"/>
      <c r="N548" s="67"/>
      <c r="O548" s="80"/>
      <c r="P548" s="67"/>
    </row>
    <row r="549" spans="12:16" ht="12" customHeight="1">
      <c r="L549" s="67"/>
      <c r="M549" s="67"/>
      <c r="N549" s="67"/>
      <c r="O549" s="80"/>
      <c r="P549" s="67"/>
    </row>
    <row r="550" spans="12:16" ht="12" customHeight="1">
      <c r="L550" s="67"/>
      <c r="M550" s="67"/>
      <c r="N550" s="67"/>
      <c r="O550" s="80"/>
      <c r="P550" s="67"/>
    </row>
    <row r="551" spans="12:16" ht="12" customHeight="1">
      <c r="L551" s="67"/>
      <c r="M551" s="67"/>
      <c r="N551" s="67"/>
      <c r="O551" s="80"/>
      <c r="P551" s="67"/>
    </row>
    <row r="552" spans="12:16" ht="12" customHeight="1">
      <c r="L552" s="67"/>
      <c r="M552" s="67"/>
      <c r="N552" s="67"/>
      <c r="O552" s="80"/>
      <c r="P552" s="67"/>
    </row>
    <row r="553" spans="12:16" ht="12" customHeight="1">
      <c r="L553" s="67"/>
      <c r="M553" s="67"/>
      <c r="N553" s="67"/>
      <c r="O553" s="80"/>
      <c r="P553" s="67"/>
    </row>
    <row r="554" spans="12:16" ht="12" customHeight="1">
      <c r="L554" s="67"/>
      <c r="M554" s="67"/>
      <c r="N554" s="67"/>
      <c r="O554" s="80"/>
      <c r="P554" s="67"/>
    </row>
    <row r="555" spans="12:16" ht="12" customHeight="1">
      <c r="L555" s="67"/>
      <c r="M555" s="67"/>
      <c r="N555" s="67"/>
      <c r="O555" s="80"/>
      <c r="P555" s="67"/>
    </row>
    <row r="556" spans="12:16" ht="12" customHeight="1">
      <c r="L556" s="67"/>
      <c r="M556" s="67"/>
      <c r="N556" s="67"/>
      <c r="O556" s="80"/>
      <c r="P556" s="67"/>
    </row>
    <row r="557" spans="12:16" ht="12" customHeight="1">
      <c r="L557" s="67"/>
      <c r="M557" s="67"/>
      <c r="N557" s="67"/>
      <c r="O557" s="80"/>
      <c r="P557" s="67"/>
    </row>
    <row r="558" spans="12:16" ht="12" customHeight="1">
      <c r="L558" s="67"/>
      <c r="M558" s="67"/>
      <c r="N558" s="67"/>
      <c r="O558" s="80"/>
      <c r="P558" s="67"/>
    </row>
    <row r="559" spans="12:16" ht="12" customHeight="1">
      <c r="L559" s="67"/>
      <c r="M559" s="67"/>
      <c r="N559" s="67"/>
      <c r="O559" s="80"/>
      <c r="P559" s="67"/>
    </row>
    <row r="560" spans="12:16" ht="12" customHeight="1">
      <c r="L560" s="67"/>
      <c r="M560" s="67"/>
      <c r="N560" s="67"/>
      <c r="O560" s="80"/>
      <c r="P560" s="67"/>
    </row>
    <row r="561" spans="12:16" ht="12" customHeight="1">
      <c r="L561" s="67"/>
      <c r="M561" s="67"/>
      <c r="N561" s="67"/>
      <c r="O561" s="80"/>
      <c r="P561" s="67"/>
    </row>
    <row r="562" spans="12:16" ht="12" customHeight="1">
      <c r="L562" s="67"/>
      <c r="M562" s="67"/>
      <c r="N562" s="67"/>
      <c r="O562" s="80"/>
      <c r="P562" s="67"/>
    </row>
    <row r="563" spans="12:16" ht="12" customHeight="1">
      <c r="L563" s="67"/>
      <c r="M563" s="67"/>
      <c r="N563" s="67"/>
      <c r="O563" s="80"/>
      <c r="P563" s="67"/>
    </row>
    <row r="564" spans="12:16" ht="12" customHeight="1">
      <c r="L564" s="67"/>
      <c r="M564" s="67"/>
      <c r="N564" s="67"/>
      <c r="O564" s="80"/>
      <c r="P564" s="67"/>
    </row>
    <row r="565" spans="12:16" ht="12" customHeight="1">
      <c r="L565" s="67"/>
      <c r="M565" s="67"/>
      <c r="N565" s="67"/>
      <c r="O565" s="80"/>
      <c r="P565" s="67"/>
    </row>
    <row r="566" spans="12:16" ht="12" customHeight="1">
      <c r="L566" s="67"/>
      <c r="M566" s="67"/>
      <c r="N566" s="67"/>
      <c r="O566" s="80"/>
      <c r="P566" s="67"/>
    </row>
    <row r="567" spans="12:16" ht="12" customHeight="1">
      <c r="L567" s="67"/>
      <c r="M567" s="67"/>
      <c r="N567" s="67"/>
      <c r="O567" s="80"/>
      <c r="P567" s="67"/>
    </row>
    <row r="568" spans="12:16" ht="12" customHeight="1">
      <c r="L568" s="67"/>
      <c r="M568" s="67"/>
      <c r="N568" s="67"/>
      <c r="O568" s="80"/>
      <c r="P568" s="67"/>
    </row>
    <row r="569" spans="12:16" ht="12" customHeight="1">
      <c r="L569" s="67"/>
      <c r="M569" s="67"/>
      <c r="N569" s="67"/>
      <c r="O569" s="80"/>
      <c r="P569" s="67"/>
    </row>
    <row r="570" spans="12:16" ht="12" customHeight="1">
      <c r="L570" s="67"/>
      <c r="M570" s="67"/>
      <c r="N570" s="67"/>
      <c r="O570" s="80"/>
      <c r="P570" s="67"/>
    </row>
    <row r="571" spans="12:16" ht="12" customHeight="1">
      <c r="L571" s="67"/>
      <c r="M571" s="67"/>
      <c r="N571" s="67"/>
      <c r="O571" s="80"/>
      <c r="P571" s="67"/>
    </row>
    <row r="572" spans="12:16" ht="12" customHeight="1">
      <c r="L572" s="67"/>
      <c r="M572" s="67"/>
      <c r="N572" s="67"/>
      <c r="O572" s="80"/>
      <c r="P572" s="67"/>
    </row>
    <row r="573" spans="12:16" ht="12" customHeight="1">
      <c r="L573" s="67"/>
      <c r="M573" s="67"/>
      <c r="N573" s="67"/>
      <c r="O573" s="80"/>
      <c r="P573" s="67"/>
    </row>
    <row r="574" spans="12:16" ht="12" customHeight="1">
      <c r="L574" s="67"/>
      <c r="M574" s="67"/>
      <c r="N574" s="67"/>
      <c r="O574" s="80"/>
      <c r="P574" s="67"/>
    </row>
    <row r="575" spans="12:16" ht="12" customHeight="1">
      <c r="L575" s="67"/>
      <c r="M575" s="67"/>
      <c r="N575" s="67"/>
      <c r="O575" s="80"/>
      <c r="P575" s="67"/>
    </row>
    <row r="576" spans="12:16" ht="12" customHeight="1">
      <c r="L576" s="67"/>
      <c r="M576" s="67"/>
      <c r="N576" s="67"/>
      <c r="O576" s="80"/>
      <c r="P576" s="67"/>
    </row>
    <row r="577" spans="12:16" ht="12" customHeight="1">
      <c r="L577" s="67"/>
      <c r="M577" s="67"/>
      <c r="N577" s="67"/>
      <c r="O577" s="80"/>
      <c r="P577" s="67"/>
    </row>
    <row r="578" spans="12:16" ht="12" customHeight="1">
      <c r="L578" s="67"/>
      <c r="M578" s="67"/>
      <c r="N578" s="67"/>
      <c r="O578" s="80"/>
      <c r="P578" s="67"/>
    </row>
    <row r="579" spans="12:16" ht="12" customHeight="1">
      <c r="L579" s="67"/>
      <c r="M579" s="67"/>
      <c r="N579" s="67"/>
      <c r="O579" s="80"/>
      <c r="P579" s="67"/>
    </row>
    <row r="580" spans="12:16" ht="12" customHeight="1">
      <c r="L580" s="67"/>
      <c r="M580" s="67"/>
      <c r="N580" s="67"/>
      <c r="O580" s="80"/>
      <c r="P580" s="67"/>
    </row>
    <row r="581" spans="12:16" ht="12" customHeight="1">
      <c r="L581" s="67"/>
      <c r="M581" s="67"/>
      <c r="N581" s="67"/>
      <c r="O581" s="80"/>
      <c r="P581" s="67"/>
    </row>
    <row r="582" spans="12:16" ht="12" customHeight="1">
      <c r="L582" s="67"/>
      <c r="M582" s="67"/>
      <c r="N582" s="67"/>
      <c r="O582" s="80"/>
      <c r="P582" s="67"/>
    </row>
    <row r="583" spans="12:16" ht="12" customHeight="1">
      <c r="L583" s="67"/>
      <c r="M583" s="67"/>
      <c r="N583" s="67"/>
      <c r="O583" s="80"/>
      <c r="P583" s="67"/>
    </row>
    <row r="584" spans="12:16" ht="12" customHeight="1">
      <c r="L584" s="67"/>
      <c r="M584" s="67"/>
      <c r="N584" s="67"/>
      <c r="O584" s="80"/>
      <c r="P584" s="67"/>
    </row>
    <row r="585" spans="12:16" ht="12" customHeight="1">
      <c r="L585" s="67"/>
      <c r="M585" s="67"/>
      <c r="N585" s="67"/>
      <c r="O585" s="80"/>
      <c r="P585" s="67"/>
    </row>
    <row r="586" spans="12:16" ht="12" customHeight="1">
      <c r="L586" s="67"/>
      <c r="M586" s="67"/>
      <c r="N586" s="67"/>
      <c r="O586" s="80"/>
      <c r="P586" s="67"/>
    </row>
    <row r="587" spans="12:16" ht="12" customHeight="1">
      <c r="L587" s="67"/>
      <c r="M587" s="67"/>
      <c r="N587" s="67"/>
      <c r="O587" s="80"/>
      <c r="P587" s="67"/>
    </row>
    <row r="588" spans="12:16" ht="12" customHeight="1">
      <c r="L588" s="67"/>
      <c r="M588" s="67"/>
      <c r="N588" s="67"/>
      <c r="O588" s="80"/>
      <c r="P588" s="67"/>
    </row>
    <row r="589" spans="12:16" ht="12" customHeight="1">
      <c r="L589" s="67"/>
      <c r="M589" s="67"/>
      <c r="N589" s="67"/>
      <c r="O589" s="80"/>
      <c r="P589" s="67"/>
    </row>
    <row r="590" spans="12:16" ht="12" customHeight="1">
      <c r="L590" s="67"/>
      <c r="M590" s="67"/>
      <c r="N590" s="67"/>
      <c r="O590" s="80"/>
      <c r="P590" s="67"/>
    </row>
    <row r="591" spans="12:16" ht="12" customHeight="1">
      <c r="L591" s="67"/>
      <c r="M591" s="67"/>
      <c r="N591" s="67"/>
      <c r="O591" s="80"/>
      <c r="P591" s="67"/>
    </row>
    <row r="592" spans="12:16" ht="12" customHeight="1">
      <c r="L592" s="67"/>
      <c r="M592" s="67"/>
      <c r="N592" s="67"/>
      <c r="O592" s="80"/>
      <c r="P592" s="67"/>
    </row>
    <row r="593" spans="12:16" ht="12" customHeight="1">
      <c r="L593" s="67"/>
      <c r="M593" s="67"/>
      <c r="N593" s="67"/>
      <c r="O593" s="80"/>
      <c r="P593" s="67"/>
    </row>
    <row r="594" spans="12:16" ht="12" customHeight="1">
      <c r="L594" s="67"/>
      <c r="M594" s="67"/>
      <c r="N594" s="67"/>
      <c r="O594" s="80"/>
      <c r="P594" s="67"/>
    </row>
    <row r="595" spans="12:16" ht="12" customHeight="1">
      <c r="L595" s="67"/>
      <c r="M595" s="67"/>
      <c r="N595" s="67"/>
      <c r="O595" s="80"/>
      <c r="P595" s="67"/>
    </row>
    <row r="596" spans="12:16" ht="12" customHeight="1">
      <c r="L596" s="67"/>
      <c r="M596" s="67"/>
      <c r="N596" s="67"/>
      <c r="O596" s="80"/>
      <c r="P596" s="67"/>
    </row>
    <row r="597" spans="12:16" ht="12" customHeight="1">
      <c r="L597" s="67"/>
      <c r="M597" s="67"/>
      <c r="N597" s="67"/>
      <c r="O597" s="80"/>
      <c r="P597" s="67"/>
    </row>
    <row r="598" spans="12:16" ht="12" customHeight="1">
      <c r="L598" s="67"/>
      <c r="M598" s="67"/>
      <c r="N598" s="67"/>
      <c r="O598" s="80"/>
      <c r="P598" s="67"/>
    </row>
    <row r="599" spans="12:16" ht="12" customHeight="1">
      <c r="L599" s="67"/>
      <c r="M599" s="67"/>
      <c r="N599" s="67"/>
      <c r="O599" s="80"/>
      <c r="P599" s="67"/>
    </row>
    <row r="600" spans="12:16" ht="12" customHeight="1">
      <c r="L600" s="67"/>
      <c r="M600" s="67"/>
      <c r="N600" s="67"/>
      <c r="O600" s="80"/>
      <c r="P600" s="67"/>
    </row>
    <row r="601" spans="12:16" ht="12" customHeight="1">
      <c r="L601" s="67"/>
      <c r="M601" s="67"/>
      <c r="N601" s="67"/>
      <c r="O601" s="80"/>
      <c r="P601" s="67"/>
    </row>
    <row r="602" spans="12:16" ht="12" customHeight="1">
      <c r="L602" s="67"/>
      <c r="M602" s="67"/>
      <c r="N602" s="67"/>
      <c r="O602" s="80"/>
      <c r="P602" s="67"/>
    </row>
    <row r="603" spans="12:16" ht="12" customHeight="1">
      <c r="L603" s="67"/>
      <c r="M603" s="67"/>
      <c r="N603" s="67"/>
      <c r="O603" s="80"/>
      <c r="P603" s="67"/>
    </row>
    <row r="604" spans="12:16" ht="12" customHeight="1">
      <c r="L604" s="67"/>
      <c r="M604" s="67"/>
      <c r="N604" s="67"/>
      <c r="O604" s="80"/>
      <c r="P604" s="67"/>
    </row>
    <row r="605" spans="12:16" ht="12" customHeight="1">
      <c r="L605" s="67"/>
      <c r="M605" s="67"/>
      <c r="N605" s="67"/>
      <c r="O605" s="80"/>
      <c r="P605" s="67"/>
    </row>
    <row r="606" spans="12:16" ht="12" customHeight="1">
      <c r="L606" s="67"/>
      <c r="M606" s="67"/>
      <c r="N606" s="67"/>
      <c r="O606" s="80"/>
      <c r="P606" s="67"/>
    </row>
    <row r="607" spans="12:16" ht="12" customHeight="1">
      <c r="L607" s="67"/>
      <c r="M607" s="67"/>
      <c r="N607" s="67"/>
      <c r="O607" s="80"/>
      <c r="P607" s="67"/>
    </row>
    <row r="608" spans="12:16" ht="12" customHeight="1">
      <c r="L608" s="67"/>
      <c r="M608" s="67"/>
      <c r="N608" s="67"/>
      <c r="O608" s="80"/>
      <c r="P608" s="67"/>
    </row>
    <row r="609" spans="12:16" ht="12" customHeight="1">
      <c r="L609" s="67"/>
      <c r="M609" s="67"/>
      <c r="N609" s="67"/>
      <c r="O609" s="80"/>
      <c r="P609" s="67"/>
    </row>
    <row r="610" spans="12:16" ht="12" customHeight="1">
      <c r="L610" s="67"/>
      <c r="M610" s="67"/>
      <c r="N610" s="67"/>
      <c r="O610" s="80"/>
      <c r="P610" s="67"/>
    </row>
    <row r="611" spans="12:16" ht="12" customHeight="1">
      <c r="L611" s="67"/>
      <c r="M611" s="67"/>
      <c r="N611" s="67"/>
      <c r="O611" s="80"/>
      <c r="P611" s="67"/>
    </row>
    <row r="612" spans="12:16" ht="12" customHeight="1">
      <c r="L612" s="67"/>
      <c r="M612" s="67"/>
      <c r="N612" s="67"/>
      <c r="O612" s="80"/>
      <c r="P612" s="67"/>
    </row>
    <row r="613" spans="12:16" ht="12" customHeight="1">
      <c r="L613" s="67"/>
      <c r="M613" s="67"/>
      <c r="N613" s="67"/>
      <c r="O613" s="80"/>
      <c r="P613" s="67"/>
    </row>
    <row r="614" spans="12:16" ht="12" customHeight="1">
      <c r="L614" s="67"/>
    </row>
    <row r="615" spans="12:16" ht="12" customHeight="1">
      <c r="L615" s="67"/>
    </row>
    <row r="616" spans="12:16" ht="12" customHeight="1">
      <c r="L616" s="67"/>
    </row>
    <row r="617" spans="12:16" ht="12" customHeight="1">
      <c r="L617" s="67"/>
    </row>
    <row r="618" spans="12:16" ht="12" customHeight="1">
      <c r="L618" s="67"/>
    </row>
    <row r="619" spans="12:16" ht="12" customHeight="1">
      <c r="L619" s="67"/>
    </row>
    <row r="620" spans="12:16" ht="12" customHeight="1">
      <c r="L620" s="67"/>
    </row>
    <row r="621" spans="12:16" ht="12" customHeight="1">
      <c r="L621" s="67"/>
    </row>
    <row r="622" spans="12:16" ht="12" customHeight="1">
      <c r="L622" s="67"/>
    </row>
    <row r="623" spans="12:16" ht="12" customHeight="1">
      <c r="L623" s="67"/>
    </row>
    <row r="624" spans="12:16" ht="12" customHeight="1">
      <c r="L624" s="67"/>
    </row>
    <row r="625" spans="12:12" ht="12" customHeight="1">
      <c r="L625" s="67"/>
    </row>
    <row r="626" spans="12:12" ht="12" customHeight="1">
      <c r="L626" s="67"/>
    </row>
    <row r="627" spans="12:12" ht="12" customHeight="1">
      <c r="L627" s="67"/>
    </row>
  </sheetData>
  <mergeCells count="6">
    <mergeCell ref="A400:J409"/>
    <mergeCell ref="A60:J69"/>
    <mergeCell ref="A128:J137"/>
    <mergeCell ref="A196:J205"/>
    <mergeCell ref="A332:J341"/>
    <mergeCell ref="A258:J273"/>
  </mergeCells>
  <phoneticPr fontId="3" type="noConversion"/>
  <conditionalFormatting sqref="B282 C215:C216 B10 B78 B161:B164">
    <cfRule type="cellIs" dxfId="5905" priority="151" stopIfTrue="1" operator="equal">
      <formula>"Adjustment to Income/Expense/Rate Base:"</formula>
    </cfRule>
  </conditionalFormatting>
  <conditionalFormatting sqref="B311 B283 B46 B11 B28:B29 B25:B26 B114 B79 B87 B96:B97 B17:B22 B286:B287 B377:B386 B161:B164 C223:C235 C215:C219 B292:B301">
    <cfRule type="cellIs" dxfId="5904" priority="152" stopIfTrue="1" operator="equal">
      <formula>"Title"</formula>
    </cfRule>
  </conditionalFormatting>
  <conditionalFormatting sqref="B350">
    <cfRule type="cellIs" dxfId="5903" priority="118" stopIfTrue="1" operator="equal">
      <formula>"Adjustment to Income/Expense/Rate Base:"</formula>
    </cfRule>
  </conditionalFormatting>
  <conditionalFormatting sqref="B377">
    <cfRule type="cellIs" dxfId="5902" priority="108" stopIfTrue="1" operator="equal">
      <formula>"Title"</formula>
    </cfRule>
  </conditionalFormatting>
  <conditionalFormatting sqref="B377">
    <cfRule type="cellIs" dxfId="5901" priority="105" stopIfTrue="1" operator="equal">
      <formula>"Title"</formula>
    </cfRule>
  </conditionalFormatting>
  <conditionalFormatting sqref="B377">
    <cfRule type="cellIs" dxfId="5900" priority="103" stopIfTrue="1" operator="equal">
      <formula>"Title"</formula>
    </cfRule>
  </conditionalFormatting>
  <conditionalFormatting sqref="B378">
    <cfRule type="cellIs" dxfId="5899" priority="102" stopIfTrue="1" operator="equal">
      <formula>"Title"</formula>
    </cfRule>
  </conditionalFormatting>
  <conditionalFormatting sqref="B379">
    <cfRule type="cellIs" dxfId="5898" priority="101" stopIfTrue="1" operator="equal">
      <formula>"Title"</formula>
    </cfRule>
  </conditionalFormatting>
  <conditionalFormatting sqref="B285">
    <cfRule type="cellIs" dxfId="5897" priority="99" stopIfTrue="1" operator="equal">
      <formula>"Adjustment to Income/Expense/Rate Base:"</formula>
    </cfRule>
  </conditionalFormatting>
  <conditionalFormatting sqref="B286">
    <cfRule type="cellIs" dxfId="5896" priority="98" stopIfTrue="1" operator="equal">
      <formula>"Adjustment to Income/Expense/Rate Base:"</formula>
    </cfRule>
  </conditionalFormatting>
  <conditionalFormatting sqref="B377">
    <cfRule type="cellIs" dxfId="5895" priority="78" stopIfTrue="1" operator="equal">
      <formula>"Title"</formula>
    </cfRule>
  </conditionalFormatting>
  <conditionalFormatting sqref="B378">
    <cfRule type="cellIs" dxfId="5894" priority="77" stopIfTrue="1" operator="equal">
      <formula>"Title"</formula>
    </cfRule>
  </conditionalFormatting>
  <conditionalFormatting sqref="C237">
    <cfRule type="cellIs" dxfId="5893" priority="68" stopIfTrue="1" operator="equal">
      <formula>"Title"</formula>
    </cfRule>
  </conditionalFormatting>
  <conditionalFormatting sqref="B377">
    <cfRule type="cellIs" dxfId="5892" priority="54" stopIfTrue="1" operator="equal">
      <formula>"Title"</formula>
    </cfRule>
  </conditionalFormatting>
  <conditionalFormatting sqref="B378">
    <cfRule type="cellIs" dxfId="5891" priority="53" stopIfTrue="1" operator="equal">
      <formula>"Title"</formula>
    </cfRule>
  </conditionalFormatting>
  <conditionalFormatting sqref="B377">
    <cfRule type="cellIs" dxfId="5890" priority="33" stopIfTrue="1" operator="equal">
      <formula>"Title"</formula>
    </cfRule>
  </conditionalFormatting>
  <conditionalFormatting sqref="C239">
    <cfRule type="cellIs" dxfId="5889" priority="23" stopIfTrue="1" operator="equal">
      <formula>"Title"</formula>
    </cfRule>
  </conditionalFormatting>
  <conditionalFormatting sqref="C238">
    <cfRule type="cellIs" dxfId="5888" priority="25" stopIfTrue="1" operator="equal">
      <formula>"Title"</formula>
    </cfRule>
  </conditionalFormatting>
  <conditionalFormatting sqref="C238">
    <cfRule type="cellIs" dxfId="5887" priority="22" stopIfTrue="1" operator="equal">
      <formula>"Title"</formula>
    </cfRule>
  </conditionalFormatting>
  <conditionalFormatting sqref="C240">
    <cfRule type="cellIs" dxfId="5886" priority="18" stopIfTrue="1" operator="equal">
      <formula>"Title"</formula>
    </cfRule>
  </conditionalFormatting>
  <conditionalFormatting sqref="C239">
    <cfRule type="cellIs" dxfId="5885" priority="20" stopIfTrue="1" operator="equal">
      <formula>"Title"</formula>
    </cfRule>
  </conditionalFormatting>
  <conditionalFormatting sqref="C238">
    <cfRule type="cellIs" dxfId="5884" priority="17" stopIfTrue="1" operator="equal">
      <formula>"Title"</formula>
    </cfRule>
  </conditionalFormatting>
  <conditionalFormatting sqref="C240">
    <cfRule type="cellIs" dxfId="5883" priority="13" stopIfTrue="1" operator="equal">
      <formula>"Title"</formula>
    </cfRule>
  </conditionalFormatting>
  <conditionalFormatting sqref="C239">
    <cfRule type="cellIs" dxfId="5882" priority="15" stopIfTrue="1" operator="equal">
      <formula>"Title"</formula>
    </cfRule>
  </conditionalFormatting>
  <conditionalFormatting sqref="C239">
    <cfRule type="cellIs" dxfId="5881" priority="12" stopIfTrue="1" operator="equal">
      <formula>"Title"</formula>
    </cfRule>
  </conditionalFormatting>
  <conditionalFormatting sqref="C241">
    <cfRule type="cellIs" dxfId="5880" priority="8" stopIfTrue="1" operator="equal">
      <formula>"Title"</formula>
    </cfRule>
  </conditionalFormatting>
  <conditionalFormatting sqref="C240">
    <cfRule type="cellIs" dxfId="5879" priority="10" stopIfTrue="1" operator="equal">
      <formula>"Title"</formula>
    </cfRule>
  </conditionalFormatting>
  <conditionalFormatting sqref="B351 B355:B376">
    <cfRule type="cellIs" dxfId="5878" priority="6" stopIfTrue="1" operator="equal">
      <formula>"Title"</formula>
    </cfRule>
  </conditionalFormatting>
  <conditionalFormatting sqref="B244">
    <cfRule type="cellIs" dxfId="5877" priority="7" stopIfTrue="1" operator="equal">
      <formula>"Title"</formula>
    </cfRule>
  </conditionalFormatting>
  <conditionalFormatting sqref="B147:B150">
    <cfRule type="cellIs" dxfId="5876" priority="4" stopIfTrue="1" operator="equal">
      <formula>"Title"</formula>
    </cfRule>
  </conditionalFormatting>
  <conditionalFormatting sqref="B146">
    <cfRule type="cellIs" dxfId="5875" priority="5" stopIfTrue="1" operator="equal">
      <formula>"Adjustment to Income/Expense/Rate Base:"</formula>
    </cfRule>
  </conditionalFormatting>
  <conditionalFormatting sqref="B240">
    <cfRule type="cellIs" dxfId="5874" priority="1" stopIfTrue="1" operator="equal">
      <formula>"Title"</formula>
    </cfRule>
  </conditionalFormatting>
  <conditionalFormatting sqref="B241 B218:B221 B224:B226 B228:B232">
    <cfRule type="cellIs" dxfId="5873" priority="2" stopIfTrue="1" operator="equal">
      <formula>"Title"</formula>
    </cfRule>
  </conditionalFormatting>
  <conditionalFormatting sqref="B216 B214">
    <cfRule type="cellIs" dxfId="5872" priority="3" stopIfTrue="1" operator="equal">
      <formula>"Adjustment to Income/Expense/Rate Base:"</formula>
    </cfRule>
  </conditionalFormatting>
  <dataValidations count="7">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6:E25 E162:E163 E236:E237 E149:E152 E96:E99 E28:E31 E86:E94 E155:E156 E228:E231 E356:E357">
      <formula1>"1, 2, 3"</formula1>
    </dataValidation>
    <dataValidation type="list" errorStyle="warning" allowBlank="1" showInputMessage="1" showErrorMessage="1" errorTitle="Factor" error="This factor is not included in the drop-down list. Is this the factor you want to use?" sqref="G215:G241">
      <formula1>$G$63:$G$341</formula1>
    </dataValidation>
    <dataValidation type="list" errorStyle="warning" allowBlank="1" showInputMessage="1" showErrorMessage="1" errorTitle="Factor" error="This factor is not included in the drop-down list. Is this the factor you want to use?" sqref="G1">
      <formula1>$G$64:$G$341</formula1>
    </dataValidation>
    <dataValidation type="list" errorStyle="warning" allowBlank="1" showInputMessage="1" showErrorMessage="1" errorTitle="Factor" error="This factor is not included in the drop-down list. Is this the factor you want to use?" sqref="G30:G31 G16:G19 G98:G99 G86:G89 G356:G358">
      <formula1>$G$62:$G$341</formula1>
    </dataValidation>
    <dataValidation type="list" errorStyle="warning" allowBlank="1" showInputMessage="1" showErrorMessage="1" errorTitle="FERC ACCOUNT" error="This FERC Account is not included in the drop-down list. Is this the account you want to use?" sqref="D215 D217:D241">
      <formula1>$D$63:$D$273</formula1>
    </dataValidation>
    <dataValidation type="list" errorStyle="warning" allowBlank="1" showInputMessage="1" showErrorMessage="1" errorTitle="FERC ACCOUNT" error="This FERC Account is not included in the drop-down list. Is this the account you want to use?" sqref="D28:D31 D96:D99 D11:D25 D79:D94">
      <formula1>$D$62:$D$273</formula1>
    </dataValidation>
    <dataValidation type="list" errorStyle="warning" allowBlank="1" showInputMessage="1" showErrorMessage="1" errorTitle="FERC ACCOUNT" error="This FERC Account is not included in the drop-down list. Is this the account you want to use?" sqref="D371:D374 D351:D357">
      <formula1>#REF!</formula1>
    </dataValidation>
  </dataValidations>
  <pageMargins left="1" right="0.25" top="1" bottom="0.5" header="0.5" footer="0.5"/>
  <pageSetup scale="83" orientation="portrait" r:id="rId1"/>
  <headerFooter alignWithMargins="0"/>
  <rowBreaks count="5" manualBreakCount="5">
    <brk id="69" max="9" man="1"/>
    <brk id="137" max="9" man="1"/>
    <brk id="205" max="9" man="1"/>
    <brk id="273" max="9" man="1"/>
    <brk id="341" max="9" man="1"/>
  </rowBreaks>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334"/>
  <sheetViews>
    <sheetView zoomScale="80" zoomScaleNormal="80" workbookViewId="0">
      <pane xSplit="1" ySplit="5" topLeftCell="B6" activePane="bottomRight" state="frozen"/>
      <selection pane="topRight" activeCell="B1" sqref="B1"/>
      <selection pane="bottomLeft" activeCell="A6" sqref="A6"/>
      <selection pane="bottomRight" activeCell="E37" sqref="E37"/>
    </sheetView>
  </sheetViews>
  <sheetFormatPr defaultRowHeight="12.75"/>
  <cols>
    <col min="1" max="1" width="23.28515625" customWidth="1"/>
    <col min="2" max="4" width="16.7109375" customWidth="1"/>
    <col min="5" max="5" width="10" customWidth="1"/>
    <col min="6" max="14" width="16.7109375" customWidth="1"/>
    <col min="15" max="15" width="18.7109375" bestFit="1" customWidth="1"/>
    <col min="16" max="16" width="21" style="337" customWidth="1"/>
    <col min="17" max="17" width="22.28515625" style="65" customWidth="1"/>
    <col min="18" max="19" width="16.7109375" customWidth="1"/>
  </cols>
  <sheetData>
    <row r="1" spans="1:17">
      <c r="A1" s="1" t="s">
        <v>1870</v>
      </c>
      <c r="I1" s="754">
        <f>+I1321</f>
        <v>-1830050.119999975</v>
      </c>
      <c r="J1" s="754">
        <f t="shared" ref="J1:P1" si="0">+J1321</f>
        <v>-1798494.7143348753</v>
      </c>
      <c r="K1" s="754">
        <f t="shared" si="0"/>
        <v>0</v>
      </c>
      <c r="L1" s="754">
        <f t="shared" si="0"/>
        <v>-3670976.5399999996</v>
      </c>
      <c r="M1" s="754">
        <f t="shared" si="0"/>
        <v>1.5017576515674591E-7</v>
      </c>
      <c r="N1" s="754">
        <f t="shared" si="0"/>
        <v>-21962933.857692301</v>
      </c>
      <c r="O1" s="754">
        <f t="shared" si="0"/>
        <v>-29262455.232024886</v>
      </c>
      <c r="P1" s="754">
        <f t="shared" si="0"/>
        <v>-38087467.529636867</v>
      </c>
    </row>
    <row r="2" spans="1:17">
      <c r="A2" s="1" t="s">
        <v>1871</v>
      </c>
    </row>
    <row r="3" spans="1:17">
      <c r="D3" s="69" t="s">
        <v>13</v>
      </c>
    </row>
    <row r="4" spans="1:17">
      <c r="B4" s="742" t="s">
        <v>1869</v>
      </c>
      <c r="C4" s="743"/>
      <c r="D4" s="743"/>
      <c r="E4" s="743"/>
      <c r="F4" s="743"/>
      <c r="G4" s="744"/>
    </row>
    <row r="5" spans="1:17" s="1" customFormat="1" ht="25.5">
      <c r="A5" s="747" t="s">
        <v>578</v>
      </c>
      <c r="B5" s="748" t="s">
        <v>579</v>
      </c>
      <c r="C5" s="748" t="s">
        <v>292</v>
      </c>
      <c r="D5" s="748" t="s">
        <v>1868</v>
      </c>
      <c r="F5" s="748" t="s">
        <v>1865</v>
      </c>
      <c r="G5" s="749" t="s">
        <v>1867</v>
      </c>
      <c r="I5" s="750" t="s">
        <v>1872</v>
      </c>
      <c r="J5" s="750" t="s">
        <v>1873</v>
      </c>
      <c r="K5" s="750" t="s">
        <v>1874</v>
      </c>
      <c r="L5" s="750" t="s">
        <v>1875</v>
      </c>
      <c r="M5" s="750" t="s">
        <v>1876</v>
      </c>
      <c r="N5" s="750" t="s">
        <v>1877</v>
      </c>
      <c r="O5" s="750" t="s">
        <v>1868</v>
      </c>
      <c r="P5" s="752" t="s">
        <v>1867</v>
      </c>
      <c r="Q5" s="370" t="s">
        <v>265</v>
      </c>
    </row>
    <row r="6" spans="1:17">
      <c r="A6" s="732" t="s">
        <v>580</v>
      </c>
      <c r="B6" s="80">
        <f>VLOOKUP(A6,[1]Adjustments!$A$12:$B$1400,2,FALSE)</f>
        <v>2592005.5238461499</v>
      </c>
      <c r="C6" s="80">
        <f>VLOOKUP(A6,[1]Adjustments!$A$12:$DS$1400,123,FALSE)</f>
        <v>0</v>
      </c>
      <c r="D6" s="80">
        <f>SUM(B6:C6)</f>
        <v>2592005.5238461499</v>
      </c>
      <c r="F6" s="337">
        <f>VLOOKUP(A6,[1]Adjustments!$A$12:$DQ$1400,121,FALSE)</f>
        <v>0</v>
      </c>
      <c r="G6" s="740">
        <f>+F6-D6</f>
        <v>-2592005.5238461499</v>
      </c>
      <c r="I6" s="738">
        <f>SUMIF('Tab 3'!$N$11:$N$409,A6,'Tab 3'!$O$11:$O$409)</f>
        <v>0</v>
      </c>
      <c r="J6" s="337">
        <f>SUMIF('Tab 4'!$N$11:$N$409,A6,'Tab 4'!$O$11:$O$409)</f>
        <v>0</v>
      </c>
      <c r="K6" s="337">
        <f>SUMIF('Tab 5'!$N$11:$N$69,A6,'Tab 5'!$O$11:$O$69)</f>
        <v>0</v>
      </c>
      <c r="L6" s="337">
        <f>SUMIF('Tab 6'!$N$11:$N$409,A6,'Tab 6'!$O$11:$O$409)</f>
        <v>0</v>
      </c>
      <c r="M6" s="337">
        <f>SUMIF('Tab7'!$N$70:$N$273,A6,'Tab7'!$O$70:$O$273)</f>
        <v>0</v>
      </c>
      <c r="N6" s="337">
        <f>SUMIF('Tab 8'!$N$70:$N$680,A6,'Tab 8'!$O$70:$O$680)</f>
        <v>0</v>
      </c>
      <c r="O6" s="739">
        <f>SUM(I6:N6)</f>
        <v>0</v>
      </c>
      <c r="P6" s="740">
        <f>+O6-C6</f>
        <v>0</v>
      </c>
    </row>
    <row r="7" spans="1:17">
      <c r="A7" s="732" t="s">
        <v>581</v>
      </c>
      <c r="B7" s="80">
        <f>VLOOKUP(A7,[1]Adjustments!$A$12:$B$1400,2,FALSE)</f>
        <v>22411624.022307601</v>
      </c>
      <c r="C7" s="80">
        <f>VLOOKUP(A7,[1]Adjustments!$A$12:$DS$1400,123,FALSE)</f>
        <v>0</v>
      </c>
      <c r="D7" s="80">
        <f t="shared" ref="D7:D70" si="1">SUM(B7:C7)</f>
        <v>22411624.022307601</v>
      </c>
      <c r="F7" s="337">
        <f>VLOOKUP(A7,[1]Adjustments!$A$12:$DQ$1400,121,FALSE)</f>
        <v>0</v>
      </c>
      <c r="G7" s="740">
        <f t="shared" ref="G7:G71" si="2">+F7-D7</f>
        <v>-22411624.022307601</v>
      </c>
      <c r="I7" s="738">
        <f>SUMIF('Tab 3'!$N$11:$N$409,A7,'Tab 3'!$O$11:$O$409)</f>
        <v>0</v>
      </c>
      <c r="J7" s="337">
        <f>SUMIF('Tab 4'!$N$11:$N$409,A7,'Tab 4'!$O$11:$O$409)</f>
        <v>0</v>
      </c>
      <c r="K7" s="337">
        <f>SUMIF('Tab 5'!$N$11:$N$69,A7,'Tab 5'!$O$11:$O$69)</f>
        <v>0</v>
      </c>
      <c r="L7" s="751">
        <f>SUMIF('Tab 6'!$N$11:$N$409,A7,'Tab 6'!$O$11:$O$409)</f>
        <v>0</v>
      </c>
      <c r="M7" s="337">
        <f>SUMIF('Tab7'!$N$70:$N$273,A7,'Tab7'!$O$70:$O$273)</f>
        <v>0</v>
      </c>
      <c r="N7" s="337">
        <f>SUMIF('Tab 8'!$N$70:$N$680,A7,'Tab 8'!$O$70:$O$680)</f>
        <v>0</v>
      </c>
      <c r="O7" s="739">
        <f t="shared" ref="O7:O70" si="3">SUM(I7:N7)</f>
        <v>0</v>
      </c>
      <c r="P7" s="740">
        <f t="shared" ref="P7:P70" si="4">+O7-C7</f>
        <v>0</v>
      </c>
    </row>
    <row r="8" spans="1:17">
      <c r="A8" s="732" t="s">
        <v>582</v>
      </c>
      <c r="B8" s="80">
        <f>VLOOKUP(A8,[1]Adjustments!$A$12:$B$1400,2,FALSE)</f>
        <v>3699580.7438461501</v>
      </c>
      <c r="C8" s="80">
        <f>VLOOKUP(A8,[1]Adjustments!$A$12:$DS$1400,123,FALSE)</f>
        <v>0</v>
      </c>
      <c r="D8" s="80">
        <f t="shared" si="1"/>
        <v>3699580.7438461501</v>
      </c>
      <c r="F8" s="337">
        <f>VLOOKUP(A8,[1]Adjustments!$A$12:$DQ$1400,121,FALSE)</f>
        <v>0</v>
      </c>
      <c r="G8" s="740">
        <f t="shared" si="2"/>
        <v>-3699580.7438461501</v>
      </c>
      <c r="I8" s="738">
        <f>SUMIF('Tab 3'!$N$11:$N$409,A8,'Tab 3'!$O$11:$O$409)</f>
        <v>0</v>
      </c>
      <c r="J8" s="337">
        <f>SUMIF('Tab 4'!$N$11:$N$409,A8,'Tab 4'!$O$11:$O$409)</f>
        <v>0</v>
      </c>
      <c r="K8" s="337">
        <f>SUMIF('Tab 5'!$N$11:$N$69,A8,'Tab 5'!$O$11:$O$69)</f>
        <v>0</v>
      </c>
      <c r="L8" s="751">
        <f>SUMIF('Tab 6'!$N$11:$N$409,A8,'Tab 6'!$O$11:$O$409)</f>
        <v>0</v>
      </c>
      <c r="M8" s="337">
        <f>SUMIF('Tab7'!$N$70:$N$273,A8,'Tab7'!$O$70:$O$273)</f>
        <v>0</v>
      </c>
      <c r="N8" s="337">
        <f>SUMIF('Tab 8'!$N$70:$N$680,A8,'Tab 8'!$O$70:$O$680)</f>
        <v>0</v>
      </c>
      <c r="O8" s="739">
        <f t="shared" si="3"/>
        <v>0</v>
      </c>
      <c r="P8" s="740">
        <f t="shared" si="4"/>
        <v>0</v>
      </c>
    </row>
    <row r="9" spans="1:17">
      <c r="A9" s="732" t="s">
        <v>583</v>
      </c>
      <c r="B9" s="80">
        <f>VLOOKUP(A9,[1]Adjustments!$A$12:$B$1400,2,FALSE)</f>
        <v>6777202.9607692296</v>
      </c>
      <c r="C9" s="80">
        <f>VLOOKUP(A9,[1]Adjustments!$A$12:$DS$1400,123,FALSE)</f>
        <v>0</v>
      </c>
      <c r="D9" s="80">
        <f t="shared" si="1"/>
        <v>6777202.9607692296</v>
      </c>
      <c r="F9" s="337">
        <f>VLOOKUP(A9,[1]Adjustments!$A$12:$DQ$1400,121,FALSE)</f>
        <v>0</v>
      </c>
      <c r="G9" s="740">
        <f t="shared" si="2"/>
        <v>-6777202.9607692296</v>
      </c>
      <c r="I9" s="738">
        <f>SUMIF('Tab 3'!$N$11:$N$409,A9,'Tab 3'!$O$11:$O$409)</f>
        <v>0</v>
      </c>
      <c r="J9" s="337">
        <f>SUMIF('Tab 4'!$N$11:$N$409,A9,'Tab 4'!$O$11:$O$409)</f>
        <v>0</v>
      </c>
      <c r="K9" s="337">
        <f>SUMIF('Tab 5'!$N$11:$N$69,A9,'Tab 5'!$O$11:$O$69)</f>
        <v>0</v>
      </c>
      <c r="L9" s="751">
        <f>SUMIF('Tab 6'!$N$11:$N$409,A9,'Tab 6'!$O$11:$O$409)</f>
        <v>0</v>
      </c>
      <c r="M9" s="337">
        <f>SUMIF('Tab7'!$N$70:$N$273,A9,'Tab7'!$O$70:$O$273)</f>
        <v>0</v>
      </c>
      <c r="N9" s="337">
        <f>SUMIF('Tab 8'!$N$70:$N$680,A9,'Tab 8'!$O$70:$O$680)</f>
        <v>0</v>
      </c>
      <c r="O9" s="739">
        <f t="shared" si="3"/>
        <v>0</v>
      </c>
      <c r="P9" s="740">
        <f t="shared" si="4"/>
        <v>0</v>
      </c>
    </row>
    <row r="10" spans="1:17">
      <c r="A10" s="732" t="s">
        <v>584</v>
      </c>
      <c r="B10" s="80">
        <f>VLOOKUP(A10,[1]Adjustments!$A$12:$B$1400,2,FALSE)</f>
        <v>-181945.683846153</v>
      </c>
      <c r="C10" s="80">
        <f>VLOOKUP(A10,[1]Adjustments!$A$12:$DS$1400,123,FALSE)</f>
        <v>0</v>
      </c>
      <c r="D10" s="80">
        <f t="shared" si="1"/>
        <v>-181945.683846153</v>
      </c>
      <c r="F10" s="337">
        <f>VLOOKUP(A10,[1]Adjustments!$A$12:$DQ$1400,121,FALSE)</f>
        <v>0</v>
      </c>
      <c r="G10" s="740">
        <f t="shared" si="2"/>
        <v>181945.683846153</v>
      </c>
      <c r="I10" s="738">
        <f>SUMIF('Tab 3'!$N$11:$N$409,A10,'Tab 3'!$O$11:$O$409)</f>
        <v>0</v>
      </c>
      <c r="J10" s="337">
        <f>SUMIF('Tab 4'!$N$11:$N$409,A10,'Tab 4'!$O$11:$O$409)</f>
        <v>0</v>
      </c>
      <c r="K10" s="337">
        <f>SUMIF('Tab 5'!$N$11:$N$69,A10,'Tab 5'!$O$11:$O$69)</f>
        <v>0</v>
      </c>
      <c r="L10" s="751">
        <f>SUMIF('Tab 6'!$N$11:$N$409,A10,'Tab 6'!$O$11:$O$409)</f>
        <v>0</v>
      </c>
      <c r="M10" s="337">
        <f>SUMIF('Tab7'!$N$70:$N$273,A10,'Tab7'!$O$70:$O$273)</f>
        <v>0</v>
      </c>
      <c r="N10" s="337">
        <f>SUMIF('Tab 8'!$N$70:$N$680,A10,'Tab 8'!$O$70:$O$680)</f>
        <v>0</v>
      </c>
      <c r="O10" s="739">
        <f t="shared" si="3"/>
        <v>0</v>
      </c>
      <c r="P10" s="740">
        <f t="shared" si="4"/>
        <v>0</v>
      </c>
    </row>
    <row r="11" spans="1:17">
      <c r="A11" s="732" t="s">
        <v>585</v>
      </c>
      <c r="B11" s="80">
        <f>VLOOKUP(A11,[1]Adjustments!$A$12:$B$1400,2,FALSE)</f>
        <v>683317.99</v>
      </c>
      <c r="C11" s="80">
        <f>VLOOKUP(A11,[1]Adjustments!$A$12:$DS$1400,123,FALSE)</f>
        <v>0</v>
      </c>
      <c r="D11" s="80">
        <f t="shared" si="1"/>
        <v>683317.99</v>
      </c>
      <c r="F11" s="337">
        <f>VLOOKUP(A11,[1]Adjustments!$A$12:$DQ$1400,121,FALSE)</f>
        <v>0</v>
      </c>
      <c r="G11" s="740">
        <f t="shared" si="2"/>
        <v>-683317.99</v>
      </c>
      <c r="I11" s="738">
        <f>SUMIF('Tab 3'!$N$11:$N$409,A11,'Tab 3'!$O$11:$O$409)</f>
        <v>0</v>
      </c>
      <c r="J11" s="337">
        <f>SUMIF('Tab 4'!$N$11:$N$409,A11,'Tab 4'!$O$11:$O$409)</f>
        <v>0</v>
      </c>
      <c r="K11" s="337">
        <f>SUMIF('Tab 5'!$N$11:$N$69,A11,'Tab 5'!$O$11:$O$69)</f>
        <v>0</v>
      </c>
      <c r="L11" s="751">
        <f>SUMIF('Tab 6'!$N$11:$N$409,A11,'Tab 6'!$O$11:$O$409)</f>
        <v>0</v>
      </c>
      <c r="M11" s="337">
        <f>SUMIF('Tab7'!$N$70:$N$273,A11,'Tab7'!$O$70:$O$273)</f>
        <v>0</v>
      </c>
      <c r="N11" s="337">
        <f>SUMIF('Tab 8'!$N$70:$N$680,A11,'Tab 8'!$O$70:$O$680)</f>
        <v>0</v>
      </c>
      <c r="O11" s="739">
        <f t="shared" si="3"/>
        <v>0</v>
      </c>
      <c r="P11" s="740">
        <f t="shared" si="4"/>
        <v>0</v>
      </c>
    </row>
    <row r="12" spans="1:17">
      <c r="A12" s="732" t="s">
        <v>586</v>
      </c>
      <c r="B12" s="80">
        <f>VLOOKUP(A12,[1]Adjustments!$A$12:$B$1400,2,FALSE)</f>
        <v>4254106.1500000004</v>
      </c>
      <c r="C12" s="80">
        <f>VLOOKUP(A12,[1]Adjustments!$A$12:$DS$1400,123,FALSE)</f>
        <v>0</v>
      </c>
      <c r="D12" s="80">
        <f t="shared" si="1"/>
        <v>4254106.1500000004</v>
      </c>
      <c r="F12" s="337">
        <f>VLOOKUP(A12,[1]Adjustments!$A$12:$DQ$1400,121,FALSE)</f>
        <v>0</v>
      </c>
      <c r="G12" s="740">
        <f t="shared" si="2"/>
        <v>-4254106.1500000004</v>
      </c>
      <c r="I12" s="738">
        <f>SUMIF('Tab 3'!$N$11:$N$409,A12,'Tab 3'!$O$11:$O$409)</f>
        <v>0</v>
      </c>
      <c r="J12" s="337">
        <f>SUMIF('Tab 4'!$N$11:$N$409,A12,'Tab 4'!$O$11:$O$409)</f>
        <v>0</v>
      </c>
      <c r="K12" s="337">
        <f>SUMIF('Tab 5'!$N$11:$N$69,A12,'Tab 5'!$O$11:$O$69)</f>
        <v>0</v>
      </c>
      <c r="L12" s="751">
        <f>SUMIF('Tab 6'!$N$11:$N$409,A12,'Tab 6'!$O$11:$O$409)</f>
        <v>0</v>
      </c>
      <c r="M12" s="337">
        <f>SUMIF('Tab7'!$N$70:$N$273,A12,'Tab7'!$O$70:$O$273)</f>
        <v>0</v>
      </c>
      <c r="N12" s="337">
        <f>SUMIF('Tab 8'!$N$70:$N$680,A12,'Tab 8'!$O$70:$O$680)</f>
        <v>0</v>
      </c>
      <c r="O12" s="739">
        <f t="shared" si="3"/>
        <v>0</v>
      </c>
      <c r="P12" s="740">
        <f t="shared" si="4"/>
        <v>0</v>
      </c>
    </row>
    <row r="13" spans="1:17">
      <c r="A13" s="732" t="s">
        <v>587</v>
      </c>
      <c r="B13" s="80">
        <f>VLOOKUP(A13,[1]Adjustments!$A$12:$B$1400,2,FALSE)</f>
        <v>30053287.289999999</v>
      </c>
      <c r="C13" s="80">
        <f>VLOOKUP(A13,[1]Adjustments!$A$12:$DS$1400,123,FALSE)</f>
        <v>0</v>
      </c>
      <c r="D13" s="80">
        <f t="shared" si="1"/>
        <v>30053287.289999999</v>
      </c>
      <c r="F13" s="337">
        <f>VLOOKUP(A13,[1]Adjustments!$A$12:$DQ$1400,121,FALSE)</f>
        <v>0</v>
      </c>
      <c r="G13" s="740">
        <f t="shared" si="2"/>
        <v>-30053287.289999999</v>
      </c>
      <c r="I13" s="738">
        <f>SUMIF('Tab 3'!$N$11:$N$409,A13,'Tab 3'!$O$11:$O$409)</f>
        <v>0</v>
      </c>
      <c r="J13" s="337">
        <f>SUMIF('Tab 4'!$N$11:$N$409,A13,'Tab 4'!$O$11:$O$409)</f>
        <v>0</v>
      </c>
      <c r="K13" s="337">
        <f>SUMIF('Tab 5'!$N$11:$N$69,A13,'Tab 5'!$O$11:$O$69)</f>
        <v>0</v>
      </c>
      <c r="L13" s="751">
        <f>SUMIF('Tab 6'!$N$11:$N$409,A13,'Tab 6'!$O$11:$O$409)</f>
        <v>0</v>
      </c>
      <c r="M13" s="337">
        <f>SUMIF('Tab7'!$N$70:$N$273,A13,'Tab7'!$O$70:$O$273)</f>
        <v>0</v>
      </c>
      <c r="N13" s="337">
        <f>SUMIF('Tab 8'!$N$70:$N$680,A13,'Tab 8'!$O$70:$O$680)</f>
        <v>0</v>
      </c>
      <c r="O13" s="739">
        <f t="shared" si="3"/>
        <v>0</v>
      </c>
      <c r="P13" s="740">
        <f t="shared" si="4"/>
        <v>0</v>
      </c>
    </row>
    <row r="14" spans="1:17">
      <c r="A14" s="734" t="s">
        <v>2022</v>
      </c>
      <c r="B14" s="109">
        <f>VLOOKUP(A14,[1]Adjustments!$A$12:$B$1400,2,FALSE)</f>
        <v>0</v>
      </c>
      <c r="C14" s="109">
        <f>VLOOKUP(A14,[1]Adjustments!$A$12:$DS$1400,123,FALSE)</f>
        <v>0</v>
      </c>
      <c r="D14" s="109">
        <f t="shared" si="1"/>
        <v>0</v>
      </c>
      <c r="E14" s="841"/>
      <c r="F14" s="842">
        <f>VLOOKUP(A14,[1]Adjustments!$A$12:$DQ$1400,121,FALSE)</f>
        <v>0</v>
      </c>
      <c r="G14" s="830">
        <f t="shared" si="2"/>
        <v>0</v>
      </c>
      <c r="H14" s="841"/>
      <c r="I14" s="843">
        <f>SUMIF('Tab 3'!$N$11:$N$409,A14,'Tab 3'!$O$11:$O$409)</f>
        <v>0</v>
      </c>
      <c r="J14" s="842">
        <f>SUMIF('Tab 4'!$N$11:$N$409,A14,'Tab 4'!$O$11:$O$409)</f>
        <v>0</v>
      </c>
      <c r="K14" s="842">
        <f>SUMIF('Tab 5'!$N$11:$N$69,A14,'Tab 5'!$O$11:$O$69)</f>
        <v>0</v>
      </c>
      <c r="L14" s="844">
        <f>SUMIF('Tab 6'!$N$11:$N$409,A14,'Tab 6'!$O$11:$O$409)</f>
        <v>0</v>
      </c>
      <c r="M14" s="842">
        <f>SUMIF('Tab7'!$N$70:$N$273,A14,'Tab7'!$O$70:$O$273)</f>
        <v>0</v>
      </c>
      <c r="N14" s="842">
        <f>SUMIF('Tab 8'!$N$70:$N$680,A14,'Tab 8'!$O$70:$O$680)</f>
        <v>0</v>
      </c>
      <c r="O14" s="870">
        <f t="shared" si="3"/>
        <v>0</v>
      </c>
      <c r="P14" s="830">
        <f t="shared" si="4"/>
        <v>0</v>
      </c>
      <c r="Q14" s="831"/>
    </row>
    <row r="15" spans="1:17">
      <c r="A15" s="734" t="s">
        <v>588</v>
      </c>
      <c r="B15" s="109">
        <f>VLOOKUP(A15,[1]Adjustments!$A$12:$B$1400,2,FALSE)</f>
        <v>8923301.5399999991</v>
      </c>
      <c r="C15" s="109">
        <f>VLOOKUP(A15,[1]Adjustments!$A$12:$DS$1400,123,FALSE)</f>
        <v>0</v>
      </c>
      <c r="D15" s="109">
        <f t="shared" si="1"/>
        <v>8923301.5399999991</v>
      </c>
      <c r="E15" s="841"/>
      <c r="F15" s="842">
        <f>VLOOKUP(A15,[1]Adjustments!$A$12:$DQ$1400,121,FALSE)</f>
        <v>-8923301.5399999898</v>
      </c>
      <c r="G15" s="830">
        <f t="shared" si="2"/>
        <v>-17846603.079999991</v>
      </c>
      <c r="H15" s="841"/>
      <c r="I15" s="843">
        <f>SUMIF('Tab 3'!$N$11:$N$409,A15,'Tab 3'!$O$11:$O$409)</f>
        <v>0</v>
      </c>
      <c r="J15" s="842">
        <f>SUMIF('Tab 4'!$N$11:$N$409,A15,'Tab 4'!$O$11:$O$409)</f>
        <v>0</v>
      </c>
      <c r="K15" s="842">
        <f>SUMIF('Tab 5'!$N$11:$N$69,A15,'Tab 5'!$O$11:$O$69)</f>
        <v>0</v>
      </c>
      <c r="L15" s="844">
        <f>SUMIF('Tab 6'!$N$11:$N$409,A15,'Tab 6'!$O$11:$O$409)</f>
        <v>0</v>
      </c>
      <c r="M15" s="842">
        <f>SUMIF('Tab7'!$N$70:$N$273,A15,'Tab7'!$O$70:$O$273)</f>
        <v>0</v>
      </c>
      <c r="N15" s="842">
        <f>SUMIF('Tab 8'!$N$70:$N$680,A15,'Tab 8'!$O$70:$O$680)</f>
        <v>0</v>
      </c>
      <c r="O15" s="870">
        <f t="shared" si="3"/>
        <v>0</v>
      </c>
      <c r="P15" s="830">
        <f t="shared" si="4"/>
        <v>0</v>
      </c>
      <c r="Q15" s="334" t="s">
        <v>2040</v>
      </c>
    </row>
    <row r="16" spans="1:17">
      <c r="A16" s="892" t="s">
        <v>589</v>
      </c>
      <c r="B16" s="867">
        <f>VLOOKUP(A16,[1]Adjustments!$A$12:$B$1400,2,FALSE)</f>
        <v>3707296.1130769202</v>
      </c>
      <c r="C16" s="867">
        <f>VLOOKUP(A16,[1]Adjustments!$A$12:$DS$1400,123,FALSE)</f>
        <v>0</v>
      </c>
      <c r="D16" s="867">
        <f t="shared" si="1"/>
        <v>3707296.1130769202</v>
      </c>
      <c r="E16" s="868"/>
      <c r="F16" s="869">
        <f>VLOOKUP(A16,[1]Adjustments!$A$12:$DQ$1400,121,FALSE)</f>
        <v>-2232877.8530769162</v>
      </c>
      <c r="G16" s="869">
        <f>+F16-D16</f>
        <v>-5940173.9661538359</v>
      </c>
      <c r="H16" s="841"/>
      <c r="I16" s="843">
        <f>SUMIF('Tab 3'!$N$11:$N$409,A16,'Tab 3'!$O$11:$O$409)</f>
        <v>0</v>
      </c>
      <c r="J16" s="842">
        <f>SUMIF('Tab 4'!$N$11:$N$409,A16,'Tab 4'!$O$11:$O$409)</f>
        <v>0</v>
      </c>
      <c r="K16" s="842">
        <f>SUMIF('Tab 5'!$N$11:$N$69,A16,'Tab 5'!$O$11:$O$69)</f>
        <v>0</v>
      </c>
      <c r="L16" s="844">
        <f>SUMIF('Tab 6'!$N$11:$N$409,A16,'Tab 6'!$O$11:$O$409)</f>
        <v>0</v>
      </c>
      <c r="M16" s="842">
        <f>SUMIF('Tab7'!$N$70:$N$273,A16,'Tab7'!$O$70:$O$273)</f>
        <v>0</v>
      </c>
      <c r="N16" s="842">
        <f>SUMIF('Tab 8'!$N$70:$N$680,A16,'Tab 8'!$O$70:$O$680)</f>
        <v>0</v>
      </c>
      <c r="O16" s="870">
        <f t="shared" si="3"/>
        <v>0</v>
      </c>
      <c r="P16" s="830">
        <f t="shared" si="4"/>
        <v>0</v>
      </c>
      <c r="Q16" s="334" t="s">
        <v>2040</v>
      </c>
    </row>
    <row r="17" spans="1:17">
      <c r="A17" s="732" t="s">
        <v>590</v>
      </c>
      <c r="B17" s="80">
        <f>VLOOKUP(A17,[1]Adjustments!$A$12:$B$1400,2,FALSE)</f>
        <v>4847342.38</v>
      </c>
      <c r="C17" s="80">
        <f>VLOOKUP(A17,[1]Adjustments!$A$12:$DS$1400,123,FALSE)</f>
        <v>0</v>
      </c>
      <c r="D17" s="80">
        <f t="shared" si="1"/>
        <v>4847342.38</v>
      </c>
      <c r="F17" s="337">
        <f>VLOOKUP(A17,[1]Adjustments!$A$12:$DQ$1400,121,FALSE)</f>
        <v>0</v>
      </c>
      <c r="G17" s="740">
        <f t="shared" si="2"/>
        <v>-4847342.38</v>
      </c>
      <c r="I17" s="738">
        <f>SUMIF('Tab 3'!$N$11:$N$409,A17,'Tab 3'!$O$11:$O$409)</f>
        <v>0</v>
      </c>
      <c r="J17" s="337">
        <f>SUMIF('Tab 4'!$N$11:$N$409,A17,'Tab 4'!$O$11:$O$409)</f>
        <v>0</v>
      </c>
      <c r="K17" s="337">
        <f>SUMIF('Tab 5'!$N$11:$N$69,A17,'Tab 5'!$O$11:$O$69)</f>
        <v>0</v>
      </c>
      <c r="L17" s="751">
        <f>SUMIF('Tab 6'!$N$11:$N$409,A17,'Tab 6'!$O$11:$O$409)</f>
        <v>0</v>
      </c>
      <c r="M17" s="337">
        <f>SUMIF('Tab7'!$N$70:$N$273,A17,'Tab7'!$O$70:$O$273)</f>
        <v>0</v>
      </c>
      <c r="N17" s="337">
        <f>SUMIF('Tab 8'!$N$70:$N$680,A17,'Tab 8'!$O$70:$O$680)</f>
        <v>0</v>
      </c>
      <c r="O17" s="739">
        <f t="shared" si="3"/>
        <v>0</v>
      </c>
      <c r="P17" s="740">
        <f t="shared" si="4"/>
        <v>0</v>
      </c>
      <c r="Q17" s="876"/>
    </row>
    <row r="18" spans="1:17">
      <c r="A18" s="826" t="s">
        <v>591</v>
      </c>
      <c r="B18" s="827">
        <f>VLOOKUP(A18,[1]Adjustments!$A$12:$B$1400,2,FALSE)</f>
        <v>-615831.80000000005</v>
      </c>
      <c r="C18" s="827">
        <f>VLOOKUP(A18,[1]Adjustments!$A$12:$DS$1400,123,FALSE)</f>
        <v>0</v>
      </c>
      <c r="D18" s="827">
        <f t="shared" si="1"/>
        <v>-615831.80000000005</v>
      </c>
      <c r="E18" s="828"/>
      <c r="F18" s="829">
        <f>VLOOKUP(A18,[1]Adjustments!$A$12:$DQ$1400,121,FALSE)</f>
        <v>0</v>
      </c>
      <c r="G18" s="829">
        <f t="shared" si="2"/>
        <v>615831.80000000005</v>
      </c>
      <c r="I18" s="738">
        <f>SUMIF('Tab 3'!$N$11:$N$409,A18,'Tab 3'!$O$11:$O$409)</f>
        <v>0</v>
      </c>
      <c r="J18" s="337">
        <f>SUMIF('Tab 4'!$N$11:$N$409,A18,'Tab 4'!$O$11:$O$409)</f>
        <v>0</v>
      </c>
      <c r="K18" s="337">
        <f>SUMIF('Tab 5'!$N$11:$N$69,A18,'Tab 5'!$O$11:$O$69)</f>
        <v>0</v>
      </c>
      <c r="L18" s="751">
        <f>SUMIF('Tab 6'!$N$11:$N$409,A18,'Tab 6'!$O$11:$O$409)</f>
        <v>0</v>
      </c>
      <c r="M18" s="337">
        <f>SUMIF('Tab7'!$N$70:$N$273,A18,'Tab7'!$O$70:$O$273)</f>
        <v>0</v>
      </c>
      <c r="N18" s="337">
        <f>SUMIF('Tab 8'!$N$70:$N$680,A18,'Tab 8'!$O$70:$O$680)</f>
        <v>0</v>
      </c>
      <c r="O18" s="739">
        <f t="shared" si="3"/>
        <v>0</v>
      </c>
      <c r="P18" s="740">
        <f t="shared" si="4"/>
        <v>0</v>
      </c>
    </row>
    <row r="19" spans="1:17">
      <c r="A19" s="732" t="s">
        <v>592</v>
      </c>
      <c r="B19" s="80">
        <f>VLOOKUP(A19,[1]Adjustments!$A$12:$B$1400,2,FALSE)</f>
        <v>-487202.84461538401</v>
      </c>
      <c r="C19" s="80">
        <f>VLOOKUP(A19,[1]Adjustments!$A$12:$DS$1400,123,FALSE)</f>
        <v>0</v>
      </c>
      <c r="D19" s="80">
        <f t="shared" si="1"/>
        <v>-487202.84461538401</v>
      </c>
      <c r="F19" s="337">
        <f>VLOOKUP(A19,[1]Adjustments!$A$12:$DQ$1400,121,FALSE)</f>
        <v>0</v>
      </c>
      <c r="G19" s="740">
        <f t="shared" si="2"/>
        <v>487202.84461538401</v>
      </c>
      <c r="I19" s="738">
        <f>SUMIF('Tab 3'!$N$11:$N$409,A19,'Tab 3'!$O$11:$O$409)</f>
        <v>0</v>
      </c>
      <c r="J19" s="337">
        <f>SUMIF('Tab 4'!$N$11:$N$409,A19,'Tab 4'!$O$11:$O$409)</f>
        <v>0</v>
      </c>
      <c r="K19" s="337">
        <f>SUMIF('Tab 5'!$N$11:$N$69,A19,'Tab 5'!$O$11:$O$69)</f>
        <v>0</v>
      </c>
      <c r="L19" s="751">
        <f>SUMIF('Tab 6'!$N$11:$N$409,A19,'Tab 6'!$O$11:$O$409)</f>
        <v>0</v>
      </c>
      <c r="M19" s="337">
        <f>SUMIF('Tab7'!$N$70:$N$273,A19,'Tab7'!$O$70:$O$273)</f>
        <v>0</v>
      </c>
      <c r="N19" s="337">
        <f>SUMIF('Tab 8'!$N$70:$N$680,A19,'Tab 8'!$O$70:$O$680)</f>
        <v>0</v>
      </c>
      <c r="O19" s="739">
        <f t="shared" si="3"/>
        <v>0</v>
      </c>
      <c r="P19" s="740">
        <f t="shared" si="4"/>
        <v>0</v>
      </c>
    </row>
    <row r="20" spans="1:17">
      <c r="A20" s="732" t="s">
        <v>593</v>
      </c>
      <c r="B20" s="80">
        <f>VLOOKUP(A20,[1]Adjustments!$A$12:$B$1400,2,FALSE)</f>
        <v>-2643488.9984615301</v>
      </c>
      <c r="C20" s="80">
        <f>VLOOKUP(A20,[1]Adjustments!$A$12:$DS$1400,123,FALSE)</f>
        <v>0</v>
      </c>
      <c r="D20" s="80">
        <f t="shared" si="1"/>
        <v>-2643488.9984615301</v>
      </c>
      <c r="F20" s="337">
        <f>VLOOKUP(A20,[1]Adjustments!$A$12:$DQ$1400,121,FALSE)</f>
        <v>0</v>
      </c>
      <c r="G20" s="740">
        <f t="shared" si="2"/>
        <v>2643488.9984615301</v>
      </c>
      <c r="I20" s="738">
        <f>SUMIF('Tab 3'!$N$11:$N$409,A20,'Tab 3'!$O$11:$O$409)</f>
        <v>0</v>
      </c>
      <c r="J20" s="337">
        <f>SUMIF('Tab 4'!$N$11:$N$409,A20,'Tab 4'!$O$11:$O$409)</f>
        <v>0</v>
      </c>
      <c r="K20" s="337">
        <f>SUMIF('Tab 5'!$N$11:$N$69,A20,'Tab 5'!$O$11:$O$69)</f>
        <v>0</v>
      </c>
      <c r="L20" s="751">
        <f>SUMIF('Tab 6'!$N$11:$N$409,A20,'Tab 6'!$O$11:$O$409)</f>
        <v>0</v>
      </c>
      <c r="M20" s="337">
        <f>SUMIF('Tab7'!$N$70:$N$273,A20,'Tab7'!$O$70:$O$273)</f>
        <v>0</v>
      </c>
      <c r="N20" s="337">
        <f>SUMIF('Tab 8'!$N$70:$N$680,A20,'Tab 8'!$O$70:$O$680)</f>
        <v>0</v>
      </c>
      <c r="O20" s="739">
        <f t="shared" si="3"/>
        <v>0</v>
      </c>
      <c r="P20" s="740">
        <f t="shared" si="4"/>
        <v>0</v>
      </c>
    </row>
    <row r="21" spans="1:17">
      <c r="A21" s="732" t="s">
        <v>594</v>
      </c>
      <c r="B21" s="80">
        <f>VLOOKUP(A21,[1]Adjustments!$A$12:$B$1400,2,FALSE)</f>
        <v>-2737470.4946153802</v>
      </c>
      <c r="C21" s="80">
        <f>VLOOKUP(A21,[1]Adjustments!$A$12:$DS$1400,123,FALSE)</f>
        <v>0</v>
      </c>
      <c r="D21" s="80">
        <f t="shared" si="1"/>
        <v>-2737470.4946153802</v>
      </c>
      <c r="F21" s="337">
        <f>VLOOKUP(A21,[1]Adjustments!$A$12:$DQ$1400,121,FALSE)</f>
        <v>0</v>
      </c>
      <c r="G21" s="740">
        <f t="shared" si="2"/>
        <v>2737470.4946153802</v>
      </c>
      <c r="I21" s="738">
        <f>SUMIF('Tab 3'!$N$11:$N$409,A21,'Tab 3'!$O$11:$O$409)</f>
        <v>0</v>
      </c>
      <c r="J21" s="337">
        <f>SUMIF('Tab 4'!$N$11:$N$409,A21,'Tab 4'!$O$11:$O$409)</f>
        <v>0</v>
      </c>
      <c r="K21" s="337">
        <f>SUMIF('Tab 5'!$N$11:$N$69,A21,'Tab 5'!$O$11:$O$69)</f>
        <v>0</v>
      </c>
      <c r="L21" s="751">
        <f>SUMIF('Tab 6'!$N$11:$N$409,A21,'Tab 6'!$O$11:$O$409)</f>
        <v>0</v>
      </c>
      <c r="M21" s="337">
        <f>SUMIF('Tab7'!$N$70:$N$273,A21,'Tab7'!$O$70:$O$273)</f>
        <v>0</v>
      </c>
      <c r="N21" s="337">
        <f>SUMIF('Tab 8'!$N$70:$N$680,A21,'Tab 8'!$O$70:$O$680)</f>
        <v>0</v>
      </c>
      <c r="O21" s="739">
        <f t="shared" si="3"/>
        <v>0</v>
      </c>
      <c r="P21" s="740">
        <f t="shared" si="4"/>
        <v>0</v>
      </c>
    </row>
    <row r="22" spans="1:17">
      <c r="A22" s="732" t="s">
        <v>595</v>
      </c>
      <c r="B22" s="80">
        <f>VLOOKUP(A22,[1]Adjustments!$A$12:$B$1400,2,FALSE)</f>
        <v>-148235.02153846101</v>
      </c>
      <c r="C22" s="80">
        <f>VLOOKUP(A22,[1]Adjustments!$A$12:$DS$1400,123,FALSE)</f>
        <v>0</v>
      </c>
      <c r="D22" s="80">
        <f t="shared" si="1"/>
        <v>-148235.02153846101</v>
      </c>
      <c r="F22" s="337">
        <f>VLOOKUP(A22,[1]Adjustments!$A$12:$DQ$1400,121,FALSE)</f>
        <v>0</v>
      </c>
      <c r="G22" s="740">
        <f t="shared" si="2"/>
        <v>148235.02153846101</v>
      </c>
      <c r="I22" s="738">
        <f>SUMIF('Tab 3'!$N$11:$N$409,A22,'Tab 3'!$O$11:$O$409)</f>
        <v>0</v>
      </c>
      <c r="J22" s="337">
        <f>SUMIF('Tab 4'!$N$11:$N$409,A22,'Tab 4'!$O$11:$O$409)</f>
        <v>0</v>
      </c>
      <c r="K22" s="337">
        <f>SUMIF('Tab 5'!$N$11:$N$69,A22,'Tab 5'!$O$11:$O$69)</f>
        <v>0</v>
      </c>
      <c r="L22" s="751">
        <f>SUMIF('Tab 6'!$N$11:$N$409,A22,'Tab 6'!$O$11:$O$409)</f>
        <v>0</v>
      </c>
      <c r="M22" s="337">
        <f>SUMIF('Tab7'!$N$70:$N$273,A22,'Tab7'!$O$70:$O$273)</f>
        <v>0</v>
      </c>
      <c r="N22" s="337">
        <f>SUMIF('Tab 8'!$N$70:$N$680,A22,'Tab 8'!$O$70:$O$680)</f>
        <v>0</v>
      </c>
      <c r="O22" s="739">
        <f t="shared" si="3"/>
        <v>0</v>
      </c>
      <c r="P22" s="740">
        <f t="shared" si="4"/>
        <v>0</v>
      </c>
    </row>
    <row r="23" spans="1:17">
      <c r="A23" s="732" t="s">
        <v>596</v>
      </c>
      <c r="B23" s="80">
        <f>VLOOKUP(A23,[1]Adjustments!$A$12:$B$1400,2,FALSE)</f>
        <v>-1142912.8053846101</v>
      </c>
      <c r="C23" s="80">
        <f>VLOOKUP(A23,[1]Adjustments!$A$12:$DS$1400,123,FALSE)</f>
        <v>0</v>
      </c>
      <c r="D23" s="80">
        <f t="shared" si="1"/>
        <v>-1142912.8053846101</v>
      </c>
      <c r="F23" s="337">
        <f>VLOOKUP(A23,[1]Adjustments!$A$12:$DQ$1400,121,FALSE)</f>
        <v>0</v>
      </c>
      <c r="G23" s="740">
        <f t="shared" si="2"/>
        <v>1142912.8053846101</v>
      </c>
      <c r="I23" s="738">
        <f>SUMIF('Tab 3'!$N$11:$N$409,A23,'Tab 3'!$O$11:$O$409)</f>
        <v>0</v>
      </c>
      <c r="J23" s="337">
        <f>SUMIF('Tab 4'!$N$11:$N$409,A23,'Tab 4'!$O$11:$O$409)</f>
        <v>0</v>
      </c>
      <c r="K23" s="337">
        <f>SUMIF('Tab 5'!$N$11:$N$69,A23,'Tab 5'!$O$11:$O$69)</f>
        <v>0</v>
      </c>
      <c r="L23" s="751">
        <f>SUMIF('Tab 6'!$N$11:$N$409,A23,'Tab 6'!$O$11:$O$409)</f>
        <v>0</v>
      </c>
      <c r="M23" s="337">
        <f>SUMIF('Tab7'!$N$70:$N$273,A23,'Tab7'!$O$70:$O$273)</f>
        <v>0</v>
      </c>
      <c r="N23" s="337">
        <f>SUMIF('Tab 8'!$N$70:$N$680,A23,'Tab 8'!$O$70:$O$680)</f>
        <v>0</v>
      </c>
      <c r="O23" s="739">
        <f t="shared" si="3"/>
        <v>0</v>
      </c>
      <c r="P23" s="740">
        <f t="shared" si="4"/>
        <v>0</v>
      </c>
    </row>
    <row r="24" spans="1:17">
      <c r="A24" s="732" t="s">
        <v>597</v>
      </c>
      <c r="B24" s="80">
        <f>VLOOKUP(A24,[1]Adjustments!$A$12:$B$1400,2,FALSE)</f>
        <v>-673860.41230769199</v>
      </c>
      <c r="C24" s="80">
        <f>VLOOKUP(A24,[1]Adjustments!$A$12:$DS$1400,123,FALSE)</f>
        <v>0</v>
      </c>
      <c r="D24" s="80">
        <f t="shared" si="1"/>
        <v>-673860.41230769199</v>
      </c>
      <c r="F24" s="337">
        <f>VLOOKUP(A24,[1]Adjustments!$A$12:$DQ$1400,121,FALSE)</f>
        <v>0</v>
      </c>
      <c r="G24" s="740">
        <f t="shared" si="2"/>
        <v>673860.41230769199</v>
      </c>
      <c r="I24" s="738">
        <f>SUMIF('Tab 3'!$N$11:$N$409,A24,'Tab 3'!$O$11:$O$409)</f>
        <v>0</v>
      </c>
      <c r="J24" s="337">
        <f>SUMIF('Tab 4'!$N$11:$N$409,A24,'Tab 4'!$O$11:$O$409)</f>
        <v>0</v>
      </c>
      <c r="K24" s="337">
        <f>SUMIF('Tab 5'!$N$11:$N$69,A24,'Tab 5'!$O$11:$O$69)</f>
        <v>0</v>
      </c>
      <c r="L24" s="751">
        <f>SUMIF('Tab 6'!$N$11:$N$409,A24,'Tab 6'!$O$11:$O$409)</f>
        <v>0</v>
      </c>
      <c r="M24" s="337">
        <f>SUMIF('Tab7'!$N$70:$N$273,A24,'Tab7'!$O$70:$O$273)</f>
        <v>0</v>
      </c>
      <c r="N24" s="337">
        <f>SUMIF('Tab 8'!$N$70:$N$680,A24,'Tab 8'!$O$70:$O$680)</f>
        <v>0</v>
      </c>
      <c r="O24" s="739">
        <f t="shared" si="3"/>
        <v>0</v>
      </c>
      <c r="P24" s="740">
        <f t="shared" si="4"/>
        <v>0</v>
      </c>
    </row>
    <row r="25" spans="1:17">
      <c r="A25" s="732" t="s">
        <v>598</v>
      </c>
      <c r="B25" s="80">
        <f>VLOOKUP(A25,[1]Adjustments!$A$12:$B$1400,2,FALSE)</f>
        <v>-844205.45846153796</v>
      </c>
      <c r="C25" s="80">
        <f>VLOOKUP(A25,[1]Adjustments!$A$12:$DS$1400,123,FALSE)</f>
        <v>0</v>
      </c>
      <c r="D25" s="80">
        <f t="shared" si="1"/>
        <v>-844205.45846153796</v>
      </c>
      <c r="F25" s="337">
        <f>VLOOKUP(A25,[1]Adjustments!$A$12:$DQ$1400,121,FALSE)</f>
        <v>0</v>
      </c>
      <c r="G25" s="740">
        <f t="shared" si="2"/>
        <v>844205.45846153796</v>
      </c>
      <c r="I25" s="738">
        <f>SUMIF('Tab 3'!$N$11:$N$409,A25,'Tab 3'!$O$11:$O$409)</f>
        <v>0</v>
      </c>
      <c r="J25" s="337">
        <f>SUMIF('Tab 4'!$N$11:$N$409,A25,'Tab 4'!$O$11:$O$409)</f>
        <v>0</v>
      </c>
      <c r="K25" s="337">
        <f>SUMIF('Tab 5'!$N$11:$N$69,A25,'Tab 5'!$O$11:$O$69)</f>
        <v>0</v>
      </c>
      <c r="L25" s="751">
        <f>SUMIF('Tab 6'!$N$11:$N$409,A25,'Tab 6'!$O$11:$O$409)</f>
        <v>0</v>
      </c>
      <c r="M25" s="337">
        <f>SUMIF('Tab7'!$N$70:$N$273,A25,'Tab7'!$O$70:$O$273)</f>
        <v>0</v>
      </c>
      <c r="N25" s="337">
        <f>SUMIF('Tab 8'!$N$70:$N$680,A25,'Tab 8'!$O$70:$O$680)</f>
        <v>0</v>
      </c>
      <c r="O25" s="739">
        <f t="shared" si="3"/>
        <v>0</v>
      </c>
      <c r="P25" s="740">
        <f t="shared" si="4"/>
        <v>0</v>
      </c>
    </row>
    <row r="26" spans="1:17">
      <c r="A26" s="732" t="s">
        <v>599</v>
      </c>
      <c r="B26" s="80">
        <f>VLOOKUP(A26,[1]Adjustments!$A$12:$B$1400,2,FALSE)</f>
        <v>-533383.50538461504</v>
      </c>
      <c r="C26" s="80">
        <f>VLOOKUP(A26,[1]Adjustments!$A$12:$DS$1400,123,FALSE)</f>
        <v>0</v>
      </c>
      <c r="D26" s="80">
        <f t="shared" si="1"/>
        <v>-533383.50538461504</v>
      </c>
      <c r="F26" s="337">
        <f>VLOOKUP(A26,[1]Adjustments!$A$12:$DQ$1400,121,FALSE)</f>
        <v>681.13307692307603</v>
      </c>
      <c r="G26" s="740">
        <f t="shared" si="2"/>
        <v>534064.63846153812</v>
      </c>
      <c r="I26" s="738">
        <f>SUMIF('Tab 3'!$N$11:$N$409,A26,'Tab 3'!$O$11:$O$409)</f>
        <v>0</v>
      </c>
      <c r="J26" s="337">
        <f>SUMIF('Tab 4'!$N$11:$N$409,A26,'Tab 4'!$O$11:$O$409)</f>
        <v>0</v>
      </c>
      <c r="K26" s="337">
        <f>SUMIF('Tab 5'!$N$11:$N$69,A26,'Tab 5'!$O$11:$O$69)</f>
        <v>0</v>
      </c>
      <c r="L26" s="751">
        <f>SUMIF('Tab 6'!$N$11:$N$409,A26,'Tab 6'!$O$11:$O$409)</f>
        <v>0</v>
      </c>
      <c r="M26" s="337">
        <f>SUMIF('Tab7'!$N$70:$N$273,A26,'Tab7'!$O$70:$O$273)</f>
        <v>0</v>
      </c>
      <c r="N26" s="337">
        <f>SUMIF('Tab 8'!$N$70:$N$680,A26,'Tab 8'!$O$70:$O$680)</f>
        <v>0</v>
      </c>
      <c r="O26" s="739">
        <f t="shared" si="3"/>
        <v>0</v>
      </c>
      <c r="P26" s="740">
        <f t="shared" si="4"/>
        <v>0</v>
      </c>
    </row>
    <row r="27" spans="1:17">
      <c r="A27" s="732" t="s">
        <v>600</v>
      </c>
      <c r="B27" s="80">
        <f>VLOOKUP(A27,[1]Adjustments!$A$12:$B$1400,2,FALSE)</f>
        <v>-5025188.12</v>
      </c>
      <c r="C27" s="80">
        <f>VLOOKUP(A27,[1]Adjustments!$A$12:$DS$1400,123,FALSE)</f>
        <v>0</v>
      </c>
      <c r="D27" s="80">
        <f t="shared" si="1"/>
        <v>-5025188.12</v>
      </c>
      <c r="F27" s="337">
        <f>VLOOKUP(A27,[1]Adjustments!$A$12:$DQ$1400,121,FALSE)</f>
        <v>0</v>
      </c>
      <c r="G27" s="740">
        <f t="shared" si="2"/>
        <v>5025188.12</v>
      </c>
      <c r="I27" s="738">
        <f>SUMIF('Tab 3'!$N$11:$N$409,A27,'Tab 3'!$O$11:$O$409)</f>
        <v>0</v>
      </c>
      <c r="J27" s="337">
        <f>SUMIF('Tab 4'!$N$11:$N$409,A27,'Tab 4'!$O$11:$O$409)</f>
        <v>0</v>
      </c>
      <c r="K27" s="337">
        <f>SUMIF('Tab 5'!$N$11:$N$69,A27,'Tab 5'!$O$11:$O$69)</f>
        <v>0</v>
      </c>
      <c r="L27" s="751">
        <f>SUMIF('Tab 6'!$N$11:$N$409,A27,'Tab 6'!$O$11:$O$409)</f>
        <v>0</v>
      </c>
      <c r="M27" s="337">
        <f>SUMIF('Tab7'!$N$70:$N$273,A27,'Tab7'!$O$70:$O$273)</f>
        <v>0</v>
      </c>
      <c r="N27" s="337">
        <f>SUMIF('Tab 8'!$N$70:$N$680,A27,'Tab 8'!$O$70:$O$680)</f>
        <v>0</v>
      </c>
      <c r="O27" s="739">
        <f t="shared" si="3"/>
        <v>0</v>
      </c>
      <c r="P27" s="740">
        <f t="shared" si="4"/>
        <v>0</v>
      </c>
    </row>
    <row r="28" spans="1:17">
      <c r="A28" s="732" t="s">
        <v>601</v>
      </c>
      <c r="B28" s="80">
        <f>VLOOKUP(A28,[1]Adjustments!$A$12:$B$1400,2,FALSE)</f>
        <v>-8938764.8738461491</v>
      </c>
      <c r="C28" s="80">
        <f>VLOOKUP(A28,[1]Adjustments!$A$12:$DS$1400,123,FALSE)</f>
        <v>0</v>
      </c>
      <c r="D28" s="80">
        <f t="shared" si="1"/>
        <v>-8938764.8738461491</v>
      </c>
      <c r="F28" s="337">
        <f>VLOOKUP(A28,[1]Adjustments!$A$12:$DQ$1400,121,FALSE)</f>
        <v>0</v>
      </c>
      <c r="G28" s="740">
        <f t="shared" si="2"/>
        <v>8938764.8738461491</v>
      </c>
      <c r="I28" s="738">
        <f>SUMIF('Tab 3'!$N$11:$N$409,A28,'Tab 3'!$O$11:$O$409)</f>
        <v>0</v>
      </c>
      <c r="J28" s="337">
        <f>SUMIF('Tab 4'!$N$11:$N$409,A28,'Tab 4'!$O$11:$O$409)</f>
        <v>0</v>
      </c>
      <c r="K28" s="337">
        <f>SUMIF('Tab 5'!$N$11:$N$69,A28,'Tab 5'!$O$11:$O$69)</f>
        <v>0</v>
      </c>
      <c r="L28" s="751">
        <f>SUMIF('Tab 6'!$N$11:$N$409,A28,'Tab 6'!$O$11:$O$409)</f>
        <v>0</v>
      </c>
      <c r="M28" s="337">
        <f>SUMIF('Tab7'!$N$70:$N$273,A28,'Tab7'!$O$70:$O$273)</f>
        <v>0</v>
      </c>
      <c r="N28" s="337">
        <f>SUMIF('Tab 8'!$N$70:$N$680,A28,'Tab 8'!$O$70:$O$680)</f>
        <v>0</v>
      </c>
      <c r="O28" s="739">
        <f t="shared" si="3"/>
        <v>0</v>
      </c>
      <c r="P28" s="740">
        <f t="shared" si="4"/>
        <v>0</v>
      </c>
    </row>
    <row r="29" spans="1:17">
      <c r="A29" s="732" t="s">
        <v>602</v>
      </c>
      <c r="B29" s="80">
        <f>VLOOKUP(A29,[1]Adjustments!$A$12:$B$1400,2,FALSE)</f>
        <v>-776212.49307692295</v>
      </c>
      <c r="C29" s="80">
        <f>VLOOKUP(A29,[1]Adjustments!$A$12:$DS$1400,123,FALSE)</f>
        <v>0</v>
      </c>
      <c r="D29" s="80">
        <f t="shared" si="1"/>
        <v>-776212.49307692295</v>
      </c>
      <c r="F29" s="337">
        <f>VLOOKUP(A29,[1]Adjustments!$A$12:$DQ$1400,121,FALSE)</f>
        <v>0</v>
      </c>
      <c r="G29" s="740">
        <f t="shared" si="2"/>
        <v>776212.49307692295</v>
      </c>
      <c r="I29" s="738">
        <f>SUMIF('Tab 3'!$N$11:$N$409,A29,'Tab 3'!$O$11:$O$409)</f>
        <v>0</v>
      </c>
      <c r="J29" s="337">
        <f>SUMIF('Tab 4'!$N$11:$N$409,A29,'Tab 4'!$O$11:$O$409)</f>
        <v>0</v>
      </c>
      <c r="K29" s="337">
        <f>SUMIF('Tab 5'!$N$11:$N$69,A29,'Tab 5'!$O$11:$O$69)</f>
        <v>0</v>
      </c>
      <c r="L29" s="751">
        <f>SUMIF('Tab 6'!$N$11:$N$409,A29,'Tab 6'!$O$11:$O$409)</f>
        <v>0</v>
      </c>
      <c r="M29" s="337">
        <f>SUMIF('Tab7'!$N$70:$N$273,A29,'Tab7'!$O$70:$O$273)</f>
        <v>0</v>
      </c>
      <c r="N29" s="337">
        <f>SUMIF('Tab 8'!$N$70:$N$680,A29,'Tab 8'!$O$70:$O$680)</f>
        <v>0</v>
      </c>
      <c r="O29" s="739">
        <f t="shared" si="3"/>
        <v>0</v>
      </c>
      <c r="P29" s="740">
        <f t="shared" si="4"/>
        <v>0</v>
      </c>
    </row>
    <row r="30" spans="1:17">
      <c r="A30" s="732" t="s">
        <v>603</v>
      </c>
      <c r="B30" s="80">
        <f>VLOOKUP(A30,[1]Adjustments!$A$12:$B$1400,2,FALSE)</f>
        <v>-2710671.64384615</v>
      </c>
      <c r="C30" s="80">
        <f>VLOOKUP(A30,[1]Adjustments!$A$12:$DS$1400,123,FALSE)</f>
        <v>0</v>
      </c>
      <c r="D30" s="80">
        <f t="shared" si="1"/>
        <v>-2710671.64384615</v>
      </c>
      <c r="F30" s="337">
        <f>VLOOKUP(A30,[1]Adjustments!$A$12:$DQ$1400,121,FALSE)</f>
        <v>0</v>
      </c>
      <c r="G30" s="740">
        <f t="shared" si="2"/>
        <v>2710671.64384615</v>
      </c>
      <c r="I30" s="738">
        <f>SUMIF('Tab 3'!$N$11:$N$409,A30,'Tab 3'!$O$11:$O$409)</f>
        <v>0</v>
      </c>
      <c r="J30" s="337">
        <f>SUMIF('Tab 4'!$N$11:$N$409,A30,'Tab 4'!$O$11:$O$409)</f>
        <v>0</v>
      </c>
      <c r="K30" s="337">
        <f>SUMIF('Tab 5'!$N$11:$N$69,A30,'Tab 5'!$O$11:$O$69)</f>
        <v>0</v>
      </c>
      <c r="L30" s="751">
        <f>SUMIF('Tab 6'!$N$11:$N$409,A30,'Tab 6'!$O$11:$O$409)</f>
        <v>0</v>
      </c>
      <c r="M30" s="337">
        <f>SUMIF('Tab7'!$N$70:$N$273,A30,'Tab7'!$O$70:$O$273)</f>
        <v>0</v>
      </c>
      <c r="N30" s="337">
        <f>SUMIF('Tab 8'!$N$70:$N$680,A30,'Tab 8'!$O$70:$O$680)</f>
        <v>0</v>
      </c>
      <c r="O30" s="739">
        <f t="shared" si="3"/>
        <v>0</v>
      </c>
      <c r="P30" s="740">
        <f t="shared" si="4"/>
        <v>0</v>
      </c>
    </row>
    <row r="31" spans="1:17">
      <c r="A31" s="732" t="s">
        <v>604</v>
      </c>
      <c r="B31" s="80">
        <f>VLOOKUP(A31,[1]Adjustments!$A$12:$B$1400,2,FALSE)</f>
        <v>-235570.563846153</v>
      </c>
      <c r="C31" s="80">
        <f>VLOOKUP(A31,[1]Adjustments!$A$12:$DS$1400,123,FALSE)</f>
        <v>0</v>
      </c>
      <c r="D31" s="80">
        <f t="shared" si="1"/>
        <v>-235570.563846153</v>
      </c>
      <c r="F31" s="337">
        <f>VLOOKUP(A31,[1]Adjustments!$A$12:$DQ$1400,121,FALSE)</f>
        <v>0</v>
      </c>
      <c r="G31" s="740">
        <f t="shared" si="2"/>
        <v>235570.563846153</v>
      </c>
      <c r="I31" s="738">
        <f>SUMIF('Tab 3'!$N$11:$N$409,A31,'Tab 3'!$O$11:$O$409)</f>
        <v>0</v>
      </c>
      <c r="J31" s="337">
        <f>SUMIF('Tab 4'!$N$11:$N$409,A31,'Tab 4'!$O$11:$O$409)</f>
        <v>0</v>
      </c>
      <c r="K31" s="337">
        <f>SUMIF('Tab 5'!$N$11:$N$69,A31,'Tab 5'!$O$11:$O$69)</f>
        <v>0</v>
      </c>
      <c r="L31" s="751">
        <f>SUMIF('Tab 6'!$N$11:$N$409,A31,'Tab 6'!$O$11:$O$409)</f>
        <v>0</v>
      </c>
      <c r="M31" s="337">
        <f>SUMIF('Tab7'!$N$70:$N$273,A31,'Tab7'!$O$70:$O$273)</f>
        <v>0</v>
      </c>
      <c r="N31" s="337">
        <f>SUMIF('Tab 8'!$N$70:$N$680,A31,'Tab 8'!$O$70:$O$680)</f>
        <v>0</v>
      </c>
      <c r="O31" s="739">
        <f t="shared" si="3"/>
        <v>0</v>
      </c>
      <c r="P31" s="740">
        <f t="shared" si="4"/>
        <v>0</v>
      </c>
    </row>
    <row r="32" spans="1:17">
      <c r="A32" s="732" t="s">
        <v>605</v>
      </c>
      <c r="B32" s="80">
        <f>VLOOKUP(A32,[1]Adjustments!$A$12:$B$1400,2,FALSE)</f>
        <v>-5504454.14307692</v>
      </c>
      <c r="C32" s="80">
        <f>VLOOKUP(A32,[1]Adjustments!$A$12:$DS$1400,123,FALSE)</f>
        <v>0</v>
      </c>
      <c r="D32" s="80">
        <f t="shared" si="1"/>
        <v>-5504454.14307692</v>
      </c>
      <c r="F32" s="337">
        <f>VLOOKUP(A32,[1]Adjustments!$A$12:$DQ$1400,121,FALSE)</f>
        <v>0</v>
      </c>
      <c r="G32" s="740">
        <f t="shared" si="2"/>
        <v>5504454.14307692</v>
      </c>
      <c r="I32" s="738">
        <f>SUMIF('Tab 3'!$N$11:$N$409,A32,'Tab 3'!$O$11:$O$409)</f>
        <v>0</v>
      </c>
      <c r="J32" s="337">
        <f>SUMIF('Tab 4'!$N$11:$N$409,A32,'Tab 4'!$O$11:$O$409)</f>
        <v>0</v>
      </c>
      <c r="K32" s="337">
        <f>SUMIF('Tab 5'!$N$11:$N$69,A32,'Tab 5'!$O$11:$O$69)</f>
        <v>0</v>
      </c>
      <c r="L32" s="751">
        <f>SUMIF('Tab 6'!$N$11:$N$409,A32,'Tab 6'!$O$11:$O$409)</f>
        <v>0</v>
      </c>
      <c r="M32" s="337">
        <f>SUMIF('Tab7'!$N$70:$N$273,A32,'Tab7'!$O$70:$O$273)</f>
        <v>0</v>
      </c>
      <c r="N32" s="337">
        <f>SUMIF('Tab 8'!$N$70:$N$680,A32,'Tab 8'!$O$70:$O$680)</f>
        <v>0</v>
      </c>
      <c r="O32" s="739">
        <f t="shared" si="3"/>
        <v>0</v>
      </c>
      <c r="P32" s="740">
        <f t="shared" si="4"/>
        <v>0</v>
      </c>
    </row>
    <row r="33" spans="1:16">
      <c r="A33" s="732" t="s">
        <v>606</v>
      </c>
      <c r="B33" s="80">
        <f>VLOOKUP(A33,[1]Adjustments!$A$12:$B$1400,2,FALSE)</f>
        <v>-10236709.4792307</v>
      </c>
      <c r="C33" s="80">
        <f>VLOOKUP(A33,[1]Adjustments!$A$12:$DS$1400,123,FALSE)</f>
        <v>0</v>
      </c>
      <c r="D33" s="80">
        <f t="shared" si="1"/>
        <v>-10236709.4792307</v>
      </c>
      <c r="F33" s="337">
        <f>VLOOKUP(A33,[1]Adjustments!$A$12:$DQ$1400,121,FALSE)</f>
        <v>0</v>
      </c>
      <c r="G33" s="740">
        <f t="shared" si="2"/>
        <v>10236709.4792307</v>
      </c>
      <c r="I33" s="738">
        <f>SUMIF('Tab 3'!$N$11:$N$409,A33,'Tab 3'!$O$11:$O$409)</f>
        <v>0</v>
      </c>
      <c r="J33" s="337">
        <f>SUMIF('Tab 4'!$N$11:$N$409,A33,'Tab 4'!$O$11:$O$409)</f>
        <v>0</v>
      </c>
      <c r="K33" s="337">
        <f>SUMIF('Tab 5'!$N$11:$N$69,A33,'Tab 5'!$O$11:$O$69)</f>
        <v>0</v>
      </c>
      <c r="L33" s="751">
        <f>SUMIF('Tab 6'!$N$11:$N$409,A33,'Tab 6'!$O$11:$O$409)</f>
        <v>0</v>
      </c>
      <c r="M33" s="337">
        <f>SUMIF('Tab7'!$N$70:$N$273,A33,'Tab7'!$O$70:$O$273)</f>
        <v>0</v>
      </c>
      <c r="N33" s="337">
        <f>SUMIF('Tab 8'!$N$70:$N$680,A33,'Tab 8'!$O$70:$O$680)</f>
        <v>0</v>
      </c>
      <c r="O33" s="739">
        <f t="shared" si="3"/>
        <v>0</v>
      </c>
      <c r="P33" s="740">
        <f t="shared" si="4"/>
        <v>0</v>
      </c>
    </row>
    <row r="34" spans="1:16">
      <c r="A34" s="732" t="s">
        <v>607</v>
      </c>
      <c r="B34" s="80">
        <f>VLOOKUP(A34,[1]Adjustments!$A$12:$B$1400,2,FALSE)</f>
        <v>-67270232.631538406</v>
      </c>
      <c r="C34" s="80">
        <f>VLOOKUP(A34,[1]Adjustments!$A$12:$DS$1400,123,FALSE)</f>
        <v>0</v>
      </c>
      <c r="D34" s="80">
        <f t="shared" si="1"/>
        <v>-67270232.631538406</v>
      </c>
      <c r="F34" s="337">
        <f>VLOOKUP(A34,[1]Adjustments!$A$12:$DQ$1400,121,FALSE)</f>
        <v>0</v>
      </c>
      <c r="G34" s="740">
        <f t="shared" si="2"/>
        <v>67270232.631538406</v>
      </c>
      <c r="I34" s="738">
        <f>SUMIF('Tab 3'!$N$11:$N$409,A34,'Tab 3'!$O$11:$O$409)</f>
        <v>0</v>
      </c>
      <c r="J34" s="337">
        <f>SUMIF('Tab 4'!$N$11:$N$409,A34,'Tab 4'!$O$11:$O$409)</f>
        <v>0</v>
      </c>
      <c r="K34" s="337">
        <f>SUMIF('Tab 5'!$N$11:$N$69,A34,'Tab 5'!$O$11:$O$69)</f>
        <v>0</v>
      </c>
      <c r="L34" s="751">
        <f>SUMIF('Tab 6'!$N$11:$N$409,A34,'Tab 6'!$O$11:$O$409)</f>
        <v>0</v>
      </c>
      <c r="M34" s="337">
        <f>SUMIF('Tab7'!$N$70:$N$273,A34,'Tab7'!$O$70:$O$273)</f>
        <v>0</v>
      </c>
      <c r="N34" s="337">
        <f>SUMIF('Tab 8'!$N$70:$N$680,A34,'Tab 8'!$O$70:$O$680)</f>
        <v>0</v>
      </c>
      <c r="O34" s="739">
        <f t="shared" si="3"/>
        <v>0</v>
      </c>
      <c r="P34" s="740">
        <f t="shared" si="4"/>
        <v>0</v>
      </c>
    </row>
    <row r="35" spans="1:16">
      <c r="A35" s="732" t="s">
        <v>608</v>
      </c>
      <c r="B35" s="80">
        <f>VLOOKUP(A35,[1]Adjustments!$A$12:$B$1400,2,FALSE)</f>
        <v>-94461387.355384603</v>
      </c>
      <c r="C35" s="80">
        <f>VLOOKUP(A35,[1]Adjustments!$A$12:$DS$1400,123,FALSE)</f>
        <v>0</v>
      </c>
      <c r="D35" s="80">
        <f t="shared" si="1"/>
        <v>-94461387.355384603</v>
      </c>
      <c r="F35" s="337">
        <f>VLOOKUP(A35,[1]Adjustments!$A$12:$DQ$1400,121,FALSE)</f>
        <v>0</v>
      </c>
      <c r="G35" s="740">
        <f t="shared" si="2"/>
        <v>94461387.355384603</v>
      </c>
      <c r="I35" s="738">
        <f>SUMIF('Tab 3'!$N$11:$N$409,A35,'Tab 3'!$O$11:$O$409)</f>
        <v>0</v>
      </c>
      <c r="J35" s="337">
        <f>SUMIF('Tab 4'!$N$11:$N$409,A35,'Tab 4'!$O$11:$O$409)</f>
        <v>0</v>
      </c>
      <c r="K35" s="337">
        <f>SUMIF('Tab 5'!$N$11:$N$69,A35,'Tab 5'!$O$11:$O$69)</f>
        <v>0</v>
      </c>
      <c r="L35" s="751">
        <f>SUMIF('Tab 6'!$N$11:$N$409,A35,'Tab 6'!$O$11:$O$409)</f>
        <v>0</v>
      </c>
      <c r="M35" s="337">
        <f>SUMIF('Tab7'!$N$70:$N$273,A35,'Tab7'!$O$70:$O$273)</f>
        <v>0</v>
      </c>
      <c r="N35" s="337">
        <f>SUMIF('Tab 8'!$N$70:$N$680,A35,'Tab 8'!$O$70:$O$680)</f>
        <v>0</v>
      </c>
      <c r="O35" s="739">
        <f t="shared" si="3"/>
        <v>0</v>
      </c>
      <c r="P35" s="740">
        <f t="shared" si="4"/>
        <v>0</v>
      </c>
    </row>
    <row r="36" spans="1:16">
      <c r="A36" s="732" t="s">
        <v>609</v>
      </c>
      <c r="B36" s="80">
        <f>VLOOKUP(A36,[1]Adjustments!$A$12:$B$1400,2,FALSE)</f>
        <v>-17358092.385384601</v>
      </c>
      <c r="C36" s="80">
        <f>VLOOKUP(A36,[1]Adjustments!$A$12:$DS$1400,123,FALSE)</f>
        <v>0</v>
      </c>
      <c r="D36" s="80">
        <f t="shared" si="1"/>
        <v>-17358092.385384601</v>
      </c>
      <c r="F36" s="337">
        <f>VLOOKUP(A36,[1]Adjustments!$A$12:$DQ$1400,121,FALSE)</f>
        <v>0</v>
      </c>
      <c r="G36" s="740">
        <f t="shared" si="2"/>
        <v>17358092.385384601</v>
      </c>
      <c r="I36" s="738">
        <f>SUMIF('Tab 3'!$N$11:$N$409,A36,'Tab 3'!$O$11:$O$409)</f>
        <v>0</v>
      </c>
      <c r="J36" s="337">
        <f>SUMIF('Tab 4'!$N$11:$N$409,A36,'Tab 4'!$O$11:$O$409)</f>
        <v>0</v>
      </c>
      <c r="K36" s="337">
        <f>SUMIF('Tab 5'!$N$11:$N$69,A36,'Tab 5'!$O$11:$O$69)</f>
        <v>0</v>
      </c>
      <c r="L36" s="751">
        <f>SUMIF('Tab 6'!$N$11:$N$409,A36,'Tab 6'!$O$11:$O$409)</f>
        <v>0</v>
      </c>
      <c r="M36" s="337">
        <f>SUMIF('Tab7'!$N$70:$N$273,A36,'Tab7'!$O$70:$O$273)</f>
        <v>0</v>
      </c>
      <c r="N36" s="337">
        <f>SUMIF('Tab 8'!$N$70:$N$680,A36,'Tab 8'!$O$70:$O$680)</f>
        <v>0</v>
      </c>
      <c r="O36" s="739">
        <f t="shared" si="3"/>
        <v>0</v>
      </c>
      <c r="P36" s="740">
        <f t="shared" si="4"/>
        <v>0</v>
      </c>
    </row>
    <row r="37" spans="1:16">
      <c r="A37" s="732" t="s">
        <v>610</v>
      </c>
      <c r="B37" s="80">
        <f>VLOOKUP(A37,[1]Adjustments!$A$12:$B$1400,2,FALSE)</f>
        <v>-38241956.784615301</v>
      </c>
      <c r="C37" s="80">
        <f>VLOOKUP(A37,[1]Adjustments!$A$12:$DS$1400,123,FALSE)</f>
        <v>0</v>
      </c>
      <c r="D37" s="80">
        <f t="shared" si="1"/>
        <v>-38241956.784615301</v>
      </c>
      <c r="F37" s="337">
        <f>VLOOKUP(A37,[1]Adjustments!$A$12:$DQ$1400,121,FALSE)</f>
        <v>0</v>
      </c>
      <c r="G37" s="740">
        <f t="shared" si="2"/>
        <v>38241956.784615301</v>
      </c>
      <c r="I37" s="738">
        <f>SUMIF('Tab 3'!$N$11:$N$409,A37,'Tab 3'!$O$11:$O$409)</f>
        <v>0</v>
      </c>
      <c r="J37" s="337">
        <f>SUMIF('Tab 4'!$N$11:$N$409,A37,'Tab 4'!$O$11:$O$409)</f>
        <v>0</v>
      </c>
      <c r="K37" s="337">
        <f>SUMIF('Tab 5'!$N$11:$N$69,A37,'Tab 5'!$O$11:$O$69)</f>
        <v>0</v>
      </c>
      <c r="L37" s="751">
        <f>SUMIF('Tab 6'!$N$11:$N$409,A37,'Tab 6'!$O$11:$O$409)</f>
        <v>0</v>
      </c>
      <c r="M37" s="337">
        <f>SUMIF('Tab7'!$N$70:$N$273,A37,'Tab7'!$O$70:$O$273)</f>
        <v>0</v>
      </c>
      <c r="N37" s="337">
        <f>SUMIF('Tab 8'!$N$70:$N$680,A37,'Tab 8'!$O$70:$O$680)</f>
        <v>0</v>
      </c>
      <c r="O37" s="739">
        <f t="shared" si="3"/>
        <v>0</v>
      </c>
      <c r="P37" s="740">
        <f t="shared" si="4"/>
        <v>0</v>
      </c>
    </row>
    <row r="38" spans="1:16">
      <c r="A38" s="732" t="s">
        <v>611</v>
      </c>
      <c r="B38" s="80">
        <f>VLOOKUP(A38,[1]Adjustments!$A$12:$B$1400,2,FALSE)</f>
        <v>-2549219.8823076901</v>
      </c>
      <c r="C38" s="80">
        <f>VLOOKUP(A38,[1]Adjustments!$A$12:$DS$1400,123,FALSE)</f>
        <v>0</v>
      </c>
      <c r="D38" s="80">
        <f t="shared" si="1"/>
        <v>-2549219.8823076901</v>
      </c>
      <c r="F38" s="337">
        <f>VLOOKUP(A38,[1]Adjustments!$A$12:$DQ$1400,121,FALSE)</f>
        <v>0</v>
      </c>
      <c r="G38" s="740">
        <f t="shared" si="2"/>
        <v>2549219.8823076901</v>
      </c>
      <c r="I38" s="738">
        <f>SUMIF('Tab 3'!$N$11:$N$409,A38,'Tab 3'!$O$11:$O$409)</f>
        <v>0</v>
      </c>
      <c r="J38" s="337">
        <f>SUMIF('Tab 4'!$N$11:$N$409,A38,'Tab 4'!$O$11:$O$409)</f>
        <v>0</v>
      </c>
      <c r="K38" s="337">
        <f>SUMIF('Tab 5'!$N$11:$N$69,A38,'Tab 5'!$O$11:$O$69)</f>
        <v>0</v>
      </c>
      <c r="L38" s="751">
        <f>SUMIF('Tab 6'!$N$11:$N$409,A38,'Tab 6'!$O$11:$O$409)</f>
        <v>0</v>
      </c>
      <c r="M38" s="337">
        <f>SUMIF('Tab7'!$N$70:$N$273,A38,'Tab7'!$O$70:$O$273)</f>
        <v>0</v>
      </c>
      <c r="N38" s="337">
        <f>SUMIF('Tab 8'!$N$70:$N$680,A38,'Tab 8'!$O$70:$O$680)</f>
        <v>0</v>
      </c>
      <c r="O38" s="739">
        <f t="shared" si="3"/>
        <v>0</v>
      </c>
      <c r="P38" s="740">
        <f t="shared" si="4"/>
        <v>0</v>
      </c>
    </row>
    <row r="39" spans="1:16">
      <c r="A39" s="732" t="s">
        <v>612</v>
      </c>
      <c r="B39" s="80">
        <f>VLOOKUP(A39,[1]Adjustments!$A$12:$B$1400,2,FALSE)</f>
        <v>-30384846.2923076</v>
      </c>
      <c r="C39" s="80">
        <f>VLOOKUP(A39,[1]Adjustments!$A$12:$DS$1400,123,FALSE)</f>
        <v>0</v>
      </c>
      <c r="D39" s="80">
        <f t="shared" si="1"/>
        <v>-30384846.2923076</v>
      </c>
      <c r="F39" s="337">
        <f>VLOOKUP(A39,[1]Adjustments!$A$12:$DQ$1400,121,FALSE)</f>
        <v>0</v>
      </c>
      <c r="G39" s="740">
        <f t="shared" si="2"/>
        <v>30384846.2923076</v>
      </c>
      <c r="I39" s="738">
        <f>SUMIF('Tab 3'!$N$11:$N$409,A39,'Tab 3'!$O$11:$O$409)</f>
        <v>0</v>
      </c>
      <c r="J39" s="337">
        <f>SUMIF('Tab 4'!$N$11:$N$409,A39,'Tab 4'!$O$11:$O$409)</f>
        <v>0</v>
      </c>
      <c r="K39" s="337">
        <f>SUMIF('Tab 5'!$N$11:$N$69,A39,'Tab 5'!$O$11:$O$69)</f>
        <v>0</v>
      </c>
      <c r="L39" s="751">
        <f>SUMIF('Tab 6'!$N$11:$N$409,A39,'Tab 6'!$O$11:$O$409)</f>
        <v>0</v>
      </c>
      <c r="M39" s="337">
        <f>SUMIF('Tab7'!$N$70:$N$273,A39,'Tab7'!$O$70:$O$273)</f>
        <v>0</v>
      </c>
      <c r="N39" s="337">
        <f>SUMIF('Tab 8'!$N$70:$N$680,A39,'Tab 8'!$O$70:$O$680)</f>
        <v>0</v>
      </c>
      <c r="O39" s="739">
        <f t="shared" si="3"/>
        <v>0</v>
      </c>
      <c r="P39" s="740">
        <f t="shared" si="4"/>
        <v>0</v>
      </c>
    </row>
    <row r="40" spans="1:16">
      <c r="A40" s="826" t="s">
        <v>613</v>
      </c>
      <c r="B40" s="827">
        <f>VLOOKUP(A40,[1]Adjustments!$A$12:$B$1400,2,FALSE)</f>
        <v>-40183493.1292307</v>
      </c>
      <c r="C40" s="827">
        <f>VLOOKUP(A40,[1]Adjustments!$A$12:$DS$1400,123,FALSE)</f>
        <v>0</v>
      </c>
      <c r="D40" s="827">
        <f t="shared" si="1"/>
        <v>-40183493.1292307</v>
      </c>
      <c r="E40" s="828"/>
      <c r="F40" s="829">
        <f>VLOOKUP(A40,[1]Adjustments!$A$12:$DQ$1400,121,FALSE)</f>
        <v>0</v>
      </c>
      <c r="G40" s="829">
        <f t="shared" si="2"/>
        <v>40183493.1292307</v>
      </c>
      <c r="I40" s="738">
        <f>SUMIF('Tab 3'!$N$11:$N$409,A40,'Tab 3'!$O$11:$O$409)</f>
        <v>0</v>
      </c>
      <c r="J40" s="337">
        <f>SUMIF('Tab 4'!$N$11:$N$409,A40,'Tab 4'!$O$11:$O$409)</f>
        <v>0</v>
      </c>
      <c r="K40" s="337">
        <f>SUMIF('Tab 5'!$N$11:$N$69,A40,'Tab 5'!$O$11:$O$69)</f>
        <v>0</v>
      </c>
      <c r="L40" s="751">
        <f>SUMIF('Tab 6'!$N$11:$N$409,A40,'Tab 6'!$O$11:$O$409)</f>
        <v>0</v>
      </c>
      <c r="M40" s="337">
        <f>SUMIF('Tab7'!$N$70:$N$273,A40,'Tab7'!$O$70:$O$273)</f>
        <v>0</v>
      </c>
      <c r="N40" s="337">
        <f>SUMIF('Tab 8'!$N$70:$N$680,A40,'Tab 8'!$O$70:$O$680)</f>
        <v>0</v>
      </c>
      <c r="O40" s="739">
        <f t="shared" si="3"/>
        <v>0</v>
      </c>
      <c r="P40" s="740">
        <f t="shared" si="4"/>
        <v>0</v>
      </c>
    </row>
    <row r="41" spans="1:16">
      <c r="A41" s="732" t="s">
        <v>614</v>
      </c>
      <c r="B41" s="80">
        <f>VLOOKUP(A41,[1]Adjustments!$A$12:$B$1400,2,FALSE)</f>
        <v>-227638532.20692301</v>
      </c>
      <c r="C41" s="80">
        <f>VLOOKUP(A41,[1]Adjustments!$A$12:$DS$1400,123,FALSE)</f>
        <v>0</v>
      </c>
      <c r="D41" s="80">
        <f t="shared" si="1"/>
        <v>-227638532.20692301</v>
      </c>
      <c r="F41" s="337">
        <f>VLOOKUP(A41,[1]Adjustments!$A$12:$DQ$1400,121,FALSE)</f>
        <v>0</v>
      </c>
      <c r="G41" s="740">
        <f t="shared" si="2"/>
        <v>227638532.20692301</v>
      </c>
      <c r="I41" s="738">
        <f>SUMIF('Tab 3'!$N$11:$N$409,A41,'Tab 3'!$O$11:$O$409)</f>
        <v>0</v>
      </c>
      <c r="J41" s="337">
        <f>SUMIF('Tab 4'!$N$11:$N$409,A41,'Tab 4'!$O$11:$O$409)</f>
        <v>0</v>
      </c>
      <c r="K41" s="337">
        <f>SUMIF('Tab 5'!$N$11:$N$69,A41,'Tab 5'!$O$11:$O$69)</f>
        <v>0</v>
      </c>
      <c r="L41" s="751">
        <f>SUMIF('Tab 6'!$N$11:$N$409,A41,'Tab 6'!$O$11:$O$409)</f>
        <v>0</v>
      </c>
      <c r="M41" s="337">
        <f>SUMIF('Tab7'!$N$70:$N$273,A41,'Tab7'!$O$70:$O$273)</f>
        <v>0</v>
      </c>
      <c r="N41" s="337">
        <f>SUMIF('Tab 8'!$N$70:$N$680,A41,'Tab 8'!$O$70:$O$680)</f>
        <v>0</v>
      </c>
      <c r="O41" s="739">
        <f t="shared" si="3"/>
        <v>0</v>
      </c>
      <c r="P41" s="740">
        <f t="shared" si="4"/>
        <v>0</v>
      </c>
    </row>
    <row r="42" spans="1:16">
      <c r="A42" s="732" t="s">
        <v>615</v>
      </c>
      <c r="B42" s="80">
        <f>VLOOKUP(A42,[1]Adjustments!$A$12:$B$1400,2,FALSE)</f>
        <v>-161698657.10538399</v>
      </c>
      <c r="C42" s="80">
        <f>VLOOKUP(A42,[1]Adjustments!$A$12:$DS$1400,123,FALSE)</f>
        <v>0</v>
      </c>
      <c r="D42" s="80">
        <f t="shared" si="1"/>
        <v>-161698657.10538399</v>
      </c>
      <c r="F42" s="337">
        <f>VLOOKUP(A42,[1]Adjustments!$A$12:$DQ$1400,121,FALSE)</f>
        <v>0</v>
      </c>
      <c r="G42" s="740">
        <f t="shared" si="2"/>
        <v>161698657.10538399</v>
      </c>
      <c r="I42" s="738">
        <f>SUMIF('Tab 3'!$N$11:$N$409,A42,'Tab 3'!$O$11:$O$409)</f>
        <v>0</v>
      </c>
      <c r="J42" s="337">
        <f>SUMIF('Tab 4'!$N$11:$N$409,A42,'Tab 4'!$O$11:$O$409)</f>
        <v>0</v>
      </c>
      <c r="K42" s="337">
        <f>SUMIF('Tab 5'!$N$11:$N$69,A42,'Tab 5'!$O$11:$O$69)</f>
        <v>0</v>
      </c>
      <c r="L42" s="751">
        <f>SUMIF('Tab 6'!$N$11:$N$409,A42,'Tab 6'!$O$11:$O$409)</f>
        <v>0</v>
      </c>
      <c r="M42" s="337">
        <f>SUMIF('Tab7'!$N$70:$N$273,A42,'Tab7'!$O$70:$O$273)</f>
        <v>0</v>
      </c>
      <c r="N42" s="337">
        <f>SUMIF('Tab 8'!$N$70:$N$680,A42,'Tab 8'!$O$70:$O$680)</f>
        <v>0</v>
      </c>
      <c r="O42" s="739">
        <f t="shared" si="3"/>
        <v>0</v>
      </c>
      <c r="P42" s="740">
        <f t="shared" si="4"/>
        <v>0</v>
      </c>
    </row>
    <row r="43" spans="1:16">
      <c r="A43" s="732" t="s">
        <v>616</v>
      </c>
      <c r="B43" s="80">
        <f>VLOOKUP(A43,[1]Adjustments!$A$12:$B$1400,2,FALSE)</f>
        <v>-55400325.815384597</v>
      </c>
      <c r="C43" s="80">
        <f>VLOOKUP(A43,[1]Adjustments!$A$12:$DS$1400,123,FALSE)</f>
        <v>0</v>
      </c>
      <c r="D43" s="80">
        <f t="shared" si="1"/>
        <v>-55400325.815384597</v>
      </c>
      <c r="F43" s="337">
        <f>VLOOKUP(A43,[1]Adjustments!$A$12:$DQ$1400,121,FALSE)</f>
        <v>0</v>
      </c>
      <c r="G43" s="740">
        <f t="shared" si="2"/>
        <v>55400325.815384597</v>
      </c>
      <c r="I43" s="738">
        <f>SUMIF('Tab 3'!$N$11:$N$409,A43,'Tab 3'!$O$11:$O$409)</f>
        <v>0</v>
      </c>
      <c r="J43" s="337">
        <f>SUMIF('Tab 4'!$N$11:$N$409,A43,'Tab 4'!$O$11:$O$409)</f>
        <v>0</v>
      </c>
      <c r="K43" s="337">
        <f>SUMIF('Tab 5'!$N$11:$N$69,A43,'Tab 5'!$O$11:$O$69)</f>
        <v>0</v>
      </c>
      <c r="L43" s="751">
        <f>SUMIF('Tab 6'!$N$11:$N$409,A43,'Tab 6'!$O$11:$O$409)</f>
        <v>0</v>
      </c>
      <c r="M43" s="337">
        <f>SUMIF('Tab7'!$N$70:$N$273,A43,'Tab7'!$O$70:$O$273)</f>
        <v>0</v>
      </c>
      <c r="N43" s="337">
        <f>SUMIF('Tab 8'!$N$70:$N$680,A43,'Tab 8'!$O$70:$O$680)</f>
        <v>0</v>
      </c>
      <c r="O43" s="739">
        <f t="shared" si="3"/>
        <v>0</v>
      </c>
      <c r="P43" s="740">
        <f t="shared" si="4"/>
        <v>0</v>
      </c>
    </row>
    <row r="44" spans="1:16">
      <c r="A44" s="732" t="s">
        <v>617</v>
      </c>
      <c r="B44" s="80">
        <f>VLOOKUP(A44,[1]Adjustments!$A$12:$B$1400,2,FALSE)</f>
        <v>-48281361.932307601</v>
      </c>
      <c r="C44" s="80">
        <f>VLOOKUP(A44,[1]Adjustments!$A$12:$DS$1400,123,FALSE)</f>
        <v>0</v>
      </c>
      <c r="D44" s="80">
        <f t="shared" si="1"/>
        <v>-48281361.932307601</v>
      </c>
      <c r="F44" s="337">
        <f>VLOOKUP(A44,[1]Adjustments!$A$12:$DQ$1400,121,FALSE)</f>
        <v>0</v>
      </c>
      <c r="G44" s="740">
        <f t="shared" si="2"/>
        <v>48281361.932307601</v>
      </c>
      <c r="I44" s="738">
        <f>SUMIF('Tab 3'!$N$11:$N$409,A44,'Tab 3'!$O$11:$O$409)</f>
        <v>0</v>
      </c>
      <c r="J44" s="337">
        <f>SUMIF('Tab 4'!$N$11:$N$409,A44,'Tab 4'!$O$11:$O$409)</f>
        <v>0</v>
      </c>
      <c r="K44" s="337">
        <f>SUMIF('Tab 5'!$N$11:$N$69,A44,'Tab 5'!$O$11:$O$69)</f>
        <v>0</v>
      </c>
      <c r="L44" s="751">
        <f>SUMIF('Tab 6'!$N$11:$N$409,A44,'Tab 6'!$O$11:$O$409)</f>
        <v>0</v>
      </c>
      <c r="M44" s="337">
        <f>SUMIF('Tab7'!$N$70:$N$273,A44,'Tab7'!$O$70:$O$273)</f>
        <v>0</v>
      </c>
      <c r="N44" s="337">
        <f>SUMIF('Tab 8'!$N$70:$N$680,A44,'Tab 8'!$O$70:$O$680)</f>
        <v>0</v>
      </c>
      <c r="O44" s="739">
        <f t="shared" si="3"/>
        <v>0</v>
      </c>
      <c r="P44" s="740">
        <f t="shared" si="4"/>
        <v>0</v>
      </c>
    </row>
    <row r="45" spans="1:16">
      <c r="A45" s="732" t="s">
        <v>618</v>
      </c>
      <c r="B45" s="80">
        <f>VLOOKUP(A45,[1]Adjustments!$A$12:$B$1400,2,FALSE)</f>
        <v>-10771303.3861538</v>
      </c>
      <c r="C45" s="80">
        <f>VLOOKUP(A45,[1]Adjustments!$A$12:$DS$1400,123,FALSE)</f>
        <v>0</v>
      </c>
      <c r="D45" s="80">
        <f t="shared" si="1"/>
        <v>-10771303.3861538</v>
      </c>
      <c r="F45" s="337">
        <f>VLOOKUP(A45,[1]Adjustments!$A$12:$DQ$1400,121,FALSE)</f>
        <v>0</v>
      </c>
      <c r="G45" s="740">
        <f t="shared" si="2"/>
        <v>10771303.3861538</v>
      </c>
      <c r="I45" s="738">
        <f>SUMIF('Tab 3'!$N$11:$N$409,A45,'Tab 3'!$O$11:$O$409)</f>
        <v>0</v>
      </c>
      <c r="J45" s="337">
        <f>SUMIF('Tab 4'!$N$11:$N$409,A45,'Tab 4'!$O$11:$O$409)</f>
        <v>0</v>
      </c>
      <c r="K45" s="337">
        <f>SUMIF('Tab 5'!$N$11:$N$69,A45,'Tab 5'!$O$11:$O$69)</f>
        <v>0</v>
      </c>
      <c r="L45" s="751">
        <f>SUMIF('Tab 6'!$N$11:$N$409,A45,'Tab 6'!$O$11:$O$409)</f>
        <v>0</v>
      </c>
      <c r="M45" s="337">
        <f>SUMIF('Tab7'!$N$70:$N$273,A45,'Tab7'!$O$70:$O$273)</f>
        <v>0</v>
      </c>
      <c r="N45" s="337">
        <f>SUMIF('Tab 8'!$N$70:$N$680,A45,'Tab 8'!$O$70:$O$680)</f>
        <v>0</v>
      </c>
      <c r="O45" s="739">
        <f t="shared" si="3"/>
        <v>0</v>
      </c>
      <c r="P45" s="740">
        <f t="shared" si="4"/>
        <v>0</v>
      </c>
    </row>
    <row r="46" spans="1:16">
      <c r="A46" s="732" t="s">
        <v>619</v>
      </c>
      <c r="B46" s="80">
        <f>VLOOKUP(A46,[1]Adjustments!$A$12:$B$1400,2,FALSE)</f>
        <v>-15042720.591538399</v>
      </c>
      <c r="C46" s="80">
        <f>VLOOKUP(A46,[1]Adjustments!$A$12:$DS$1400,123,FALSE)</f>
        <v>0</v>
      </c>
      <c r="D46" s="80">
        <f t="shared" si="1"/>
        <v>-15042720.591538399</v>
      </c>
      <c r="F46" s="337">
        <f>VLOOKUP(A46,[1]Adjustments!$A$12:$DQ$1400,121,FALSE)</f>
        <v>0</v>
      </c>
      <c r="G46" s="740">
        <f t="shared" si="2"/>
        <v>15042720.591538399</v>
      </c>
      <c r="I46" s="738">
        <f>SUMIF('Tab 3'!$N$11:$N$409,A46,'Tab 3'!$O$11:$O$409)</f>
        <v>0</v>
      </c>
      <c r="J46" s="337">
        <f>SUMIF('Tab 4'!$N$11:$N$409,A46,'Tab 4'!$O$11:$O$409)</f>
        <v>0</v>
      </c>
      <c r="K46" s="337">
        <f>SUMIF('Tab 5'!$N$11:$N$69,A46,'Tab 5'!$O$11:$O$69)</f>
        <v>0</v>
      </c>
      <c r="L46" s="751">
        <f>SUMIF('Tab 6'!$N$11:$N$409,A46,'Tab 6'!$O$11:$O$409)</f>
        <v>0</v>
      </c>
      <c r="M46" s="337">
        <f>SUMIF('Tab7'!$N$70:$N$273,A46,'Tab7'!$O$70:$O$273)</f>
        <v>0</v>
      </c>
      <c r="N46" s="337">
        <f>SUMIF('Tab 8'!$N$70:$N$680,A46,'Tab 8'!$O$70:$O$680)</f>
        <v>0</v>
      </c>
      <c r="O46" s="739">
        <f t="shared" si="3"/>
        <v>0</v>
      </c>
      <c r="P46" s="740">
        <f t="shared" si="4"/>
        <v>0</v>
      </c>
    </row>
    <row r="47" spans="1:16">
      <c r="A47" s="732" t="s">
        <v>620</v>
      </c>
      <c r="B47" s="80">
        <f>VLOOKUP(A47,[1]Adjustments!$A$12:$B$1400,2,FALSE)</f>
        <v>-16237395.4938461</v>
      </c>
      <c r="C47" s="80">
        <f>VLOOKUP(A47,[1]Adjustments!$A$12:$DS$1400,123,FALSE)</f>
        <v>0</v>
      </c>
      <c r="D47" s="80">
        <f t="shared" si="1"/>
        <v>-16237395.4938461</v>
      </c>
      <c r="F47" s="337">
        <f>VLOOKUP(A47,[1]Adjustments!$A$12:$DQ$1400,121,FALSE)</f>
        <v>0</v>
      </c>
      <c r="G47" s="740">
        <f t="shared" si="2"/>
        <v>16237395.4938461</v>
      </c>
      <c r="I47" s="738">
        <f>SUMIF('Tab 3'!$N$11:$N$409,A47,'Tab 3'!$O$11:$O$409)</f>
        <v>0</v>
      </c>
      <c r="J47" s="337">
        <f>SUMIF('Tab 4'!$N$11:$N$409,A47,'Tab 4'!$O$11:$O$409)</f>
        <v>0</v>
      </c>
      <c r="K47" s="337">
        <f>SUMIF('Tab 5'!$N$11:$N$69,A47,'Tab 5'!$O$11:$O$69)</f>
        <v>0</v>
      </c>
      <c r="L47" s="751">
        <f>SUMIF('Tab 6'!$N$11:$N$409,A47,'Tab 6'!$O$11:$O$409)</f>
        <v>0</v>
      </c>
      <c r="M47" s="337">
        <f>SUMIF('Tab7'!$N$70:$N$273,A47,'Tab7'!$O$70:$O$273)</f>
        <v>0</v>
      </c>
      <c r="N47" s="337">
        <f>SUMIF('Tab 8'!$N$70:$N$680,A47,'Tab 8'!$O$70:$O$680)</f>
        <v>0</v>
      </c>
      <c r="O47" s="739">
        <f t="shared" si="3"/>
        <v>0</v>
      </c>
      <c r="P47" s="740">
        <f t="shared" si="4"/>
        <v>0</v>
      </c>
    </row>
    <row r="48" spans="1:16">
      <c r="A48" s="732" t="s">
        <v>621</v>
      </c>
      <c r="B48" s="80">
        <f>VLOOKUP(A48,[1]Adjustments!$A$12:$B$1400,2,FALSE)</f>
        <v>-126899629.26307601</v>
      </c>
      <c r="C48" s="80">
        <f>VLOOKUP(A48,[1]Adjustments!$A$12:$DS$1400,123,FALSE)</f>
        <v>0</v>
      </c>
      <c r="D48" s="80">
        <f t="shared" si="1"/>
        <v>-126899629.26307601</v>
      </c>
      <c r="F48" s="337">
        <f>VLOOKUP(A48,[1]Adjustments!$A$12:$DQ$1400,121,FALSE)</f>
        <v>0</v>
      </c>
      <c r="G48" s="740">
        <f t="shared" si="2"/>
        <v>126899629.26307601</v>
      </c>
      <c r="I48" s="738">
        <f>SUMIF('Tab 3'!$N$11:$N$409,A48,'Tab 3'!$O$11:$O$409)</f>
        <v>0</v>
      </c>
      <c r="J48" s="337">
        <f>SUMIF('Tab 4'!$N$11:$N$409,A48,'Tab 4'!$O$11:$O$409)</f>
        <v>0</v>
      </c>
      <c r="K48" s="337">
        <f>SUMIF('Tab 5'!$N$11:$N$69,A48,'Tab 5'!$O$11:$O$69)</f>
        <v>0</v>
      </c>
      <c r="L48" s="751">
        <f>SUMIF('Tab 6'!$N$11:$N$409,A48,'Tab 6'!$O$11:$O$409)</f>
        <v>0</v>
      </c>
      <c r="M48" s="337">
        <f>SUMIF('Tab7'!$N$70:$N$273,A48,'Tab7'!$O$70:$O$273)</f>
        <v>0</v>
      </c>
      <c r="N48" s="337">
        <f>SUMIF('Tab 8'!$N$70:$N$680,A48,'Tab 8'!$O$70:$O$680)</f>
        <v>0</v>
      </c>
      <c r="O48" s="739">
        <f t="shared" si="3"/>
        <v>0</v>
      </c>
      <c r="P48" s="740">
        <f t="shared" si="4"/>
        <v>0</v>
      </c>
    </row>
    <row r="49" spans="1:16">
      <c r="A49" s="732" t="s">
        <v>622</v>
      </c>
      <c r="B49" s="80">
        <f>VLOOKUP(A49,[1]Adjustments!$A$12:$B$1400,2,FALSE)</f>
        <v>-78781541.804615304</v>
      </c>
      <c r="C49" s="80">
        <f>VLOOKUP(A49,[1]Adjustments!$A$12:$DS$1400,123,FALSE)</f>
        <v>0</v>
      </c>
      <c r="D49" s="80">
        <f t="shared" si="1"/>
        <v>-78781541.804615304</v>
      </c>
      <c r="F49" s="337">
        <f>VLOOKUP(A49,[1]Adjustments!$A$12:$DQ$1400,121,FALSE)</f>
        <v>0</v>
      </c>
      <c r="G49" s="740">
        <f t="shared" si="2"/>
        <v>78781541.804615304</v>
      </c>
      <c r="I49" s="738">
        <f>SUMIF('Tab 3'!$N$11:$N$409,A49,'Tab 3'!$O$11:$O$409)</f>
        <v>0</v>
      </c>
      <c r="J49" s="337">
        <f>SUMIF('Tab 4'!$N$11:$N$409,A49,'Tab 4'!$O$11:$O$409)</f>
        <v>0</v>
      </c>
      <c r="K49" s="337">
        <f>SUMIF('Tab 5'!$N$11:$N$69,A49,'Tab 5'!$O$11:$O$69)</f>
        <v>0</v>
      </c>
      <c r="L49" s="751">
        <f>SUMIF('Tab 6'!$N$11:$N$409,A49,'Tab 6'!$O$11:$O$409)</f>
        <v>0</v>
      </c>
      <c r="M49" s="337">
        <f>SUMIF('Tab7'!$N$70:$N$273,A49,'Tab7'!$O$70:$O$273)</f>
        <v>0</v>
      </c>
      <c r="N49" s="337">
        <f>SUMIF('Tab 8'!$N$70:$N$680,A49,'Tab 8'!$O$70:$O$680)</f>
        <v>0</v>
      </c>
      <c r="O49" s="739">
        <f t="shared" si="3"/>
        <v>0</v>
      </c>
      <c r="P49" s="740">
        <f t="shared" si="4"/>
        <v>0</v>
      </c>
    </row>
    <row r="50" spans="1:16">
      <c r="A50" s="732" t="s">
        <v>623</v>
      </c>
      <c r="B50" s="80">
        <f>VLOOKUP(A50,[1]Adjustments!$A$12:$B$1400,2,FALSE)</f>
        <v>-29729000.9861538</v>
      </c>
      <c r="C50" s="80">
        <f>VLOOKUP(A50,[1]Adjustments!$A$12:$DS$1400,123,FALSE)</f>
        <v>0</v>
      </c>
      <c r="D50" s="80">
        <f t="shared" si="1"/>
        <v>-29729000.9861538</v>
      </c>
      <c r="F50" s="337">
        <f>VLOOKUP(A50,[1]Adjustments!$A$12:$DQ$1400,121,FALSE)</f>
        <v>0</v>
      </c>
      <c r="G50" s="740">
        <f t="shared" si="2"/>
        <v>29729000.9861538</v>
      </c>
      <c r="I50" s="738">
        <f>SUMIF('Tab 3'!$N$11:$N$409,A50,'Tab 3'!$O$11:$O$409)</f>
        <v>0</v>
      </c>
      <c r="J50" s="337">
        <f>SUMIF('Tab 4'!$N$11:$N$409,A50,'Tab 4'!$O$11:$O$409)</f>
        <v>0</v>
      </c>
      <c r="K50" s="337">
        <f>SUMIF('Tab 5'!$N$11:$N$69,A50,'Tab 5'!$O$11:$O$69)</f>
        <v>0</v>
      </c>
      <c r="L50" s="751">
        <f>SUMIF('Tab 6'!$N$11:$N$409,A50,'Tab 6'!$O$11:$O$409)</f>
        <v>0</v>
      </c>
      <c r="M50" s="337">
        <f>SUMIF('Tab7'!$N$70:$N$273,A50,'Tab7'!$O$70:$O$273)</f>
        <v>0</v>
      </c>
      <c r="N50" s="337">
        <f>SUMIF('Tab 8'!$N$70:$N$680,A50,'Tab 8'!$O$70:$O$680)</f>
        <v>0</v>
      </c>
      <c r="O50" s="739">
        <f t="shared" si="3"/>
        <v>0</v>
      </c>
      <c r="P50" s="740">
        <f t="shared" si="4"/>
        <v>0</v>
      </c>
    </row>
    <row r="51" spans="1:16">
      <c r="A51" s="732" t="s">
        <v>624</v>
      </c>
      <c r="B51" s="80">
        <f>VLOOKUP(A51,[1]Adjustments!$A$12:$B$1400,2,FALSE)</f>
        <v>-34611924.326922998</v>
      </c>
      <c r="C51" s="80">
        <f>VLOOKUP(A51,[1]Adjustments!$A$12:$DS$1400,123,FALSE)</f>
        <v>0</v>
      </c>
      <c r="D51" s="80">
        <f t="shared" si="1"/>
        <v>-34611924.326922998</v>
      </c>
      <c r="F51" s="337">
        <f>VLOOKUP(A51,[1]Adjustments!$A$12:$DQ$1400,121,FALSE)</f>
        <v>0</v>
      </c>
      <c r="G51" s="740">
        <f t="shared" si="2"/>
        <v>34611924.326922998</v>
      </c>
      <c r="I51" s="738">
        <f>SUMIF('Tab 3'!$N$11:$N$409,A51,'Tab 3'!$O$11:$O$409)</f>
        <v>0</v>
      </c>
      <c r="J51" s="337">
        <f>SUMIF('Tab 4'!$N$11:$N$409,A51,'Tab 4'!$O$11:$O$409)</f>
        <v>0</v>
      </c>
      <c r="K51" s="337">
        <f>SUMIF('Tab 5'!$N$11:$N$69,A51,'Tab 5'!$O$11:$O$69)</f>
        <v>0</v>
      </c>
      <c r="L51" s="751">
        <f>SUMIF('Tab 6'!$N$11:$N$409,A51,'Tab 6'!$O$11:$O$409)</f>
        <v>0</v>
      </c>
      <c r="M51" s="337">
        <f>SUMIF('Tab7'!$N$70:$N$273,A51,'Tab7'!$O$70:$O$273)</f>
        <v>0</v>
      </c>
      <c r="N51" s="337">
        <f>SUMIF('Tab 8'!$N$70:$N$680,A51,'Tab 8'!$O$70:$O$680)</f>
        <v>0</v>
      </c>
      <c r="O51" s="739">
        <f t="shared" si="3"/>
        <v>0</v>
      </c>
      <c r="P51" s="740">
        <f t="shared" si="4"/>
        <v>0</v>
      </c>
    </row>
    <row r="52" spans="1:16">
      <c r="A52" s="732" t="s">
        <v>625</v>
      </c>
      <c r="B52" s="80">
        <f>VLOOKUP(A52,[1]Adjustments!$A$12:$B$1400,2,FALSE)</f>
        <v>-4541518.7184615303</v>
      </c>
      <c r="C52" s="80">
        <f>VLOOKUP(A52,[1]Adjustments!$A$12:$DS$1400,123,FALSE)</f>
        <v>0</v>
      </c>
      <c r="D52" s="80">
        <f t="shared" si="1"/>
        <v>-4541518.7184615303</v>
      </c>
      <c r="F52" s="337">
        <f>VLOOKUP(A52,[1]Adjustments!$A$12:$DQ$1400,121,FALSE)</f>
        <v>0</v>
      </c>
      <c r="G52" s="740">
        <f t="shared" si="2"/>
        <v>4541518.7184615303</v>
      </c>
      <c r="I52" s="738">
        <f>SUMIF('Tab 3'!$N$11:$N$409,A52,'Tab 3'!$O$11:$O$409)</f>
        <v>0</v>
      </c>
      <c r="J52" s="337">
        <f>SUMIF('Tab 4'!$N$11:$N$409,A52,'Tab 4'!$O$11:$O$409)</f>
        <v>0</v>
      </c>
      <c r="K52" s="337">
        <f>SUMIF('Tab 5'!$N$11:$N$69,A52,'Tab 5'!$O$11:$O$69)</f>
        <v>0</v>
      </c>
      <c r="L52" s="751">
        <f>SUMIF('Tab 6'!$N$11:$N$409,A52,'Tab 6'!$O$11:$O$409)</f>
        <v>0</v>
      </c>
      <c r="M52" s="337">
        <f>SUMIF('Tab7'!$N$70:$N$273,A52,'Tab7'!$O$70:$O$273)</f>
        <v>0</v>
      </c>
      <c r="N52" s="337">
        <f>SUMIF('Tab 8'!$N$70:$N$680,A52,'Tab 8'!$O$70:$O$680)</f>
        <v>0</v>
      </c>
      <c r="O52" s="739">
        <f t="shared" si="3"/>
        <v>0</v>
      </c>
      <c r="P52" s="740">
        <f t="shared" si="4"/>
        <v>0</v>
      </c>
    </row>
    <row r="53" spans="1:16">
      <c r="A53" s="732" t="s">
        <v>626</v>
      </c>
      <c r="B53" s="80">
        <f>VLOOKUP(A53,[1]Adjustments!$A$12:$B$1400,2,FALSE)</f>
        <v>-9277625.0384615306</v>
      </c>
      <c r="C53" s="80">
        <f>VLOOKUP(A53,[1]Adjustments!$A$12:$DS$1400,123,FALSE)</f>
        <v>0</v>
      </c>
      <c r="D53" s="80">
        <f t="shared" si="1"/>
        <v>-9277625.0384615306</v>
      </c>
      <c r="F53" s="337">
        <f>VLOOKUP(A53,[1]Adjustments!$A$12:$DQ$1400,121,FALSE)</f>
        <v>0</v>
      </c>
      <c r="G53" s="740">
        <f t="shared" si="2"/>
        <v>9277625.0384615306</v>
      </c>
      <c r="I53" s="738">
        <f>SUMIF('Tab 3'!$N$11:$N$409,A53,'Tab 3'!$O$11:$O$409)</f>
        <v>0</v>
      </c>
      <c r="J53" s="337">
        <f>SUMIF('Tab 4'!$N$11:$N$409,A53,'Tab 4'!$O$11:$O$409)</f>
        <v>0</v>
      </c>
      <c r="K53" s="337">
        <f>SUMIF('Tab 5'!$N$11:$N$69,A53,'Tab 5'!$O$11:$O$69)</f>
        <v>0</v>
      </c>
      <c r="L53" s="751">
        <f>SUMIF('Tab 6'!$N$11:$N$409,A53,'Tab 6'!$O$11:$O$409)</f>
        <v>0</v>
      </c>
      <c r="M53" s="337">
        <f>SUMIF('Tab7'!$N$70:$N$273,A53,'Tab7'!$O$70:$O$273)</f>
        <v>0</v>
      </c>
      <c r="N53" s="337">
        <f>SUMIF('Tab 8'!$N$70:$N$680,A53,'Tab 8'!$O$70:$O$680)</f>
        <v>0</v>
      </c>
      <c r="O53" s="739">
        <f t="shared" si="3"/>
        <v>0</v>
      </c>
      <c r="P53" s="740">
        <f t="shared" si="4"/>
        <v>0</v>
      </c>
    </row>
    <row r="54" spans="1:16">
      <c r="A54" s="732" t="s">
        <v>627</v>
      </c>
      <c r="B54" s="80">
        <f>VLOOKUP(A54,[1]Adjustments!$A$12:$B$1400,2,FALSE)</f>
        <v>-3551962.4869230702</v>
      </c>
      <c r="C54" s="80">
        <f>VLOOKUP(A54,[1]Adjustments!$A$12:$DS$1400,123,FALSE)</f>
        <v>0</v>
      </c>
      <c r="D54" s="80">
        <f t="shared" si="1"/>
        <v>-3551962.4869230702</v>
      </c>
      <c r="F54" s="337">
        <f>VLOOKUP(A54,[1]Adjustments!$A$12:$DQ$1400,121,FALSE)</f>
        <v>0</v>
      </c>
      <c r="G54" s="740">
        <f t="shared" si="2"/>
        <v>3551962.4869230702</v>
      </c>
      <c r="I54" s="738">
        <f>SUMIF('Tab 3'!$N$11:$N$409,A54,'Tab 3'!$O$11:$O$409)</f>
        <v>0</v>
      </c>
      <c r="J54" s="337">
        <f>SUMIF('Tab 4'!$N$11:$N$409,A54,'Tab 4'!$O$11:$O$409)</f>
        <v>0</v>
      </c>
      <c r="K54" s="337">
        <f>SUMIF('Tab 5'!$N$11:$N$69,A54,'Tab 5'!$O$11:$O$69)</f>
        <v>0</v>
      </c>
      <c r="L54" s="751">
        <f>SUMIF('Tab 6'!$N$11:$N$409,A54,'Tab 6'!$O$11:$O$409)</f>
        <v>0</v>
      </c>
      <c r="M54" s="337">
        <f>SUMIF('Tab7'!$N$70:$N$273,A54,'Tab7'!$O$70:$O$273)</f>
        <v>0</v>
      </c>
      <c r="N54" s="337">
        <f>SUMIF('Tab 8'!$N$70:$N$680,A54,'Tab 8'!$O$70:$O$680)</f>
        <v>0</v>
      </c>
      <c r="O54" s="739">
        <f t="shared" si="3"/>
        <v>0</v>
      </c>
      <c r="P54" s="740">
        <f t="shared" si="4"/>
        <v>0</v>
      </c>
    </row>
    <row r="55" spans="1:16">
      <c r="A55" s="732" t="s">
        <v>628</v>
      </c>
      <c r="B55" s="80">
        <f>VLOOKUP(A55,[1]Adjustments!$A$12:$B$1400,2,FALSE)</f>
        <v>-39150521.834615298</v>
      </c>
      <c r="C55" s="80">
        <f>VLOOKUP(A55,[1]Adjustments!$A$12:$DS$1400,123,FALSE)</f>
        <v>0</v>
      </c>
      <c r="D55" s="80">
        <f t="shared" si="1"/>
        <v>-39150521.834615298</v>
      </c>
      <c r="F55" s="337">
        <f>VLOOKUP(A55,[1]Adjustments!$A$12:$DQ$1400,121,FALSE)</f>
        <v>0</v>
      </c>
      <c r="G55" s="740">
        <f t="shared" si="2"/>
        <v>39150521.834615298</v>
      </c>
      <c r="I55" s="738">
        <f>SUMIF('Tab 3'!$N$11:$N$409,A55,'Tab 3'!$O$11:$O$409)</f>
        <v>0</v>
      </c>
      <c r="J55" s="337">
        <f>SUMIF('Tab 4'!$N$11:$N$409,A55,'Tab 4'!$O$11:$O$409)</f>
        <v>0</v>
      </c>
      <c r="K55" s="337">
        <f>SUMIF('Tab 5'!$N$11:$N$69,A55,'Tab 5'!$O$11:$O$69)</f>
        <v>0</v>
      </c>
      <c r="L55" s="751">
        <f>SUMIF('Tab 6'!$N$11:$N$409,A55,'Tab 6'!$O$11:$O$409)</f>
        <v>0</v>
      </c>
      <c r="M55" s="337">
        <f>SUMIF('Tab7'!$N$70:$N$273,A55,'Tab7'!$O$70:$O$273)</f>
        <v>0</v>
      </c>
      <c r="N55" s="337">
        <f>SUMIF('Tab 8'!$N$70:$N$680,A55,'Tab 8'!$O$70:$O$680)</f>
        <v>0</v>
      </c>
      <c r="O55" s="739">
        <f t="shared" si="3"/>
        <v>0</v>
      </c>
      <c r="P55" s="740">
        <f t="shared" si="4"/>
        <v>0</v>
      </c>
    </row>
    <row r="56" spans="1:16">
      <c r="A56" s="732" t="s">
        <v>629</v>
      </c>
      <c r="B56" s="80">
        <f>VLOOKUP(A56,[1]Adjustments!$A$12:$B$1400,2,FALSE)</f>
        <v>-67432580.477692306</v>
      </c>
      <c r="C56" s="80">
        <f>VLOOKUP(A56,[1]Adjustments!$A$12:$DS$1400,123,FALSE)</f>
        <v>0</v>
      </c>
      <c r="D56" s="80">
        <f t="shared" si="1"/>
        <v>-67432580.477692306</v>
      </c>
      <c r="F56" s="337">
        <f>VLOOKUP(A56,[1]Adjustments!$A$12:$DQ$1400,121,FALSE)</f>
        <v>0</v>
      </c>
      <c r="G56" s="740">
        <f t="shared" si="2"/>
        <v>67432580.477692306</v>
      </c>
      <c r="I56" s="738">
        <f>SUMIF('Tab 3'!$N$11:$N$409,A56,'Tab 3'!$O$11:$O$409)</f>
        <v>0</v>
      </c>
      <c r="J56" s="337">
        <f>SUMIF('Tab 4'!$N$11:$N$409,A56,'Tab 4'!$O$11:$O$409)</f>
        <v>0</v>
      </c>
      <c r="K56" s="337">
        <f>SUMIF('Tab 5'!$N$11:$N$69,A56,'Tab 5'!$O$11:$O$69)</f>
        <v>0</v>
      </c>
      <c r="L56" s="751">
        <f>SUMIF('Tab 6'!$N$11:$N$409,A56,'Tab 6'!$O$11:$O$409)</f>
        <v>0</v>
      </c>
      <c r="M56" s="337">
        <f>SUMIF('Tab7'!$N$70:$N$273,A56,'Tab7'!$O$70:$O$273)</f>
        <v>0</v>
      </c>
      <c r="N56" s="337">
        <f>SUMIF('Tab 8'!$N$70:$N$680,A56,'Tab 8'!$O$70:$O$680)</f>
        <v>0</v>
      </c>
      <c r="O56" s="739">
        <f t="shared" si="3"/>
        <v>0</v>
      </c>
      <c r="P56" s="740">
        <f t="shared" si="4"/>
        <v>0</v>
      </c>
    </row>
    <row r="57" spans="1:16">
      <c r="A57" s="732" t="s">
        <v>630</v>
      </c>
      <c r="B57" s="80">
        <f>VLOOKUP(A57,[1]Adjustments!$A$12:$B$1400,2,FALSE)</f>
        <v>-10200990.3946153</v>
      </c>
      <c r="C57" s="80">
        <f>VLOOKUP(A57,[1]Adjustments!$A$12:$DS$1400,123,FALSE)</f>
        <v>0</v>
      </c>
      <c r="D57" s="80">
        <f t="shared" si="1"/>
        <v>-10200990.3946153</v>
      </c>
      <c r="F57" s="337">
        <f>VLOOKUP(A57,[1]Adjustments!$A$12:$DQ$1400,121,FALSE)</f>
        <v>0</v>
      </c>
      <c r="G57" s="740">
        <f t="shared" si="2"/>
        <v>10200990.3946153</v>
      </c>
      <c r="I57" s="738">
        <f>SUMIF('Tab 3'!$N$11:$N$409,A57,'Tab 3'!$O$11:$O$409)</f>
        <v>0</v>
      </c>
      <c r="J57" s="337">
        <f>SUMIF('Tab 4'!$N$11:$N$409,A57,'Tab 4'!$O$11:$O$409)</f>
        <v>0</v>
      </c>
      <c r="K57" s="337">
        <f>SUMIF('Tab 5'!$N$11:$N$69,A57,'Tab 5'!$O$11:$O$69)</f>
        <v>0</v>
      </c>
      <c r="L57" s="751">
        <f>SUMIF('Tab 6'!$N$11:$N$409,A57,'Tab 6'!$O$11:$O$409)</f>
        <v>0</v>
      </c>
      <c r="M57" s="337">
        <f>SUMIF('Tab7'!$N$70:$N$273,A57,'Tab7'!$O$70:$O$273)</f>
        <v>0</v>
      </c>
      <c r="N57" s="337">
        <f>SUMIF('Tab 8'!$N$70:$N$680,A57,'Tab 8'!$O$70:$O$680)</f>
        <v>0</v>
      </c>
      <c r="O57" s="739">
        <f t="shared" si="3"/>
        <v>0</v>
      </c>
      <c r="P57" s="740">
        <f t="shared" si="4"/>
        <v>0</v>
      </c>
    </row>
    <row r="58" spans="1:16">
      <c r="A58" s="732" t="s">
        <v>631</v>
      </c>
      <c r="B58" s="80">
        <f>VLOOKUP(A58,[1]Adjustments!$A$12:$B$1400,2,FALSE)</f>
        <v>-7799552.0630769199</v>
      </c>
      <c r="C58" s="80">
        <f>VLOOKUP(A58,[1]Adjustments!$A$12:$DS$1400,123,FALSE)</f>
        <v>0</v>
      </c>
      <c r="D58" s="80">
        <f t="shared" si="1"/>
        <v>-7799552.0630769199</v>
      </c>
      <c r="F58" s="337">
        <f>VLOOKUP(A58,[1]Adjustments!$A$12:$DQ$1400,121,FALSE)</f>
        <v>0</v>
      </c>
      <c r="G58" s="740">
        <f t="shared" si="2"/>
        <v>7799552.0630769199</v>
      </c>
      <c r="I58" s="738">
        <f>SUMIF('Tab 3'!$N$11:$N$409,A58,'Tab 3'!$O$11:$O$409)</f>
        <v>0</v>
      </c>
      <c r="J58" s="337">
        <f>SUMIF('Tab 4'!$N$11:$N$409,A58,'Tab 4'!$O$11:$O$409)</f>
        <v>0</v>
      </c>
      <c r="K58" s="337">
        <f>SUMIF('Tab 5'!$N$11:$N$69,A58,'Tab 5'!$O$11:$O$69)</f>
        <v>0</v>
      </c>
      <c r="L58" s="751">
        <f>SUMIF('Tab 6'!$N$11:$N$409,A58,'Tab 6'!$O$11:$O$409)</f>
        <v>0</v>
      </c>
      <c r="M58" s="337">
        <f>SUMIF('Tab7'!$N$70:$N$273,A58,'Tab7'!$O$70:$O$273)</f>
        <v>0</v>
      </c>
      <c r="N58" s="337">
        <f>SUMIF('Tab 8'!$N$70:$N$680,A58,'Tab 8'!$O$70:$O$680)</f>
        <v>0</v>
      </c>
      <c r="O58" s="739">
        <f t="shared" si="3"/>
        <v>0</v>
      </c>
      <c r="P58" s="740">
        <f t="shared" si="4"/>
        <v>0</v>
      </c>
    </row>
    <row r="59" spans="1:16">
      <c r="A59" s="732" t="s">
        <v>632</v>
      </c>
      <c r="B59" s="80">
        <f>VLOOKUP(A59,[1]Adjustments!$A$12:$B$1400,2,FALSE)</f>
        <v>-2593177.66307692</v>
      </c>
      <c r="C59" s="80">
        <f>VLOOKUP(A59,[1]Adjustments!$A$12:$DS$1400,123,FALSE)</f>
        <v>0</v>
      </c>
      <c r="D59" s="80">
        <f t="shared" si="1"/>
        <v>-2593177.66307692</v>
      </c>
      <c r="F59" s="337">
        <f>VLOOKUP(A59,[1]Adjustments!$A$12:$DQ$1400,121,FALSE)</f>
        <v>0</v>
      </c>
      <c r="G59" s="740">
        <f t="shared" si="2"/>
        <v>2593177.66307692</v>
      </c>
      <c r="I59" s="738">
        <f>SUMIF('Tab 3'!$N$11:$N$409,A59,'Tab 3'!$O$11:$O$409)</f>
        <v>0</v>
      </c>
      <c r="J59" s="337">
        <f>SUMIF('Tab 4'!$N$11:$N$409,A59,'Tab 4'!$O$11:$O$409)</f>
        <v>0</v>
      </c>
      <c r="K59" s="337">
        <f>SUMIF('Tab 5'!$N$11:$N$69,A59,'Tab 5'!$O$11:$O$69)</f>
        <v>0</v>
      </c>
      <c r="L59" s="751">
        <f>SUMIF('Tab 6'!$N$11:$N$409,A59,'Tab 6'!$O$11:$O$409)</f>
        <v>0</v>
      </c>
      <c r="M59" s="337">
        <f>SUMIF('Tab7'!$N$70:$N$273,A59,'Tab7'!$O$70:$O$273)</f>
        <v>0</v>
      </c>
      <c r="N59" s="337">
        <f>SUMIF('Tab 8'!$N$70:$N$680,A59,'Tab 8'!$O$70:$O$680)</f>
        <v>0</v>
      </c>
      <c r="O59" s="739">
        <f t="shared" si="3"/>
        <v>0</v>
      </c>
      <c r="P59" s="740">
        <f t="shared" si="4"/>
        <v>0</v>
      </c>
    </row>
    <row r="60" spans="1:16">
      <c r="A60" s="732" t="s">
        <v>633</v>
      </c>
      <c r="B60" s="80">
        <f>VLOOKUP(A60,[1]Adjustments!$A$12:$B$1400,2,FALSE)</f>
        <v>-13229552.6</v>
      </c>
      <c r="C60" s="80">
        <f>VLOOKUP(A60,[1]Adjustments!$A$12:$DS$1400,123,FALSE)</f>
        <v>0</v>
      </c>
      <c r="D60" s="80">
        <f t="shared" si="1"/>
        <v>-13229552.6</v>
      </c>
      <c r="F60" s="337">
        <f>VLOOKUP(A60,[1]Adjustments!$A$12:$DQ$1400,121,FALSE)</f>
        <v>0</v>
      </c>
      <c r="G60" s="740">
        <f t="shared" si="2"/>
        <v>13229552.6</v>
      </c>
      <c r="I60" s="738">
        <f>SUMIF('Tab 3'!$N$11:$N$409,A60,'Tab 3'!$O$11:$O$409)</f>
        <v>0</v>
      </c>
      <c r="J60" s="337">
        <f>SUMIF('Tab 4'!$N$11:$N$409,A60,'Tab 4'!$O$11:$O$409)</f>
        <v>0</v>
      </c>
      <c r="K60" s="337">
        <f>SUMIF('Tab 5'!$N$11:$N$69,A60,'Tab 5'!$O$11:$O$69)</f>
        <v>0</v>
      </c>
      <c r="L60" s="751">
        <f>SUMIF('Tab 6'!$N$11:$N$409,A60,'Tab 6'!$O$11:$O$409)</f>
        <v>0</v>
      </c>
      <c r="M60" s="337">
        <f>SUMIF('Tab7'!$N$70:$N$273,A60,'Tab7'!$O$70:$O$273)</f>
        <v>0</v>
      </c>
      <c r="N60" s="337">
        <f>SUMIF('Tab 8'!$N$70:$N$680,A60,'Tab 8'!$O$70:$O$680)</f>
        <v>0</v>
      </c>
      <c r="O60" s="739">
        <f t="shared" si="3"/>
        <v>0</v>
      </c>
      <c r="P60" s="740">
        <f t="shared" si="4"/>
        <v>0</v>
      </c>
    </row>
    <row r="61" spans="1:16">
      <c r="A61" s="732" t="s">
        <v>634</v>
      </c>
      <c r="B61" s="80">
        <f>VLOOKUP(A61,[1]Adjustments!$A$12:$B$1400,2,FALSE)</f>
        <v>-11549698.880769201</v>
      </c>
      <c r="C61" s="80">
        <f>VLOOKUP(A61,[1]Adjustments!$A$12:$DS$1400,123,FALSE)</f>
        <v>0</v>
      </c>
      <c r="D61" s="80">
        <f t="shared" si="1"/>
        <v>-11549698.880769201</v>
      </c>
      <c r="F61" s="337">
        <f>VLOOKUP(A61,[1]Adjustments!$A$12:$DQ$1400,121,FALSE)</f>
        <v>0</v>
      </c>
      <c r="G61" s="740">
        <f t="shared" si="2"/>
        <v>11549698.880769201</v>
      </c>
      <c r="I61" s="738">
        <f>SUMIF('Tab 3'!$N$11:$N$409,A61,'Tab 3'!$O$11:$O$409)</f>
        <v>0</v>
      </c>
      <c r="J61" s="337">
        <f>SUMIF('Tab 4'!$N$11:$N$409,A61,'Tab 4'!$O$11:$O$409)</f>
        <v>0</v>
      </c>
      <c r="K61" s="337">
        <f>SUMIF('Tab 5'!$N$11:$N$69,A61,'Tab 5'!$O$11:$O$69)</f>
        <v>0</v>
      </c>
      <c r="L61" s="751">
        <f>SUMIF('Tab 6'!$N$11:$N$409,A61,'Tab 6'!$O$11:$O$409)</f>
        <v>0</v>
      </c>
      <c r="M61" s="337">
        <f>SUMIF('Tab7'!$N$70:$N$273,A61,'Tab7'!$O$70:$O$273)</f>
        <v>0</v>
      </c>
      <c r="N61" s="337">
        <f>SUMIF('Tab 8'!$N$70:$N$680,A61,'Tab 8'!$O$70:$O$680)</f>
        <v>0</v>
      </c>
      <c r="O61" s="739">
        <f t="shared" si="3"/>
        <v>0</v>
      </c>
      <c r="P61" s="740">
        <f t="shared" si="4"/>
        <v>0</v>
      </c>
    </row>
    <row r="62" spans="1:16">
      <c r="A62" s="732" t="s">
        <v>635</v>
      </c>
      <c r="B62" s="80">
        <f>VLOOKUP(A62,[1]Adjustments!$A$12:$B$1400,2,FALSE)</f>
        <v>-69805433.9207692</v>
      </c>
      <c r="C62" s="80">
        <f>VLOOKUP(A62,[1]Adjustments!$A$12:$DS$1400,123,FALSE)</f>
        <v>0</v>
      </c>
      <c r="D62" s="80">
        <f t="shared" si="1"/>
        <v>-69805433.9207692</v>
      </c>
      <c r="F62" s="337">
        <f>VLOOKUP(A62,[1]Adjustments!$A$12:$DQ$1400,121,FALSE)</f>
        <v>0</v>
      </c>
      <c r="G62" s="740">
        <f t="shared" si="2"/>
        <v>69805433.9207692</v>
      </c>
      <c r="I62" s="738">
        <f>SUMIF('Tab 3'!$N$11:$N$409,A62,'Tab 3'!$O$11:$O$409)</f>
        <v>0</v>
      </c>
      <c r="J62" s="337">
        <f>SUMIF('Tab 4'!$N$11:$N$409,A62,'Tab 4'!$O$11:$O$409)</f>
        <v>0</v>
      </c>
      <c r="K62" s="337">
        <f>SUMIF('Tab 5'!$N$11:$N$69,A62,'Tab 5'!$O$11:$O$69)</f>
        <v>0</v>
      </c>
      <c r="L62" s="751">
        <f>SUMIF('Tab 6'!$N$11:$N$409,A62,'Tab 6'!$O$11:$O$409)</f>
        <v>0</v>
      </c>
      <c r="M62" s="337">
        <f>SUMIF('Tab7'!$N$70:$N$273,A62,'Tab7'!$O$70:$O$273)</f>
        <v>0</v>
      </c>
      <c r="N62" s="337">
        <f>SUMIF('Tab 8'!$N$70:$N$680,A62,'Tab 8'!$O$70:$O$680)</f>
        <v>0</v>
      </c>
      <c r="O62" s="739">
        <f t="shared" si="3"/>
        <v>0</v>
      </c>
      <c r="P62" s="740">
        <f t="shared" si="4"/>
        <v>0</v>
      </c>
    </row>
    <row r="63" spans="1:16">
      <c r="A63" s="732" t="s">
        <v>636</v>
      </c>
      <c r="B63" s="80">
        <f>VLOOKUP(A63,[1]Adjustments!$A$12:$B$1400,2,FALSE)</f>
        <v>-188992491.99846101</v>
      </c>
      <c r="C63" s="80">
        <f>VLOOKUP(A63,[1]Adjustments!$A$12:$DS$1400,123,FALSE)</f>
        <v>0</v>
      </c>
      <c r="D63" s="80">
        <f t="shared" si="1"/>
        <v>-188992491.99846101</v>
      </c>
      <c r="F63" s="337">
        <f>VLOOKUP(A63,[1]Adjustments!$A$12:$DQ$1400,121,FALSE)</f>
        <v>0</v>
      </c>
      <c r="G63" s="740">
        <f t="shared" si="2"/>
        <v>188992491.99846101</v>
      </c>
      <c r="I63" s="738">
        <f>SUMIF('Tab 3'!$N$11:$N$409,A63,'Tab 3'!$O$11:$O$409)</f>
        <v>0</v>
      </c>
      <c r="J63" s="337">
        <f>SUMIF('Tab 4'!$N$11:$N$409,A63,'Tab 4'!$O$11:$O$409)</f>
        <v>0</v>
      </c>
      <c r="K63" s="337">
        <f>SUMIF('Tab 5'!$N$11:$N$69,A63,'Tab 5'!$O$11:$O$69)</f>
        <v>0</v>
      </c>
      <c r="L63" s="751">
        <f>SUMIF('Tab 6'!$N$11:$N$409,A63,'Tab 6'!$O$11:$O$409)</f>
        <v>0</v>
      </c>
      <c r="M63" s="337">
        <f>SUMIF('Tab7'!$N$70:$N$273,A63,'Tab7'!$O$70:$O$273)</f>
        <v>0</v>
      </c>
      <c r="N63" s="337">
        <f>SUMIF('Tab 8'!$N$70:$N$680,A63,'Tab 8'!$O$70:$O$680)</f>
        <v>0</v>
      </c>
      <c r="O63" s="739">
        <f t="shared" si="3"/>
        <v>0</v>
      </c>
      <c r="P63" s="740">
        <f t="shared" si="4"/>
        <v>0</v>
      </c>
    </row>
    <row r="64" spans="1:16">
      <c r="A64" s="732" t="s">
        <v>637</v>
      </c>
      <c r="B64" s="80">
        <f>VLOOKUP(A64,[1]Adjustments!$A$12:$B$1400,2,FALSE)</f>
        <v>-10346818.4023076</v>
      </c>
      <c r="C64" s="80">
        <f>VLOOKUP(A64,[1]Adjustments!$A$12:$DS$1400,123,FALSE)</f>
        <v>0</v>
      </c>
      <c r="D64" s="80">
        <f t="shared" si="1"/>
        <v>-10346818.4023076</v>
      </c>
      <c r="F64" s="337">
        <f>VLOOKUP(A64,[1]Adjustments!$A$12:$DQ$1400,121,FALSE)</f>
        <v>0</v>
      </c>
      <c r="G64" s="740">
        <f t="shared" si="2"/>
        <v>10346818.4023076</v>
      </c>
      <c r="I64" s="738">
        <f>SUMIF('Tab 3'!$N$11:$N$409,A64,'Tab 3'!$O$11:$O$409)</f>
        <v>0</v>
      </c>
      <c r="J64" s="337">
        <f>SUMIF('Tab 4'!$N$11:$N$409,A64,'Tab 4'!$O$11:$O$409)</f>
        <v>0</v>
      </c>
      <c r="K64" s="337">
        <f>SUMIF('Tab 5'!$N$11:$N$69,A64,'Tab 5'!$O$11:$O$69)</f>
        <v>0</v>
      </c>
      <c r="L64" s="751">
        <f>SUMIF('Tab 6'!$N$11:$N$409,A64,'Tab 6'!$O$11:$O$409)</f>
        <v>0</v>
      </c>
      <c r="M64" s="337">
        <f>SUMIF('Tab7'!$N$70:$N$273,A64,'Tab7'!$O$70:$O$273)</f>
        <v>0</v>
      </c>
      <c r="N64" s="337">
        <f>SUMIF('Tab 8'!$N$70:$N$680,A64,'Tab 8'!$O$70:$O$680)</f>
        <v>0</v>
      </c>
      <c r="O64" s="739">
        <f t="shared" si="3"/>
        <v>0</v>
      </c>
      <c r="P64" s="740">
        <f t="shared" si="4"/>
        <v>0</v>
      </c>
    </row>
    <row r="65" spans="1:16">
      <c r="A65" s="732" t="s">
        <v>638</v>
      </c>
      <c r="B65" s="80">
        <f>VLOOKUP(A65,[1]Adjustments!$A$12:$B$1400,2,FALSE)</f>
        <v>-19421350.133076899</v>
      </c>
      <c r="C65" s="80">
        <f>VLOOKUP(A65,[1]Adjustments!$A$12:$DS$1400,123,FALSE)</f>
        <v>0</v>
      </c>
      <c r="D65" s="80">
        <f t="shared" si="1"/>
        <v>-19421350.133076899</v>
      </c>
      <c r="F65" s="337">
        <f>VLOOKUP(A65,[1]Adjustments!$A$12:$DQ$1400,121,FALSE)</f>
        <v>0</v>
      </c>
      <c r="G65" s="740">
        <f t="shared" si="2"/>
        <v>19421350.133076899</v>
      </c>
      <c r="I65" s="738">
        <f>SUMIF('Tab 3'!$N$11:$N$409,A65,'Tab 3'!$O$11:$O$409)</f>
        <v>0</v>
      </c>
      <c r="J65" s="337">
        <f>SUMIF('Tab 4'!$N$11:$N$409,A65,'Tab 4'!$O$11:$O$409)</f>
        <v>0</v>
      </c>
      <c r="K65" s="337">
        <f>SUMIF('Tab 5'!$N$11:$N$69,A65,'Tab 5'!$O$11:$O$69)</f>
        <v>0</v>
      </c>
      <c r="L65" s="751">
        <f>SUMIF('Tab 6'!$N$11:$N$409,A65,'Tab 6'!$O$11:$O$409)</f>
        <v>0</v>
      </c>
      <c r="M65" s="337">
        <f>SUMIF('Tab7'!$N$70:$N$273,A65,'Tab7'!$O$70:$O$273)</f>
        <v>0</v>
      </c>
      <c r="N65" s="337">
        <f>SUMIF('Tab 8'!$N$70:$N$680,A65,'Tab 8'!$O$70:$O$680)</f>
        <v>0</v>
      </c>
      <c r="O65" s="739">
        <f t="shared" si="3"/>
        <v>0</v>
      </c>
      <c r="P65" s="740">
        <f t="shared" si="4"/>
        <v>0</v>
      </c>
    </row>
    <row r="66" spans="1:16">
      <c r="A66" s="732" t="s">
        <v>639</v>
      </c>
      <c r="B66" s="80">
        <f>VLOOKUP(A66,[1]Adjustments!$A$12:$B$1400,2,FALSE)</f>
        <v>-13255467.48</v>
      </c>
      <c r="C66" s="80">
        <f>VLOOKUP(A66,[1]Adjustments!$A$12:$DS$1400,123,FALSE)</f>
        <v>0</v>
      </c>
      <c r="D66" s="80">
        <f t="shared" si="1"/>
        <v>-13255467.48</v>
      </c>
      <c r="F66" s="337">
        <f>VLOOKUP(A66,[1]Adjustments!$A$12:$DQ$1400,121,FALSE)</f>
        <v>0</v>
      </c>
      <c r="G66" s="740">
        <f t="shared" si="2"/>
        <v>13255467.48</v>
      </c>
      <c r="I66" s="738">
        <f>SUMIF('Tab 3'!$N$11:$N$409,A66,'Tab 3'!$O$11:$O$409)</f>
        <v>0</v>
      </c>
      <c r="J66" s="337">
        <f>SUMIF('Tab 4'!$N$11:$N$409,A66,'Tab 4'!$O$11:$O$409)</f>
        <v>0</v>
      </c>
      <c r="K66" s="337">
        <f>SUMIF('Tab 5'!$N$11:$N$69,A66,'Tab 5'!$O$11:$O$69)</f>
        <v>0</v>
      </c>
      <c r="L66" s="751">
        <f>SUMIF('Tab 6'!$N$11:$N$409,A66,'Tab 6'!$O$11:$O$409)</f>
        <v>0</v>
      </c>
      <c r="M66" s="337">
        <f>SUMIF('Tab7'!$N$70:$N$273,A66,'Tab7'!$O$70:$O$273)</f>
        <v>0</v>
      </c>
      <c r="N66" s="337">
        <f>SUMIF('Tab 8'!$N$70:$N$680,A66,'Tab 8'!$O$70:$O$680)</f>
        <v>0</v>
      </c>
      <c r="O66" s="739">
        <f t="shared" si="3"/>
        <v>0</v>
      </c>
      <c r="P66" s="740">
        <f t="shared" si="4"/>
        <v>0</v>
      </c>
    </row>
    <row r="67" spans="1:16">
      <c r="A67" s="732" t="s">
        <v>640</v>
      </c>
      <c r="B67" s="80">
        <f>VLOOKUP(A67,[1]Adjustments!$A$12:$B$1400,2,FALSE)</f>
        <v>-24927693.814615302</v>
      </c>
      <c r="C67" s="80">
        <f>VLOOKUP(A67,[1]Adjustments!$A$12:$DS$1400,123,FALSE)</f>
        <v>0</v>
      </c>
      <c r="D67" s="80">
        <f t="shared" si="1"/>
        <v>-24927693.814615302</v>
      </c>
      <c r="F67" s="337">
        <f>VLOOKUP(A67,[1]Adjustments!$A$12:$DQ$1400,121,FALSE)</f>
        <v>0</v>
      </c>
      <c r="G67" s="740">
        <f t="shared" si="2"/>
        <v>24927693.814615302</v>
      </c>
      <c r="I67" s="738">
        <f>SUMIF('Tab 3'!$N$11:$N$409,A67,'Tab 3'!$O$11:$O$409)</f>
        <v>0</v>
      </c>
      <c r="J67" s="337">
        <f>SUMIF('Tab 4'!$N$11:$N$409,A67,'Tab 4'!$O$11:$O$409)</f>
        <v>0</v>
      </c>
      <c r="K67" s="337">
        <f>SUMIF('Tab 5'!$N$11:$N$69,A67,'Tab 5'!$O$11:$O$69)</f>
        <v>0</v>
      </c>
      <c r="L67" s="751">
        <f>SUMIF('Tab 6'!$N$11:$N$409,A67,'Tab 6'!$O$11:$O$409)</f>
        <v>0</v>
      </c>
      <c r="M67" s="337">
        <f>SUMIF('Tab7'!$N$70:$N$273,A67,'Tab7'!$O$70:$O$273)</f>
        <v>0</v>
      </c>
      <c r="N67" s="337">
        <f>SUMIF('Tab 8'!$N$70:$N$680,A67,'Tab 8'!$O$70:$O$680)</f>
        <v>0</v>
      </c>
      <c r="O67" s="739">
        <f t="shared" si="3"/>
        <v>0</v>
      </c>
      <c r="P67" s="740">
        <f t="shared" si="4"/>
        <v>0</v>
      </c>
    </row>
    <row r="68" spans="1:16">
      <c r="A68" s="732" t="s">
        <v>641</v>
      </c>
      <c r="B68" s="80">
        <f>VLOOKUP(A68,[1]Adjustments!$A$12:$B$1400,2,FALSE)</f>
        <v>-24325149.48</v>
      </c>
      <c r="C68" s="80">
        <f>VLOOKUP(A68,[1]Adjustments!$A$12:$DS$1400,123,FALSE)</f>
        <v>0</v>
      </c>
      <c r="D68" s="80">
        <f t="shared" si="1"/>
        <v>-24325149.48</v>
      </c>
      <c r="F68" s="337">
        <f>VLOOKUP(A68,[1]Adjustments!$A$12:$DQ$1400,121,FALSE)</f>
        <v>0</v>
      </c>
      <c r="G68" s="740">
        <f t="shared" si="2"/>
        <v>24325149.48</v>
      </c>
      <c r="I68" s="738">
        <f>SUMIF('Tab 3'!$N$11:$N$409,A68,'Tab 3'!$O$11:$O$409)</f>
        <v>0</v>
      </c>
      <c r="J68" s="337">
        <f>SUMIF('Tab 4'!$N$11:$N$409,A68,'Tab 4'!$O$11:$O$409)</f>
        <v>0</v>
      </c>
      <c r="K68" s="337">
        <f>SUMIF('Tab 5'!$N$11:$N$69,A68,'Tab 5'!$O$11:$O$69)</f>
        <v>0</v>
      </c>
      <c r="L68" s="751">
        <f>SUMIF('Tab 6'!$N$11:$N$409,A68,'Tab 6'!$O$11:$O$409)</f>
        <v>0</v>
      </c>
      <c r="M68" s="337">
        <f>SUMIF('Tab7'!$N$70:$N$273,A68,'Tab7'!$O$70:$O$273)</f>
        <v>0</v>
      </c>
      <c r="N68" s="337">
        <f>SUMIF('Tab 8'!$N$70:$N$680,A68,'Tab 8'!$O$70:$O$680)</f>
        <v>0</v>
      </c>
      <c r="O68" s="739">
        <f t="shared" si="3"/>
        <v>0</v>
      </c>
      <c r="P68" s="740">
        <f t="shared" si="4"/>
        <v>0</v>
      </c>
    </row>
    <row r="69" spans="1:16">
      <c r="A69" s="732" t="s">
        <v>642</v>
      </c>
      <c r="B69" s="80">
        <f>VLOOKUP(A69,[1]Adjustments!$A$12:$B$1400,2,FALSE)</f>
        <v>-195849955.85230699</v>
      </c>
      <c r="C69" s="80">
        <f>VLOOKUP(A69,[1]Adjustments!$A$12:$DS$1400,123,FALSE)</f>
        <v>0</v>
      </c>
      <c r="D69" s="80">
        <f t="shared" si="1"/>
        <v>-195849955.85230699</v>
      </c>
      <c r="F69" s="337">
        <f>VLOOKUP(A69,[1]Adjustments!$A$12:$DQ$1400,121,FALSE)</f>
        <v>0</v>
      </c>
      <c r="G69" s="740">
        <f t="shared" si="2"/>
        <v>195849955.85230699</v>
      </c>
      <c r="I69" s="738">
        <f>SUMIF('Tab 3'!$N$11:$N$409,A69,'Tab 3'!$O$11:$O$409)</f>
        <v>0</v>
      </c>
      <c r="J69" s="337">
        <f>SUMIF('Tab 4'!$N$11:$N$409,A69,'Tab 4'!$O$11:$O$409)</f>
        <v>0</v>
      </c>
      <c r="K69" s="337">
        <f>SUMIF('Tab 5'!$N$11:$N$69,A69,'Tab 5'!$O$11:$O$69)</f>
        <v>0</v>
      </c>
      <c r="L69" s="751">
        <f>SUMIF('Tab 6'!$N$11:$N$409,A69,'Tab 6'!$O$11:$O$409)</f>
        <v>0</v>
      </c>
      <c r="M69" s="337">
        <f>SUMIF('Tab7'!$N$70:$N$273,A69,'Tab7'!$O$70:$O$273)</f>
        <v>0</v>
      </c>
      <c r="N69" s="337">
        <f>SUMIF('Tab 8'!$N$70:$N$680,A69,'Tab 8'!$O$70:$O$680)</f>
        <v>0</v>
      </c>
      <c r="O69" s="739">
        <f t="shared" si="3"/>
        <v>0</v>
      </c>
      <c r="P69" s="740">
        <f t="shared" si="4"/>
        <v>0</v>
      </c>
    </row>
    <row r="70" spans="1:16">
      <c r="A70" s="732" t="s">
        <v>643</v>
      </c>
      <c r="B70" s="80">
        <f>VLOOKUP(A70,[1]Adjustments!$A$12:$B$1400,2,FALSE)</f>
        <v>-105178706.44461501</v>
      </c>
      <c r="C70" s="80">
        <f>VLOOKUP(A70,[1]Adjustments!$A$12:$DS$1400,123,FALSE)</f>
        <v>0</v>
      </c>
      <c r="D70" s="80">
        <f t="shared" si="1"/>
        <v>-105178706.44461501</v>
      </c>
      <c r="F70" s="337">
        <f>VLOOKUP(A70,[1]Adjustments!$A$12:$DQ$1400,121,FALSE)</f>
        <v>0</v>
      </c>
      <c r="G70" s="740">
        <f t="shared" si="2"/>
        <v>105178706.44461501</v>
      </c>
      <c r="I70" s="738">
        <f>SUMIF('Tab 3'!$N$11:$N$409,A70,'Tab 3'!$O$11:$O$409)</f>
        <v>0</v>
      </c>
      <c r="J70" s="337">
        <f>SUMIF('Tab 4'!$N$11:$N$409,A70,'Tab 4'!$O$11:$O$409)</f>
        <v>0</v>
      </c>
      <c r="K70" s="337">
        <f>SUMIF('Tab 5'!$N$11:$N$69,A70,'Tab 5'!$O$11:$O$69)</f>
        <v>0</v>
      </c>
      <c r="L70" s="751">
        <f>SUMIF('Tab 6'!$N$11:$N$409,A70,'Tab 6'!$O$11:$O$409)</f>
        <v>0</v>
      </c>
      <c r="M70" s="337">
        <f>SUMIF('Tab7'!$N$70:$N$273,A70,'Tab7'!$O$70:$O$273)</f>
        <v>0</v>
      </c>
      <c r="N70" s="337">
        <f>SUMIF('Tab 8'!$N$70:$N$680,A70,'Tab 8'!$O$70:$O$680)</f>
        <v>0</v>
      </c>
      <c r="O70" s="739">
        <f t="shared" si="3"/>
        <v>0</v>
      </c>
      <c r="P70" s="740">
        <f t="shared" si="4"/>
        <v>0</v>
      </c>
    </row>
    <row r="71" spans="1:16">
      <c r="A71" s="732" t="s">
        <v>644</v>
      </c>
      <c r="B71" s="80">
        <f>VLOOKUP(A71,[1]Adjustments!$A$12:$B$1400,2,FALSE)</f>
        <v>-48952102.617692299</v>
      </c>
      <c r="C71" s="80">
        <f>VLOOKUP(A71,[1]Adjustments!$A$12:$DS$1400,123,FALSE)</f>
        <v>0</v>
      </c>
      <c r="D71" s="80">
        <f t="shared" ref="D71:D134" si="5">SUM(B71:C71)</f>
        <v>-48952102.617692299</v>
      </c>
      <c r="F71" s="337">
        <f>VLOOKUP(A71,[1]Adjustments!$A$12:$DQ$1400,121,FALSE)</f>
        <v>0</v>
      </c>
      <c r="G71" s="740">
        <f t="shared" si="2"/>
        <v>48952102.617692299</v>
      </c>
      <c r="I71" s="738">
        <f>SUMIF('Tab 3'!$N$11:$N$409,A71,'Tab 3'!$O$11:$O$409)</f>
        <v>0</v>
      </c>
      <c r="J71" s="337">
        <f>SUMIF('Tab 4'!$N$11:$N$409,A71,'Tab 4'!$O$11:$O$409)</f>
        <v>0</v>
      </c>
      <c r="K71" s="337">
        <f>SUMIF('Tab 5'!$N$11:$N$69,A71,'Tab 5'!$O$11:$O$69)</f>
        <v>0</v>
      </c>
      <c r="L71" s="751">
        <f>SUMIF('Tab 6'!$N$11:$N$409,A71,'Tab 6'!$O$11:$O$409)</f>
        <v>0</v>
      </c>
      <c r="M71" s="337">
        <f>SUMIF('Tab7'!$N$70:$N$273,A71,'Tab7'!$O$70:$O$273)</f>
        <v>0</v>
      </c>
      <c r="N71" s="337">
        <f>SUMIF('Tab 8'!$N$70:$N$680,A71,'Tab 8'!$O$70:$O$680)</f>
        <v>0</v>
      </c>
      <c r="O71" s="739">
        <f t="shared" ref="O71:O134" si="6">SUM(I71:N71)</f>
        <v>0</v>
      </c>
      <c r="P71" s="740">
        <f t="shared" ref="P71:P134" si="7">+O71-C71</f>
        <v>0</v>
      </c>
    </row>
    <row r="72" spans="1:16">
      <c r="A72" s="732" t="s">
        <v>645</v>
      </c>
      <c r="B72" s="80">
        <f>VLOOKUP(A72,[1]Adjustments!$A$12:$B$1400,2,FALSE)</f>
        <v>-32839005.383076899</v>
      </c>
      <c r="C72" s="80">
        <f>VLOOKUP(A72,[1]Adjustments!$A$12:$DS$1400,123,FALSE)</f>
        <v>0</v>
      </c>
      <c r="D72" s="80">
        <f t="shared" si="5"/>
        <v>-32839005.383076899</v>
      </c>
      <c r="F72" s="337">
        <f>VLOOKUP(A72,[1]Adjustments!$A$12:$DQ$1400,121,FALSE)</f>
        <v>0</v>
      </c>
      <c r="G72" s="740">
        <f t="shared" ref="G72:G135" si="8">+F72-D72</f>
        <v>32839005.383076899</v>
      </c>
      <c r="I72" s="738">
        <f>SUMIF('Tab 3'!$N$11:$N$409,A72,'Tab 3'!$O$11:$O$409)</f>
        <v>0</v>
      </c>
      <c r="J72" s="337">
        <f>SUMIF('Tab 4'!$N$11:$N$409,A72,'Tab 4'!$O$11:$O$409)</f>
        <v>0</v>
      </c>
      <c r="K72" s="337">
        <f>SUMIF('Tab 5'!$N$11:$N$69,A72,'Tab 5'!$O$11:$O$69)</f>
        <v>0</v>
      </c>
      <c r="L72" s="751">
        <f>SUMIF('Tab 6'!$N$11:$N$409,A72,'Tab 6'!$O$11:$O$409)</f>
        <v>0</v>
      </c>
      <c r="M72" s="337">
        <f>SUMIF('Tab7'!$N$70:$N$273,A72,'Tab7'!$O$70:$O$273)</f>
        <v>0</v>
      </c>
      <c r="N72" s="337">
        <f>SUMIF('Tab 8'!$N$70:$N$680,A72,'Tab 8'!$O$70:$O$680)</f>
        <v>0</v>
      </c>
      <c r="O72" s="739">
        <f t="shared" si="6"/>
        <v>0</v>
      </c>
      <c r="P72" s="740">
        <f t="shared" si="7"/>
        <v>0</v>
      </c>
    </row>
    <row r="73" spans="1:16">
      <c r="A73" s="732" t="s">
        <v>646</v>
      </c>
      <c r="B73" s="80">
        <f>VLOOKUP(A73,[1]Adjustments!$A$12:$B$1400,2,FALSE)</f>
        <v>-5184835.9715384599</v>
      </c>
      <c r="C73" s="80">
        <f>VLOOKUP(A73,[1]Adjustments!$A$12:$DS$1400,123,FALSE)</f>
        <v>0</v>
      </c>
      <c r="D73" s="80">
        <f t="shared" si="5"/>
        <v>-5184835.9715384599</v>
      </c>
      <c r="F73" s="337">
        <f>VLOOKUP(A73,[1]Adjustments!$A$12:$DQ$1400,121,FALSE)</f>
        <v>0</v>
      </c>
      <c r="G73" s="740">
        <f t="shared" si="8"/>
        <v>5184835.9715384599</v>
      </c>
      <c r="I73" s="738">
        <f>SUMIF('Tab 3'!$N$11:$N$409,A73,'Tab 3'!$O$11:$O$409)</f>
        <v>0</v>
      </c>
      <c r="J73" s="337">
        <f>SUMIF('Tab 4'!$N$11:$N$409,A73,'Tab 4'!$O$11:$O$409)</f>
        <v>0</v>
      </c>
      <c r="K73" s="337">
        <f>SUMIF('Tab 5'!$N$11:$N$69,A73,'Tab 5'!$O$11:$O$69)</f>
        <v>0</v>
      </c>
      <c r="L73" s="751">
        <f>SUMIF('Tab 6'!$N$11:$N$409,A73,'Tab 6'!$O$11:$O$409)</f>
        <v>0</v>
      </c>
      <c r="M73" s="337">
        <f>SUMIF('Tab7'!$N$70:$N$273,A73,'Tab7'!$O$70:$O$273)</f>
        <v>0</v>
      </c>
      <c r="N73" s="337">
        <f>SUMIF('Tab 8'!$N$70:$N$680,A73,'Tab 8'!$O$70:$O$680)</f>
        <v>0</v>
      </c>
      <c r="O73" s="739">
        <f t="shared" si="6"/>
        <v>0</v>
      </c>
      <c r="P73" s="740">
        <f t="shared" si="7"/>
        <v>0</v>
      </c>
    </row>
    <row r="74" spans="1:16">
      <c r="A74" s="732" t="s">
        <v>647</v>
      </c>
      <c r="B74" s="80">
        <f>VLOOKUP(A74,[1]Adjustments!$A$12:$B$1400,2,FALSE)</f>
        <v>-8659872.7607692294</v>
      </c>
      <c r="C74" s="80">
        <f>VLOOKUP(A74,[1]Adjustments!$A$12:$DS$1400,123,FALSE)</f>
        <v>0</v>
      </c>
      <c r="D74" s="80">
        <f t="shared" si="5"/>
        <v>-8659872.7607692294</v>
      </c>
      <c r="F74" s="337">
        <f>VLOOKUP(A74,[1]Adjustments!$A$12:$DQ$1400,121,FALSE)</f>
        <v>0</v>
      </c>
      <c r="G74" s="740">
        <f t="shared" si="8"/>
        <v>8659872.7607692294</v>
      </c>
      <c r="I74" s="738">
        <f>SUMIF('Tab 3'!$N$11:$N$409,A74,'Tab 3'!$O$11:$O$409)</f>
        <v>0</v>
      </c>
      <c r="J74" s="337">
        <f>SUMIF('Tab 4'!$N$11:$N$409,A74,'Tab 4'!$O$11:$O$409)</f>
        <v>0</v>
      </c>
      <c r="K74" s="337">
        <f>SUMIF('Tab 5'!$N$11:$N$69,A74,'Tab 5'!$O$11:$O$69)</f>
        <v>0</v>
      </c>
      <c r="L74" s="751">
        <f>SUMIF('Tab 6'!$N$11:$N$409,A74,'Tab 6'!$O$11:$O$409)</f>
        <v>0</v>
      </c>
      <c r="M74" s="337">
        <f>SUMIF('Tab7'!$N$70:$N$273,A74,'Tab7'!$O$70:$O$273)</f>
        <v>0</v>
      </c>
      <c r="N74" s="337">
        <f>SUMIF('Tab 8'!$N$70:$N$680,A74,'Tab 8'!$O$70:$O$680)</f>
        <v>0</v>
      </c>
      <c r="O74" s="739">
        <f t="shared" si="6"/>
        <v>0</v>
      </c>
      <c r="P74" s="740">
        <f t="shared" si="7"/>
        <v>0</v>
      </c>
    </row>
    <row r="75" spans="1:16">
      <c r="A75" s="732" t="s">
        <v>648</v>
      </c>
      <c r="B75" s="80">
        <f>VLOOKUP(A75,[1]Adjustments!$A$12:$B$1400,2,FALSE)</f>
        <v>-12975013.012307599</v>
      </c>
      <c r="C75" s="80">
        <f>VLOOKUP(A75,[1]Adjustments!$A$12:$DS$1400,123,FALSE)</f>
        <v>0</v>
      </c>
      <c r="D75" s="80">
        <f t="shared" si="5"/>
        <v>-12975013.012307599</v>
      </c>
      <c r="F75" s="337">
        <f>VLOOKUP(A75,[1]Adjustments!$A$12:$DQ$1400,121,FALSE)</f>
        <v>0</v>
      </c>
      <c r="G75" s="740">
        <f t="shared" si="8"/>
        <v>12975013.012307599</v>
      </c>
      <c r="I75" s="738">
        <f>SUMIF('Tab 3'!$N$11:$N$409,A75,'Tab 3'!$O$11:$O$409)</f>
        <v>0</v>
      </c>
      <c r="J75" s="337">
        <f>SUMIF('Tab 4'!$N$11:$N$409,A75,'Tab 4'!$O$11:$O$409)</f>
        <v>0</v>
      </c>
      <c r="K75" s="337">
        <f>SUMIF('Tab 5'!$N$11:$N$69,A75,'Tab 5'!$O$11:$O$69)</f>
        <v>0</v>
      </c>
      <c r="L75" s="751">
        <f>SUMIF('Tab 6'!$N$11:$N$409,A75,'Tab 6'!$O$11:$O$409)</f>
        <v>0</v>
      </c>
      <c r="M75" s="337">
        <f>SUMIF('Tab7'!$N$70:$N$273,A75,'Tab7'!$O$70:$O$273)</f>
        <v>0</v>
      </c>
      <c r="N75" s="337">
        <f>SUMIF('Tab 8'!$N$70:$N$680,A75,'Tab 8'!$O$70:$O$680)</f>
        <v>0</v>
      </c>
      <c r="O75" s="739">
        <f t="shared" si="6"/>
        <v>0</v>
      </c>
      <c r="P75" s="740">
        <f t="shared" si="7"/>
        <v>0</v>
      </c>
    </row>
    <row r="76" spans="1:16">
      <c r="A76" s="732" t="s">
        <v>649</v>
      </c>
      <c r="B76" s="80">
        <f>VLOOKUP(A76,[1]Adjustments!$A$12:$B$1400,2,FALSE)</f>
        <v>-90987274.110769197</v>
      </c>
      <c r="C76" s="80">
        <f>VLOOKUP(A76,[1]Adjustments!$A$12:$DS$1400,123,FALSE)</f>
        <v>0</v>
      </c>
      <c r="D76" s="80">
        <f t="shared" si="5"/>
        <v>-90987274.110769197</v>
      </c>
      <c r="F76" s="337">
        <f>VLOOKUP(A76,[1]Adjustments!$A$12:$DQ$1400,121,FALSE)</f>
        <v>0</v>
      </c>
      <c r="G76" s="740">
        <f t="shared" si="8"/>
        <v>90987274.110769197</v>
      </c>
      <c r="I76" s="738">
        <f>SUMIF('Tab 3'!$N$11:$N$409,A76,'Tab 3'!$O$11:$O$409)</f>
        <v>0</v>
      </c>
      <c r="J76" s="337">
        <f>SUMIF('Tab 4'!$N$11:$N$409,A76,'Tab 4'!$O$11:$O$409)</f>
        <v>0</v>
      </c>
      <c r="K76" s="337">
        <f>SUMIF('Tab 5'!$N$11:$N$69,A76,'Tab 5'!$O$11:$O$69)</f>
        <v>0</v>
      </c>
      <c r="L76" s="751">
        <f>SUMIF('Tab 6'!$N$11:$N$409,A76,'Tab 6'!$O$11:$O$409)</f>
        <v>0</v>
      </c>
      <c r="M76" s="337">
        <f>SUMIF('Tab7'!$N$70:$N$273,A76,'Tab7'!$O$70:$O$273)</f>
        <v>0</v>
      </c>
      <c r="N76" s="337">
        <f>SUMIF('Tab 8'!$N$70:$N$680,A76,'Tab 8'!$O$70:$O$680)</f>
        <v>0</v>
      </c>
      <c r="O76" s="739">
        <f t="shared" si="6"/>
        <v>0</v>
      </c>
      <c r="P76" s="740">
        <f t="shared" si="7"/>
        <v>0</v>
      </c>
    </row>
    <row r="77" spans="1:16">
      <c r="A77" s="732" t="s">
        <v>650</v>
      </c>
      <c r="B77" s="80">
        <f>VLOOKUP(A77,[1]Adjustments!$A$12:$B$1400,2,FALSE)</f>
        <v>-75244560.933846101</v>
      </c>
      <c r="C77" s="80">
        <f>VLOOKUP(A77,[1]Adjustments!$A$12:$DS$1400,123,FALSE)</f>
        <v>0</v>
      </c>
      <c r="D77" s="80">
        <f t="shared" si="5"/>
        <v>-75244560.933846101</v>
      </c>
      <c r="F77" s="337">
        <f>VLOOKUP(A77,[1]Adjustments!$A$12:$DQ$1400,121,FALSE)</f>
        <v>0</v>
      </c>
      <c r="G77" s="740">
        <f t="shared" si="8"/>
        <v>75244560.933846101</v>
      </c>
      <c r="I77" s="738">
        <f>SUMIF('Tab 3'!$N$11:$N$409,A77,'Tab 3'!$O$11:$O$409)</f>
        <v>0</v>
      </c>
      <c r="J77" s="337">
        <f>SUMIF('Tab 4'!$N$11:$N$409,A77,'Tab 4'!$O$11:$O$409)</f>
        <v>0</v>
      </c>
      <c r="K77" s="337">
        <f>SUMIF('Tab 5'!$N$11:$N$69,A77,'Tab 5'!$O$11:$O$69)</f>
        <v>0</v>
      </c>
      <c r="L77" s="751">
        <f>SUMIF('Tab 6'!$N$11:$N$409,A77,'Tab 6'!$O$11:$O$409)</f>
        <v>0</v>
      </c>
      <c r="M77" s="337">
        <f>SUMIF('Tab7'!$N$70:$N$273,A77,'Tab7'!$O$70:$O$273)</f>
        <v>0</v>
      </c>
      <c r="N77" s="337">
        <f>SUMIF('Tab 8'!$N$70:$N$680,A77,'Tab 8'!$O$70:$O$680)</f>
        <v>0</v>
      </c>
      <c r="O77" s="739">
        <f t="shared" si="6"/>
        <v>0</v>
      </c>
      <c r="P77" s="740">
        <f t="shared" si="7"/>
        <v>0</v>
      </c>
    </row>
    <row r="78" spans="1:16">
      <c r="A78" s="732" t="s">
        <v>651</v>
      </c>
      <c r="B78" s="80">
        <f>VLOOKUP(A78,[1]Adjustments!$A$12:$B$1400,2,FALSE)</f>
        <v>-21164260.898461498</v>
      </c>
      <c r="C78" s="80">
        <f>VLOOKUP(A78,[1]Adjustments!$A$12:$DS$1400,123,FALSE)</f>
        <v>0</v>
      </c>
      <c r="D78" s="80">
        <f t="shared" si="5"/>
        <v>-21164260.898461498</v>
      </c>
      <c r="F78" s="337">
        <f>VLOOKUP(A78,[1]Adjustments!$A$12:$DQ$1400,121,FALSE)</f>
        <v>0</v>
      </c>
      <c r="G78" s="740">
        <f t="shared" si="8"/>
        <v>21164260.898461498</v>
      </c>
      <c r="I78" s="738">
        <f>SUMIF('Tab 3'!$N$11:$N$409,A78,'Tab 3'!$O$11:$O$409)</f>
        <v>0</v>
      </c>
      <c r="J78" s="337">
        <f>SUMIF('Tab 4'!$N$11:$N$409,A78,'Tab 4'!$O$11:$O$409)</f>
        <v>0</v>
      </c>
      <c r="K78" s="337">
        <f>SUMIF('Tab 5'!$N$11:$N$69,A78,'Tab 5'!$O$11:$O$69)</f>
        <v>0</v>
      </c>
      <c r="L78" s="751">
        <f>SUMIF('Tab 6'!$N$11:$N$409,A78,'Tab 6'!$O$11:$O$409)</f>
        <v>0</v>
      </c>
      <c r="M78" s="337">
        <f>SUMIF('Tab7'!$N$70:$N$273,A78,'Tab7'!$O$70:$O$273)</f>
        <v>0</v>
      </c>
      <c r="N78" s="337">
        <f>SUMIF('Tab 8'!$N$70:$N$680,A78,'Tab 8'!$O$70:$O$680)</f>
        <v>0</v>
      </c>
      <c r="O78" s="739">
        <f t="shared" si="6"/>
        <v>0</v>
      </c>
      <c r="P78" s="740">
        <f t="shared" si="7"/>
        <v>0</v>
      </c>
    </row>
    <row r="79" spans="1:16">
      <c r="A79" s="732" t="s">
        <v>652</v>
      </c>
      <c r="B79" s="80">
        <f>VLOOKUP(A79,[1]Adjustments!$A$12:$B$1400,2,FALSE)</f>
        <v>-15671988.119230701</v>
      </c>
      <c r="C79" s="80">
        <f>VLOOKUP(A79,[1]Adjustments!$A$12:$DS$1400,123,FALSE)</f>
        <v>0</v>
      </c>
      <c r="D79" s="80">
        <f t="shared" si="5"/>
        <v>-15671988.119230701</v>
      </c>
      <c r="F79" s="337">
        <f>VLOOKUP(A79,[1]Adjustments!$A$12:$DQ$1400,121,FALSE)</f>
        <v>0</v>
      </c>
      <c r="G79" s="740">
        <f t="shared" si="8"/>
        <v>15671988.119230701</v>
      </c>
      <c r="I79" s="738">
        <f>SUMIF('Tab 3'!$N$11:$N$409,A79,'Tab 3'!$O$11:$O$409)</f>
        <v>0</v>
      </c>
      <c r="J79" s="337">
        <f>SUMIF('Tab 4'!$N$11:$N$409,A79,'Tab 4'!$O$11:$O$409)</f>
        <v>0</v>
      </c>
      <c r="K79" s="337">
        <f>SUMIF('Tab 5'!$N$11:$N$69,A79,'Tab 5'!$O$11:$O$69)</f>
        <v>0</v>
      </c>
      <c r="L79" s="751">
        <f>SUMIF('Tab 6'!$N$11:$N$409,A79,'Tab 6'!$O$11:$O$409)</f>
        <v>0</v>
      </c>
      <c r="M79" s="337">
        <f>SUMIF('Tab7'!$N$70:$N$273,A79,'Tab7'!$O$70:$O$273)</f>
        <v>0</v>
      </c>
      <c r="N79" s="337">
        <f>SUMIF('Tab 8'!$N$70:$N$680,A79,'Tab 8'!$O$70:$O$680)</f>
        <v>0</v>
      </c>
      <c r="O79" s="739">
        <f t="shared" si="6"/>
        <v>0</v>
      </c>
      <c r="P79" s="740">
        <f t="shared" si="7"/>
        <v>0</v>
      </c>
    </row>
    <row r="80" spans="1:16">
      <c r="A80" s="732" t="s">
        <v>653</v>
      </c>
      <c r="B80" s="80">
        <f>VLOOKUP(A80,[1]Adjustments!$A$12:$B$1400,2,FALSE)</f>
        <v>-3317173.0207692301</v>
      </c>
      <c r="C80" s="80">
        <f>VLOOKUP(A80,[1]Adjustments!$A$12:$DS$1400,123,FALSE)</f>
        <v>0</v>
      </c>
      <c r="D80" s="80">
        <f t="shared" si="5"/>
        <v>-3317173.0207692301</v>
      </c>
      <c r="F80" s="337">
        <f>VLOOKUP(A80,[1]Adjustments!$A$12:$DQ$1400,121,FALSE)</f>
        <v>0</v>
      </c>
      <c r="G80" s="740">
        <f t="shared" si="8"/>
        <v>3317173.0207692301</v>
      </c>
      <c r="I80" s="738">
        <f>SUMIF('Tab 3'!$N$11:$N$409,A80,'Tab 3'!$O$11:$O$409)</f>
        <v>0</v>
      </c>
      <c r="J80" s="337">
        <f>SUMIF('Tab 4'!$N$11:$N$409,A80,'Tab 4'!$O$11:$O$409)</f>
        <v>0</v>
      </c>
      <c r="K80" s="337">
        <f>SUMIF('Tab 5'!$N$11:$N$69,A80,'Tab 5'!$O$11:$O$69)</f>
        <v>0</v>
      </c>
      <c r="L80" s="751">
        <f>SUMIF('Tab 6'!$N$11:$N$409,A80,'Tab 6'!$O$11:$O$409)</f>
        <v>0</v>
      </c>
      <c r="M80" s="337">
        <f>SUMIF('Tab7'!$N$70:$N$273,A80,'Tab7'!$O$70:$O$273)</f>
        <v>0</v>
      </c>
      <c r="N80" s="337">
        <f>SUMIF('Tab 8'!$N$70:$N$680,A80,'Tab 8'!$O$70:$O$680)</f>
        <v>0</v>
      </c>
      <c r="O80" s="739">
        <f t="shared" si="6"/>
        <v>0</v>
      </c>
      <c r="P80" s="740">
        <f t="shared" si="7"/>
        <v>0</v>
      </c>
    </row>
    <row r="81" spans="1:16">
      <c r="A81" s="732" t="s">
        <v>654</v>
      </c>
      <c r="B81" s="80">
        <f>VLOOKUP(A81,[1]Adjustments!$A$12:$B$1400,2,FALSE)</f>
        <v>-2024467.67076923</v>
      </c>
      <c r="C81" s="80">
        <f>VLOOKUP(A81,[1]Adjustments!$A$12:$DS$1400,123,FALSE)</f>
        <v>0</v>
      </c>
      <c r="D81" s="80">
        <f t="shared" si="5"/>
        <v>-2024467.67076923</v>
      </c>
      <c r="F81" s="337">
        <f>VLOOKUP(A81,[1]Adjustments!$A$12:$DQ$1400,121,FALSE)</f>
        <v>0</v>
      </c>
      <c r="G81" s="740">
        <f t="shared" si="8"/>
        <v>2024467.67076923</v>
      </c>
      <c r="I81" s="738">
        <f>SUMIF('Tab 3'!$N$11:$N$409,A81,'Tab 3'!$O$11:$O$409)</f>
        <v>0</v>
      </c>
      <c r="J81" s="337">
        <f>SUMIF('Tab 4'!$N$11:$N$409,A81,'Tab 4'!$O$11:$O$409)</f>
        <v>0</v>
      </c>
      <c r="K81" s="337">
        <f>SUMIF('Tab 5'!$N$11:$N$69,A81,'Tab 5'!$O$11:$O$69)</f>
        <v>0</v>
      </c>
      <c r="L81" s="751">
        <f>SUMIF('Tab 6'!$N$11:$N$409,A81,'Tab 6'!$O$11:$O$409)</f>
        <v>0</v>
      </c>
      <c r="M81" s="337">
        <f>SUMIF('Tab7'!$N$70:$N$273,A81,'Tab7'!$O$70:$O$273)</f>
        <v>0</v>
      </c>
      <c r="N81" s="337">
        <f>SUMIF('Tab 8'!$N$70:$N$680,A81,'Tab 8'!$O$70:$O$680)</f>
        <v>0</v>
      </c>
      <c r="O81" s="739">
        <f t="shared" si="6"/>
        <v>0</v>
      </c>
      <c r="P81" s="740">
        <f t="shared" si="7"/>
        <v>0</v>
      </c>
    </row>
    <row r="82" spans="1:16">
      <c r="A82" s="732" t="s">
        <v>655</v>
      </c>
      <c r="B82" s="80">
        <f>VLOOKUP(A82,[1]Adjustments!$A$12:$B$1400,2,FALSE)</f>
        <v>-8280233.6107692299</v>
      </c>
      <c r="C82" s="80">
        <f>VLOOKUP(A82,[1]Adjustments!$A$12:$DS$1400,123,FALSE)</f>
        <v>0</v>
      </c>
      <c r="D82" s="80">
        <f t="shared" si="5"/>
        <v>-8280233.6107692299</v>
      </c>
      <c r="F82" s="337">
        <f>VLOOKUP(A82,[1]Adjustments!$A$12:$DQ$1400,121,FALSE)</f>
        <v>0</v>
      </c>
      <c r="G82" s="740">
        <f t="shared" si="8"/>
        <v>8280233.6107692299</v>
      </c>
      <c r="I82" s="738">
        <f>SUMIF('Tab 3'!$N$11:$N$409,A82,'Tab 3'!$O$11:$O$409)</f>
        <v>0</v>
      </c>
      <c r="J82" s="337">
        <f>SUMIF('Tab 4'!$N$11:$N$409,A82,'Tab 4'!$O$11:$O$409)</f>
        <v>0</v>
      </c>
      <c r="K82" s="337">
        <f>SUMIF('Tab 5'!$N$11:$N$69,A82,'Tab 5'!$O$11:$O$69)</f>
        <v>0</v>
      </c>
      <c r="L82" s="751">
        <f>SUMIF('Tab 6'!$N$11:$N$409,A82,'Tab 6'!$O$11:$O$409)</f>
        <v>0</v>
      </c>
      <c r="M82" s="337">
        <f>SUMIF('Tab7'!$N$70:$N$273,A82,'Tab7'!$O$70:$O$273)</f>
        <v>0</v>
      </c>
      <c r="N82" s="337">
        <f>SUMIF('Tab 8'!$N$70:$N$680,A82,'Tab 8'!$O$70:$O$680)</f>
        <v>0</v>
      </c>
      <c r="O82" s="739">
        <f t="shared" si="6"/>
        <v>0</v>
      </c>
      <c r="P82" s="740">
        <f t="shared" si="7"/>
        <v>0</v>
      </c>
    </row>
    <row r="83" spans="1:16">
      <c r="A83" s="732" t="s">
        <v>656</v>
      </c>
      <c r="B83" s="80">
        <f>VLOOKUP(A83,[1]Adjustments!$A$12:$B$1400,2,FALSE)</f>
        <v>-33112160.183076899</v>
      </c>
      <c r="C83" s="80">
        <f>VLOOKUP(A83,[1]Adjustments!$A$12:$DS$1400,123,FALSE)</f>
        <v>0</v>
      </c>
      <c r="D83" s="80">
        <f t="shared" si="5"/>
        <v>-33112160.183076899</v>
      </c>
      <c r="F83" s="337">
        <f>VLOOKUP(A83,[1]Adjustments!$A$12:$DQ$1400,121,FALSE)</f>
        <v>0</v>
      </c>
      <c r="G83" s="740">
        <f t="shared" si="8"/>
        <v>33112160.183076899</v>
      </c>
      <c r="I83" s="738">
        <f>SUMIF('Tab 3'!$N$11:$N$409,A83,'Tab 3'!$O$11:$O$409)</f>
        <v>0</v>
      </c>
      <c r="J83" s="337">
        <f>SUMIF('Tab 4'!$N$11:$N$409,A83,'Tab 4'!$O$11:$O$409)</f>
        <v>0</v>
      </c>
      <c r="K83" s="337">
        <f>SUMIF('Tab 5'!$N$11:$N$69,A83,'Tab 5'!$O$11:$O$69)</f>
        <v>0</v>
      </c>
      <c r="L83" s="751">
        <f>SUMIF('Tab 6'!$N$11:$N$409,A83,'Tab 6'!$O$11:$O$409)</f>
        <v>0</v>
      </c>
      <c r="M83" s="337">
        <f>SUMIF('Tab7'!$N$70:$N$273,A83,'Tab7'!$O$70:$O$273)</f>
        <v>0</v>
      </c>
      <c r="N83" s="337">
        <f>SUMIF('Tab 8'!$N$70:$N$680,A83,'Tab 8'!$O$70:$O$680)</f>
        <v>0</v>
      </c>
      <c r="O83" s="739">
        <f t="shared" si="6"/>
        <v>0</v>
      </c>
      <c r="P83" s="740">
        <f t="shared" si="7"/>
        <v>0</v>
      </c>
    </row>
    <row r="84" spans="1:16">
      <c r="A84" s="732" t="s">
        <v>657</v>
      </c>
      <c r="B84" s="80">
        <f>VLOOKUP(A84,[1]Adjustments!$A$12:$B$1400,2,FALSE)</f>
        <v>-30543489.5930769</v>
      </c>
      <c r="C84" s="80">
        <f>VLOOKUP(A84,[1]Adjustments!$A$12:$DS$1400,123,FALSE)</f>
        <v>0</v>
      </c>
      <c r="D84" s="80">
        <f t="shared" si="5"/>
        <v>-30543489.5930769</v>
      </c>
      <c r="F84" s="337">
        <f>VLOOKUP(A84,[1]Adjustments!$A$12:$DQ$1400,121,FALSE)</f>
        <v>0</v>
      </c>
      <c r="G84" s="740">
        <f t="shared" si="8"/>
        <v>30543489.5930769</v>
      </c>
      <c r="I84" s="738">
        <f>SUMIF('Tab 3'!$N$11:$N$409,A84,'Tab 3'!$O$11:$O$409)</f>
        <v>0</v>
      </c>
      <c r="J84" s="337">
        <f>SUMIF('Tab 4'!$N$11:$N$409,A84,'Tab 4'!$O$11:$O$409)</f>
        <v>0</v>
      </c>
      <c r="K84" s="337">
        <f>SUMIF('Tab 5'!$N$11:$N$69,A84,'Tab 5'!$O$11:$O$69)</f>
        <v>0</v>
      </c>
      <c r="L84" s="751">
        <f>SUMIF('Tab 6'!$N$11:$N$409,A84,'Tab 6'!$O$11:$O$409)</f>
        <v>0</v>
      </c>
      <c r="M84" s="337">
        <f>SUMIF('Tab7'!$N$70:$N$273,A84,'Tab7'!$O$70:$O$273)</f>
        <v>0</v>
      </c>
      <c r="N84" s="337">
        <f>SUMIF('Tab 8'!$N$70:$N$680,A84,'Tab 8'!$O$70:$O$680)</f>
        <v>0</v>
      </c>
      <c r="O84" s="739">
        <f t="shared" si="6"/>
        <v>0</v>
      </c>
      <c r="P84" s="740">
        <f t="shared" si="7"/>
        <v>0</v>
      </c>
    </row>
    <row r="85" spans="1:16">
      <c r="A85" s="732" t="s">
        <v>658</v>
      </c>
      <c r="B85" s="80">
        <f>VLOOKUP(A85,[1]Adjustments!$A$12:$B$1400,2,FALSE)</f>
        <v>-2691384.2476923</v>
      </c>
      <c r="C85" s="80">
        <f>VLOOKUP(A85,[1]Adjustments!$A$12:$DS$1400,123,FALSE)</f>
        <v>0</v>
      </c>
      <c r="D85" s="80">
        <f t="shared" si="5"/>
        <v>-2691384.2476923</v>
      </c>
      <c r="F85" s="337">
        <f>VLOOKUP(A85,[1]Adjustments!$A$12:$DQ$1400,121,FALSE)</f>
        <v>0</v>
      </c>
      <c r="G85" s="740">
        <f t="shared" si="8"/>
        <v>2691384.2476923</v>
      </c>
      <c r="I85" s="738">
        <f>SUMIF('Tab 3'!$N$11:$N$409,A85,'Tab 3'!$O$11:$O$409)</f>
        <v>0</v>
      </c>
      <c r="J85" s="337">
        <f>SUMIF('Tab 4'!$N$11:$N$409,A85,'Tab 4'!$O$11:$O$409)</f>
        <v>0</v>
      </c>
      <c r="K85" s="337">
        <f>SUMIF('Tab 5'!$N$11:$N$69,A85,'Tab 5'!$O$11:$O$69)</f>
        <v>0</v>
      </c>
      <c r="L85" s="751">
        <f>SUMIF('Tab 6'!$N$11:$N$409,A85,'Tab 6'!$O$11:$O$409)</f>
        <v>0</v>
      </c>
      <c r="M85" s="337">
        <f>SUMIF('Tab7'!$N$70:$N$273,A85,'Tab7'!$O$70:$O$273)</f>
        <v>0</v>
      </c>
      <c r="N85" s="337">
        <f>SUMIF('Tab 8'!$N$70:$N$680,A85,'Tab 8'!$O$70:$O$680)</f>
        <v>0</v>
      </c>
      <c r="O85" s="739">
        <f t="shared" si="6"/>
        <v>0</v>
      </c>
      <c r="P85" s="740">
        <f t="shared" si="7"/>
        <v>0</v>
      </c>
    </row>
    <row r="86" spans="1:16">
      <c r="A86" s="732" t="s">
        <v>659</v>
      </c>
      <c r="B86" s="80">
        <f>VLOOKUP(A86,[1]Adjustments!$A$12:$B$1400,2,FALSE)</f>
        <v>-2387904.3407692299</v>
      </c>
      <c r="C86" s="80">
        <f>VLOOKUP(A86,[1]Adjustments!$A$12:$DS$1400,123,FALSE)</f>
        <v>0</v>
      </c>
      <c r="D86" s="80">
        <f t="shared" si="5"/>
        <v>-2387904.3407692299</v>
      </c>
      <c r="F86" s="337">
        <f>VLOOKUP(A86,[1]Adjustments!$A$12:$DQ$1400,121,FALSE)</f>
        <v>0</v>
      </c>
      <c r="G86" s="740">
        <f t="shared" si="8"/>
        <v>2387904.3407692299</v>
      </c>
      <c r="I86" s="738">
        <f>SUMIF('Tab 3'!$N$11:$N$409,A86,'Tab 3'!$O$11:$O$409)</f>
        <v>0</v>
      </c>
      <c r="J86" s="337">
        <f>SUMIF('Tab 4'!$N$11:$N$409,A86,'Tab 4'!$O$11:$O$409)</f>
        <v>0</v>
      </c>
      <c r="K86" s="337">
        <f>SUMIF('Tab 5'!$N$11:$N$69,A86,'Tab 5'!$O$11:$O$69)</f>
        <v>0</v>
      </c>
      <c r="L86" s="751">
        <f>SUMIF('Tab 6'!$N$11:$N$409,A86,'Tab 6'!$O$11:$O$409)</f>
        <v>0</v>
      </c>
      <c r="M86" s="337">
        <f>SUMIF('Tab7'!$N$70:$N$273,A86,'Tab7'!$O$70:$O$273)</f>
        <v>0</v>
      </c>
      <c r="N86" s="337">
        <f>SUMIF('Tab 8'!$N$70:$N$680,A86,'Tab 8'!$O$70:$O$680)</f>
        <v>0</v>
      </c>
      <c r="O86" s="739">
        <f t="shared" si="6"/>
        <v>0</v>
      </c>
      <c r="P86" s="740">
        <f t="shared" si="7"/>
        <v>0</v>
      </c>
    </row>
    <row r="87" spans="1:16">
      <c r="A87" s="732" t="s">
        <v>660</v>
      </c>
      <c r="B87" s="80">
        <f>VLOOKUP(A87,[1]Adjustments!$A$12:$B$1400,2,FALSE)</f>
        <v>-808464.59230769204</v>
      </c>
      <c r="C87" s="80">
        <f>VLOOKUP(A87,[1]Adjustments!$A$12:$DS$1400,123,FALSE)</f>
        <v>0</v>
      </c>
      <c r="D87" s="80">
        <f t="shared" si="5"/>
        <v>-808464.59230769204</v>
      </c>
      <c r="F87" s="337">
        <f>VLOOKUP(A87,[1]Adjustments!$A$12:$DQ$1400,121,FALSE)</f>
        <v>0</v>
      </c>
      <c r="G87" s="740">
        <f t="shared" si="8"/>
        <v>808464.59230769204</v>
      </c>
      <c r="I87" s="738">
        <f>SUMIF('Tab 3'!$N$11:$N$409,A87,'Tab 3'!$O$11:$O$409)</f>
        <v>0</v>
      </c>
      <c r="J87" s="337">
        <f>SUMIF('Tab 4'!$N$11:$N$409,A87,'Tab 4'!$O$11:$O$409)</f>
        <v>0</v>
      </c>
      <c r="K87" s="337">
        <f>SUMIF('Tab 5'!$N$11:$N$69,A87,'Tab 5'!$O$11:$O$69)</f>
        <v>0</v>
      </c>
      <c r="L87" s="751">
        <f>SUMIF('Tab 6'!$N$11:$N$409,A87,'Tab 6'!$O$11:$O$409)</f>
        <v>0</v>
      </c>
      <c r="M87" s="337">
        <f>SUMIF('Tab7'!$N$70:$N$273,A87,'Tab7'!$O$70:$O$273)</f>
        <v>0</v>
      </c>
      <c r="N87" s="337">
        <f>SUMIF('Tab 8'!$N$70:$N$680,A87,'Tab 8'!$O$70:$O$680)</f>
        <v>0</v>
      </c>
      <c r="O87" s="739">
        <f t="shared" si="6"/>
        <v>0</v>
      </c>
      <c r="P87" s="740">
        <f t="shared" si="7"/>
        <v>0</v>
      </c>
    </row>
    <row r="88" spans="1:16">
      <c r="A88" s="732" t="s">
        <v>661</v>
      </c>
      <c r="B88" s="80">
        <f>VLOOKUP(A88,[1]Adjustments!$A$12:$B$1400,2,FALSE)</f>
        <v>-208982.91</v>
      </c>
      <c r="C88" s="80">
        <f>VLOOKUP(A88,[1]Adjustments!$A$12:$DS$1400,123,FALSE)</f>
        <v>0</v>
      </c>
      <c r="D88" s="80">
        <f t="shared" si="5"/>
        <v>-208982.91</v>
      </c>
      <c r="F88" s="337">
        <f>VLOOKUP(A88,[1]Adjustments!$A$12:$DQ$1400,121,FALSE)</f>
        <v>0</v>
      </c>
      <c r="G88" s="740">
        <f t="shared" si="8"/>
        <v>208982.91</v>
      </c>
      <c r="I88" s="738">
        <f>SUMIF('Tab 3'!$N$11:$N$409,A88,'Tab 3'!$O$11:$O$409)</f>
        <v>0</v>
      </c>
      <c r="J88" s="337">
        <f>SUMIF('Tab 4'!$N$11:$N$409,A88,'Tab 4'!$O$11:$O$409)</f>
        <v>0</v>
      </c>
      <c r="K88" s="337">
        <f>SUMIF('Tab 5'!$N$11:$N$69,A88,'Tab 5'!$O$11:$O$69)</f>
        <v>0</v>
      </c>
      <c r="L88" s="751">
        <f>SUMIF('Tab 6'!$N$11:$N$409,A88,'Tab 6'!$O$11:$O$409)</f>
        <v>0</v>
      </c>
      <c r="M88" s="337">
        <f>SUMIF('Tab7'!$N$70:$N$273,A88,'Tab7'!$O$70:$O$273)</f>
        <v>0</v>
      </c>
      <c r="N88" s="337">
        <f>SUMIF('Tab 8'!$N$70:$N$680,A88,'Tab 8'!$O$70:$O$680)</f>
        <v>0</v>
      </c>
      <c r="O88" s="739">
        <f t="shared" si="6"/>
        <v>0</v>
      </c>
      <c r="P88" s="740">
        <f t="shared" si="7"/>
        <v>0</v>
      </c>
    </row>
    <row r="89" spans="1:16">
      <c r="A89" s="732" t="s">
        <v>662</v>
      </c>
      <c r="B89" s="80">
        <f>VLOOKUP(A89,[1]Adjustments!$A$12:$B$1400,2,FALSE)</f>
        <v>-131729.822307692</v>
      </c>
      <c r="C89" s="80">
        <f>VLOOKUP(A89,[1]Adjustments!$A$12:$DS$1400,123,FALSE)</f>
        <v>0</v>
      </c>
      <c r="D89" s="80">
        <f t="shared" si="5"/>
        <v>-131729.822307692</v>
      </c>
      <c r="F89" s="337">
        <f>VLOOKUP(A89,[1]Adjustments!$A$12:$DQ$1400,121,FALSE)</f>
        <v>0</v>
      </c>
      <c r="G89" s="740">
        <f t="shared" si="8"/>
        <v>131729.822307692</v>
      </c>
      <c r="I89" s="738">
        <f>SUMIF('Tab 3'!$N$11:$N$409,A89,'Tab 3'!$O$11:$O$409)</f>
        <v>0</v>
      </c>
      <c r="J89" s="337">
        <f>SUMIF('Tab 4'!$N$11:$N$409,A89,'Tab 4'!$O$11:$O$409)</f>
        <v>0</v>
      </c>
      <c r="K89" s="337">
        <f>SUMIF('Tab 5'!$N$11:$N$69,A89,'Tab 5'!$O$11:$O$69)</f>
        <v>0</v>
      </c>
      <c r="L89" s="751">
        <f>SUMIF('Tab 6'!$N$11:$N$409,A89,'Tab 6'!$O$11:$O$409)</f>
        <v>0</v>
      </c>
      <c r="M89" s="337">
        <f>SUMIF('Tab7'!$N$70:$N$273,A89,'Tab7'!$O$70:$O$273)</f>
        <v>0</v>
      </c>
      <c r="N89" s="337">
        <f>SUMIF('Tab 8'!$N$70:$N$680,A89,'Tab 8'!$O$70:$O$680)</f>
        <v>0</v>
      </c>
      <c r="O89" s="739">
        <f t="shared" si="6"/>
        <v>0</v>
      </c>
      <c r="P89" s="740">
        <f t="shared" si="7"/>
        <v>0</v>
      </c>
    </row>
    <row r="90" spans="1:16">
      <c r="A90" s="732" t="s">
        <v>663</v>
      </c>
      <c r="B90" s="80">
        <f>VLOOKUP(A90,[1]Adjustments!$A$12:$B$1400,2,FALSE)</f>
        <v>-2296480.5776923001</v>
      </c>
      <c r="C90" s="80">
        <f>VLOOKUP(A90,[1]Adjustments!$A$12:$DS$1400,123,FALSE)</f>
        <v>0</v>
      </c>
      <c r="D90" s="80">
        <f t="shared" si="5"/>
        <v>-2296480.5776923001</v>
      </c>
      <c r="F90" s="337">
        <f>VLOOKUP(A90,[1]Adjustments!$A$12:$DQ$1400,121,FALSE)</f>
        <v>0</v>
      </c>
      <c r="G90" s="740">
        <f t="shared" si="8"/>
        <v>2296480.5776923001</v>
      </c>
      <c r="I90" s="738">
        <f>SUMIF('Tab 3'!$N$11:$N$409,A90,'Tab 3'!$O$11:$O$409)</f>
        <v>0</v>
      </c>
      <c r="J90" s="337">
        <f>SUMIF('Tab 4'!$N$11:$N$409,A90,'Tab 4'!$O$11:$O$409)</f>
        <v>0</v>
      </c>
      <c r="K90" s="337">
        <f>SUMIF('Tab 5'!$N$11:$N$69,A90,'Tab 5'!$O$11:$O$69)</f>
        <v>0</v>
      </c>
      <c r="L90" s="751">
        <f>SUMIF('Tab 6'!$N$11:$N$409,A90,'Tab 6'!$O$11:$O$409)</f>
        <v>0</v>
      </c>
      <c r="M90" s="337">
        <f>SUMIF('Tab7'!$N$70:$N$273,A90,'Tab7'!$O$70:$O$273)</f>
        <v>0</v>
      </c>
      <c r="N90" s="337">
        <f>SUMIF('Tab 8'!$N$70:$N$680,A90,'Tab 8'!$O$70:$O$680)</f>
        <v>0</v>
      </c>
      <c r="O90" s="739">
        <f t="shared" si="6"/>
        <v>0</v>
      </c>
      <c r="P90" s="740">
        <f t="shared" si="7"/>
        <v>0</v>
      </c>
    </row>
    <row r="91" spans="1:16">
      <c r="A91" s="732" t="s">
        <v>664</v>
      </c>
      <c r="B91" s="80">
        <f>VLOOKUP(A91,[1]Adjustments!$A$12:$B$1400,2,FALSE)</f>
        <v>-3453296.0153846098</v>
      </c>
      <c r="C91" s="80">
        <f>VLOOKUP(A91,[1]Adjustments!$A$12:$DS$1400,123,FALSE)</f>
        <v>0</v>
      </c>
      <c r="D91" s="80">
        <f t="shared" si="5"/>
        <v>-3453296.0153846098</v>
      </c>
      <c r="F91" s="337">
        <f>VLOOKUP(A91,[1]Adjustments!$A$12:$DQ$1400,121,FALSE)</f>
        <v>0</v>
      </c>
      <c r="G91" s="740">
        <f t="shared" si="8"/>
        <v>3453296.0153846098</v>
      </c>
      <c r="I91" s="738">
        <f>SUMIF('Tab 3'!$N$11:$N$409,A91,'Tab 3'!$O$11:$O$409)</f>
        <v>0</v>
      </c>
      <c r="J91" s="337">
        <f>SUMIF('Tab 4'!$N$11:$N$409,A91,'Tab 4'!$O$11:$O$409)</f>
        <v>0</v>
      </c>
      <c r="K91" s="337">
        <f>SUMIF('Tab 5'!$N$11:$N$69,A91,'Tab 5'!$O$11:$O$69)</f>
        <v>0</v>
      </c>
      <c r="L91" s="751">
        <f>SUMIF('Tab 6'!$N$11:$N$409,A91,'Tab 6'!$O$11:$O$409)</f>
        <v>0</v>
      </c>
      <c r="M91" s="337">
        <f>SUMIF('Tab7'!$N$70:$N$273,A91,'Tab7'!$O$70:$O$273)</f>
        <v>0</v>
      </c>
      <c r="N91" s="337">
        <f>SUMIF('Tab 8'!$N$70:$N$680,A91,'Tab 8'!$O$70:$O$680)</f>
        <v>0</v>
      </c>
      <c r="O91" s="739">
        <f t="shared" si="6"/>
        <v>0</v>
      </c>
      <c r="P91" s="740">
        <f t="shared" si="7"/>
        <v>0</v>
      </c>
    </row>
    <row r="92" spans="1:16">
      <c r="A92" s="732" t="s">
        <v>665</v>
      </c>
      <c r="B92" s="80">
        <f>VLOOKUP(A92,[1]Adjustments!$A$12:$B$1400,2,FALSE)</f>
        <v>-324104.83846153802</v>
      </c>
      <c r="C92" s="80">
        <f>VLOOKUP(A92,[1]Adjustments!$A$12:$DS$1400,123,FALSE)</f>
        <v>0</v>
      </c>
      <c r="D92" s="80">
        <f t="shared" si="5"/>
        <v>-324104.83846153802</v>
      </c>
      <c r="F92" s="337">
        <f>VLOOKUP(A92,[1]Adjustments!$A$12:$DQ$1400,121,FALSE)</f>
        <v>0</v>
      </c>
      <c r="G92" s="740">
        <f t="shared" si="8"/>
        <v>324104.83846153802</v>
      </c>
      <c r="I92" s="738">
        <f>SUMIF('Tab 3'!$N$11:$N$409,A92,'Tab 3'!$O$11:$O$409)</f>
        <v>0</v>
      </c>
      <c r="J92" s="337">
        <f>SUMIF('Tab 4'!$N$11:$N$409,A92,'Tab 4'!$O$11:$O$409)</f>
        <v>0</v>
      </c>
      <c r="K92" s="337">
        <f>SUMIF('Tab 5'!$N$11:$N$69,A92,'Tab 5'!$O$11:$O$69)</f>
        <v>0</v>
      </c>
      <c r="L92" s="751">
        <f>SUMIF('Tab 6'!$N$11:$N$409,A92,'Tab 6'!$O$11:$O$409)</f>
        <v>0</v>
      </c>
      <c r="M92" s="337">
        <f>SUMIF('Tab7'!$N$70:$N$273,A92,'Tab7'!$O$70:$O$273)</f>
        <v>0</v>
      </c>
      <c r="N92" s="337">
        <f>SUMIF('Tab 8'!$N$70:$N$680,A92,'Tab 8'!$O$70:$O$680)</f>
        <v>0</v>
      </c>
      <c r="O92" s="739">
        <f t="shared" si="6"/>
        <v>0</v>
      </c>
      <c r="P92" s="740">
        <f t="shared" si="7"/>
        <v>0</v>
      </c>
    </row>
    <row r="93" spans="1:16">
      <c r="A93" s="732" t="s">
        <v>666</v>
      </c>
      <c r="B93" s="80">
        <f>VLOOKUP(A93,[1]Adjustments!$A$12:$B$1400,2,FALSE)</f>
        <v>-885663.91846153804</v>
      </c>
      <c r="C93" s="80">
        <f>VLOOKUP(A93,[1]Adjustments!$A$12:$DS$1400,123,FALSE)</f>
        <v>0</v>
      </c>
      <c r="D93" s="80">
        <f t="shared" si="5"/>
        <v>-885663.91846153804</v>
      </c>
      <c r="F93" s="337">
        <f>VLOOKUP(A93,[1]Adjustments!$A$12:$DQ$1400,121,FALSE)</f>
        <v>0</v>
      </c>
      <c r="G93" s="740">
        <f t="shared" si="8"/>
        <v>885663.91846153804</v>
      </c>
      <c r="I93" s="738">
        <f>SUMIF('Tab 3'!$N$11:$N$409,A93,'Tab 3'!$O$11:$O$409)</f>
        <v>0</v>
      </c>
      <c r="J93" s="337">
        <f>SUMIF('Tab 4'!$N$11:$N$409,A93,'Tab 4'!$O$11:$O$409)</f>
        <v>0</v>
      </c>
      <c r="K93" s="337">
        <f>SUMIF('Tab 5'!$N$11:$N$69,A93,'Tab 5'!$O$11:$O$69)</f>
        <v>0</v>
      </c>
      <c r="L93" s="751">
        <f>SUMIF('Tab 6'!$N$11:$N$409,A93,'Tab 6'!$O$11:$O$409)</f>
        <v>0</v>
      </c>
      <c r="M93" s="337">
        <f>SUMIF('Tab7'!$N$70:$N$273,A93,'Tab7'!$O$70:$O$273)</f>
        <v>0</v>
      </c>
      <c r="N93" s="337">
        <f>SUMIF('Tab 8'!$N$70:$N$680,A93,'Tab 8'!$O$70:$O$680)</f>
        <v>0</v>
      </c>
      <c r="O93" s="739">
        <f t="shared" si="6"/>
        <v>0</v>
      </c>
      <c r="P93" s="740">
        <f t="shared" si="7"/>
        <v>0</v>
      </c>
    </row>
    <row r="94" spans="1:16">
      <c r="A94" s="732" t="s">
        <v>667</v>
      </c>
      <c r="B94" s="80">
        <f>VLOOKUP(A94,[1]Adjustments!$A$12:$B$1400,2,FALSE)</f>
        <v>-141837.07076922999</v>
      </c>
      <c r="C94" s="80">
        <f>VLOOKUP(A94,[1]Adjustments!$A$12:$DS$1400,123,FALSE)</f>
        <v>0</v>
      </c>
      <c r="D94" s="80">
        <f t="shared" si="5"/>
        <v>-141837.07076922999</v>
      </c>
      <c r="F94" s="337">
        <f>VLOOKUP(A94,[1]Adjustments!$A$12:$DQ$1400,121,FALSE)</f>
        <v>0</v>
      </c>
      <c r="G94" s="740">
        <f t="shared" si="8"/>
        <v>141837.07076922999</v>
      </c>
      <c r="I94" s="738">
        <f>SUMIF('Tab 3'!$N$11:$N$409,A94,'Tab 3'!$O$11:$O$409)</f>
        <v>0</v>
      </c>
      <c r="J94" s="337">
        <f>SUMIF('Tab 4'!$N$11:$N$409,A94,'Tab 4'!$O$11:$O$409)</f>
        <v>0</v>
      </c>
      <c r="K94" s="337">
        <f>SUMIF('Tab 5'!$N$11:$N$69,A94,'Tab 5'!$O$11:$O$69)</f>
        <v>0</v>
      </c>
      <c r="L94" s="751">
        <f>SUMIF('Tab 6'!$N$11:$N$409,A94,'Tab 6'!$O$11:$O$409)</f>
        <v>0</v>
      </c>
      <c r="M94" s="337">
        <f>SUMIF('Tab7'!$N$70:$N$273,A94,'Tab7'!$O$70:$O$273)</f>
        <v>0</v>
      </c>
      <c r="N94" s="337">
        <f>SUMIF('Tab 8'!$N$70:$N$680,A94,'Tab 8'!$O$70:$O$680)</f>
        <v>0</v>
      </c>
      <c r="O94" s="739">
        <f t="shared" si="6"/>
        <v>0</v>
      </c>
      <c r="P94" s="740">
        <f t="shared" si="7"/>
        <v>0</v>
      </c>
    </row>
    <row r="95" spans="1:16">
      <c r="A95" s="732" t="s">
        <v>668</v>
      </c>
      <c r="B95" s="80">
        <f>VLOOKUP(A95,[1]Adjustments!$A$12:$B$1400,2,FALSE)</f>
        <v>-562915.28076922998</v>
      </c>
      <c r="C95" s="80">
        <f>VLOOKUP(A95,[1]Adjustments!$A$12:$DS$1400,123,FALSE)</f>
        <v>0</v>
      </c>
      <c r="D95" s="80">
        <f t="shared" si="5"/>
        <v>-562915.28076922998</v>
      </c>
      <c r="F95" s="337">
        <f>VLOOKUP(A95,[1]Adjustments!$A$12:$DQ$1400,121,FALSE)</f>
        <v>0</v>
      </c>
      <c r="G95" s="740">
        <f t="shared" si="8"/>
        <v>562915.28076922998</v>
      </c>
      <c r="I95" s="738">
        <f>SUMIF('Tab 3'!$N$11:$N$409,A95,'Tab 3'!$O$11:$O$409)</f>
        <v>0</v>
      </c>
      <c r="J95" s="337">
        <f>SUMIF('Tab 4'!$N$11:$N$409,A95,'Tab 4'!$O$11:$O$409)</f>
        <v>0</v>
      </c>
      <c r="K95" s="337">
        <f>SUMIF('Tab 5'!$N$11:$N$69,A95,'Tab 5'!$O$11:$O$69)</f>
        <v>0</v>
      </c>
      <c r="L95" s="751">
        <f>SUMIF('Tab 6'!$N$11:$N$409,A95,'Tab 6'!$O$11:$O$409)</f>
        <v>0</v>
      </c>
      <c r="M95" s="337">
        <f>SUMIF('Tab7'!$N$70:$N$273,A95,'Tab7'!$O$70:$O$273)</f>
        <v>0</v>
      </c>
      <c r="N95" s="337">
        <f>SUMIF('Tab 8'!$N$70:$N$680,A95,'Tab 8'!$O$70:$O$680)</f>
        <v>0</v>
      </c>
      <c r="O95" s="739">
        <f t="shared" si="6"/>
        <v>0</v>
      </c>
      <c r="P95" s="740">
        <f t="shared" si="7"/>
        <v>0</v>
      </c>
    </row>
    <row r="96" spans="1:16">
      <c r="A96" s="732" t="s">
        <v>669</v>
      </c>
      <c r="B96" s="80">
        <f>VLOOKUP(A96,[1]Adjustments!$A$12:$B$1400,2,FALSE)</f>
        <v>-428964.17</v>
      </c>
      <c r="C96" s="80">
        <f>VLOOKUP(A96,[1]Adjustments!$A$12:$DS$1400,123,FALSE)</f>
        <v>0</v>
      </c>
      <c r="D96" s="80">
        <f t="shared" si="5"/>
        <v>-428964.17</v>
      </c>
      <c r="F96" s="337">
        <f>VLOOKUP(A96,[1]Adjustments!$A$12:$DQ$1400,121,FALSE)</f>
        <v>0</v>
      </c>
      <c r="G96" s="740">
        <f t="shared" si="8"/>
        <v>428964.17</v>
      </c>
      <c r="I96" s="738">
        <f>SUMIF('Tab 3'!$N$11:$N$409,A96,'Tab 3'!$O$11:$O$409)</f>
        <v>0</v>
      </c>
      <c r="J96" s="337">
        <f>SUMIF('Tab 4'!$N$11:$N$409,A96,'Tab 4'!$O$11:$O$409)</f>
        <v>0</v>
      </c>
      <c r="K96" s="337">
        <f>SUMIF('Tab 5'!$N$11:$N$69,A96,'Tab 5'!$O$11:$O$69)</f>
        <v>0</v>
      </c>
      <c r="L96" s="751">
        <f>SUMIF('Tab 6'!$N$11:$N$409,A96,'Tab 6'!$O$11:$O$409)</f>
        <v>0</v>
      </c>
      <c r="M96" s="337">
        <f>SUMIF('Tab7'!$N$70:$N$273,A96,'Tab7'!$O$70:$O$273)</f>
        <v>0</v>
      </c>
      <c r="N96" s="337">
        <f>SUMIF('Tab 8'!$N$70:$N$680,A96,'Tab 8'!$O$70:$O$680)</f>
        <v>0</v>
      </c>
      <c r="O96" s="739">
        <f t="shared" si="6"/>
        <v>0</v>
      </c>
      <c r="P96" s="740">
        <f t="shared" si="7"/>
        <v>0</v>
      </c>
    </row>
    <row r="97" spans="1:16">
      <c r="A97" s="732" t="s">
        <v>670</v>
      </c>
      <c r="B97" s="80">
        <f>VLOOKUP(A97,[1]Adjustments!$A$12:$B$1400,2,FALSE)</f>
        <v>-9646171.7030769195</v>
      </c>
      <c r="C97" s="80">
        <f>VLOOKUP(A97,[1]Adjustments!$A$12:$DS$1400,123,FALSE)</f>
        <v>0</v>
      </c>
      <c r="D97" s="80">
        <f t="shared" si="5"/>
        <v>-9646171.7030769195</v>
      </c>
      <c r="F97" s="337">
        <f>VLOOKUP(A97,[1]Adjustments!$A$12:$DQ$1400,121,FALSE)</f>
        <v>0</v>
      </c>
      <c r="G97" s="740">
        <f t="shared" si="8"/>
        <v>9646171.7030769195</v>
      </c>
      <c r="I97" s="738">
        <f>SUMIF('Tab 3'!$N$11:$N$409,A97,'Tab 3'!$O$11:$O$409)</f>
        <v>0</v>
      </c>
      <c r="J97" s="337">
        <f>SUMIF('Tab 4'!$N$11:$N$409,A97,'Tab 4'!$O$11:$O$409)</f>
        <v>0</v>
      </c>
      <c r="K97" s="337">
        <f>SUMIF('Tab 5'!$N$11:$N$69,A97,'Tab 5'!$O$11:$O$69)</f>
        <v>0</v>
      </c>
      <c r="L97" s="751">
        <f>SUMIF('Tab 6'!$N$11:$N$409,A97,'Tab 6'!$O$11:$O$409)</f>
        <v>0</v>
      </c>
      <c r="M97" s="337">
        <f>SUMIF('Tab7'!$N$70:$N$273,A97,'Tab7'!$O$70:$O$273)</f>
        <v>0</v>
      </c>
      <c r="N97" s="337">
        <f>SUMIF('Tab 8'!$N$70:$N$680,A97,'Tab 8'!$O$70:$O$680)</f>
        <v>0</v>
      </c>
      <c r="O97" s="739">
        <f t="shared" si="6"/>
        <v>0</v>
      </c>
      <c r="P97" s="740">
        <f t="shared" si="7"/>
        <v>0</v>
      </c>
    </row>
    <row r="98" spans="1:16">
      <c r="A98" s="732" t="s">
        <v>671</v>
      </c>
      <c r="B98" s="80">
        <f>VLOOKUP(A98,[1]Adjustments!$A$12:$B$1400,2,FALSE)</f>
        <v>-11784694.596153799</v>
      </c>
      <c r="C98" s="80">
        <f>VLOOKUP(A98,[1]Adjustments!$A$12:$DS$1400,123,FALSE)</f>
        <v>0</v>
      </c>
      <c r="D98" s="80">
        <f t="shared" si="5"/>
        <v>-11784694.596153799</v>
      </c>
      <c r="F98" s="337">
        <f>VLOOKUP(A98,[1]Adjustments!$A$12:$DQ$1400,121,FALSE)</f>
        <v>0</v>
      </c>
      <c r="G98" s="740">
        <f t="shared" si="8"/>
        <v>11784694.596153799</v>
      </c>
      <c r="I98" s="738">
        <f>SUMIF('Tab 3'!$N$11:$N$409,A98,'Tab 3'!$O$11:$O$409)</f>
        <v>0</v>
      </c>
      <c r="J98" s="337">
        <f>SUMIF('Tab 4'!$N$11:$N$409,A98,'Tab 4'!$O$11:$O$409)</f>
        <v>0</v>
      </c>
      <c r="K98" s="337">
        <f>SUMIF('Tab 5'!$N$11:$N$69,A98,'Tab 5'!$O$11:$O$69)</f>
        <v>0</v>
      </c>
      <c r="L98" s="751">
        <f>SUMIF('Tab 6'!$N$11:$N$409,A98,'Tab 6'!$O$11:$O$409)</f>
        <v>0</v>
      </c>
      <c r="M98" s="337">
        <f>SUMIF('Tab7'!$N$70:$N$273,A98,'Tab7'!$O$70:$O$273)</f>
        <v>0</v>
      </c>
      <c r="N98" s="337">
        <f>SUMIF('Tab 8'!$N$70:$N$680,A98,'Tab 8'!$O$70:$O$680)</f>
        <v>0</v>
      </c>
      <c r="O98" s="739">
        <f t="shared" si="6"/>
        <v>0</v>
      </c>
      <c r="P98" s="740">
        <f t="shared" si="7"/>
        <v>0</v>
      </c>
    </row>
    <row r="99" spans="1:16">
      <c r="A99" s="732" t="s">
        <v>672</v>
      </c>
      <c r="B99" s="80">
        <f>VLOOKUP(A99,[1]Adjustments!$A$12:$B$1400,2,FALSE)</f>
        <v>-2076869.2884615301</v>
      </c>
      <c r="C99" s="80">
        <f>VLOOKUP(A99,[1]Adjustments!$A$12:$DS$1400,123,FALSE)</f>
        <v>0</v>
      </c>
      <c r="D99" s="80">
        <f t="shared" si="5"/>
        <v>-2076869.2884615301</v>
      </c>
      <c r="F99" s="337">
        <f>VLOOKUP(A99,[1]Adjustments!$A$12:$DQ$1400,121,FALSE)</f>
        <v>0</v>
      </c>
      <c r="G99" s="740">
        <f t="shared" si="8"/>
        <v>2076869.2884615301</v>
      </c>
      <c r="I99" s="738">
        <f>SUMIF('Tab 3'!$N$11:$N$409,A99,'Tab 3'!$O$11:$O$409)</f>
        <v>0</v>
      </c>
      <c r="J99" s="337">
        <f>SUMIF('Tab 4'!$N$11:$N$409,A99,'Tab 4'!$O$11:$O$409)</f>
        <v>0</v>
      </c>
      <c r="K99" s="337">
        <f>SUMIF('Tab 5'!$N$11:$N$69,A99,'Tab 5'!$O$11:$O$69)</f>
        <v>0</v>
      </c>
      <c r="L99" s="751">
        <f>SUMIF('Tab 6'!$N$11:$N$409,A99,'Tab 6'!$O$11:$O$409)</f>
        <v>0</v>
      </c>
      <c r="M99" s="337">
        <f>SUMIF('Tab7'!$N$70:$N$273,A99,'Tab7'!$O$70:$O$273)</f>
        <v>0</v>
      </c>
      <c r="N99" s="337">
        <f>SUMIF('Tab 8'!$N$70:$N$680,A99,'Tab 8'!$O$70:$O$680)</f>
        <v>0</v>
      </c>
      <c r="O99" s="739">
        <f t="shared" si="6"/>
        <v>0</v>
      </c>
      <c r="P99" s="740">
        <f t="shared" si="7"/>
        <v>0</v>
      </c>
    </row>
    <row r="100" spans="1:16">
      <c r="A100" s="732" t="s">
        <v>673</v>
      </c>
      <c r="B100" s="80">
        <f>VLOOKUP(A100,[1]Adjustments!$A$12:$B$1400,2,FALSE)</f>
        <v>-2950866.2653846098</v>
      </c>
      <c r="C100" s="80">
        <f>VLOOKUP(A100,[1]Adjustments!$A$12:$DS$1400,123,FALSE)</f>
        <v>0</v>
      </c>
      <c r="D100" s="80">
        <f t="shared" si="5"/>
        <v>-2950866.2653846098</v>
      </c>
      <c r="F100" s="337">
        <f>VLOOKUP(A100,[1]Adjustments!$A$12:$DQ$1400,121,FALSE)</f>
        <v>0</v>
      </c>
      <c r="G100" s="740">
        <f t="shared" si="8"/>
        <v>2950866.2653846098</v>
      </c>
      <c r="I100" s="738">
        <f>SUMIF('Tab 3'!$N$11:$N$409,A100,'Tab 3'!$O$11:$O$409)</f>
        <v>0</v>
      </c>
      <c r="J100" s="337">
        <f>SUMIF('Tab 4'!$N$11:$N$409,A100,'Tab 4'!$O$11:$O$409)</f>
        <v>0</v>
      </c>
      <c r="K100" s="337">
        <f>SUMIF('Tab 5'!$N$11:$N$69,A100,'Tab 5'!$O$11:$O$69)</f>
        <v>0</v>
      </c>
      <c r="L100" s="751">
        <f>SUMIF('Tab 6'!$N$11:$N$409,A100,'Tab 6'!$O$11:$O$409)</f>
        <v>0</v>
      </c>
      <c r="M100" s="337">
        <f>SUMIF('Tab7'!$N$70:$N$273,A100,'Tab7'!$O$70:$O$273)</f>
        <v>0</v>
      </c>
      <c r="N100" s="337">
        <f>SUMIF('Tab 8'!$N$70:$N$680,A100,'Tab 8'!$O$70:$O$680)</f>
        <v>0</v>
      </c>
      <c r="O100" s="739">
        <f t="shared" si="6"/>
        <v>0</v>
      </c>
      <c r="P100" s="740">
        <f t="shared" si="7"/>
        <v>0</v>
      </c>
    </row>
    <row r="101" spans="1:16">
      <c r="A101" s="732" t="s">
        <v>674</v>
      </c>
      <c r="B101" s="80">
        <f>VLOOKUP(A101,[1]Adjustments!$A$12:$B$1400,2,FALSE)</f>
        <v>-966626.67923076905</v>
      </c>
      <c r="C101" s="80">
        <f>VLOOKUP(A101,[1]Adjustments!$A$12:$DS$1400,123,FALSE)</f>
        <v>0</v>
      </c>
      <c r="D101" s="80">
        <f t="shared" si="5"/>
        <v>-966626.67923076905</v>
      </c>
      <c r="F101" s="337">
        <f>VLOOKUP(A101,[1]Adjustments!$A$12:$DQ$1400,121,FALSE)</f>
        <v>0</v>
      </c>
      <c r="G101" s="740">
        <f t="shared" si="8"/>
        <v>966626.67923076905</v>
      </c>
      <c r="I101" s="738">
        <f>SUMIF('Tab 3'!$N$11:$N$409,A101,'Tab 3'!$O$11:$O$409)</f>
        <v>0</v>
      </c>
      <c r="J101" s="337">
        <f>SUMIF('Tab 4'!$N$11:$N$409,A101,'Tab 4'!$O$11:$O$409)</f>
        <v>0</v>
      </c>
      <c r="K101" s="337">
        <f>SUMIF('Tab 5'!$N$11:$N$69,A101,'Tab 5'!$O$11:$O$69)</f>
        <v>0</v>
      </c>
      <c r="L101" s="751">
        <f>SUMIF('Tab 6'!$N$11:$N$409,A101,'Tab 6'!$O$11:$O$409)</f>
        <v>0</v>
      </c>
      <c r="M101" s="337">
        <f>SUMIF('Tab7'!$N$70:$N$273,A101,'Tab7'!$O$70:$O$273)</f>
        <v>0</v>
      </c>
      <c r="N101" s="337">
        <f>SUMIF('Tab 8'!$N$70:$N$680,A101,'Tab 8'!$O$70:$O$680)</f>
        <v>0</v>
      </c>
      <c r="O101" s="739">
        <f t="shared" si="6"/>
        <v>0</v>
      </c>
      <c r="P101" s="740">
        <f t="shared" si="7"/>
        <v>0</v>
      </c>
    </row>
    <row r="102" spans="1:16">
      <c r="A102" s="732" t="s">
        <v>675</v>
      </c>
      <c r="B102" s="80">
        <f>VLOOKUP(A102,[1]Adjustments!$A$12:$B$1400,2,FALSE)</f>
        <v>304813.07307692303</v>
      </c>
      <c r="C102" s="80">
        <f>VLOOKUP(A102,[1]Adjustments!$A$12:$DS$1400,123,FALSE)</f>
        <v>0</v>
      </c>
      <c r="D102" s="80">
        <f t="shared" si="5"/>
        <v>304813.07307692303</v>
      </c>
      <c r="F102" s="337">
        <f>VLOOKUP(A102,[1]Adjustments!$A$12:$DQ$1400,121,FALSE)</f>
        <v>0</v>
      </c>
      <c r="G102" s="740">
        <f t="shared" si="8"/>
        <v>-304813.07307692303</v>
      </c>
      <c r="I102" s="738">
        <f>SUMIF('Tab 3'!$N$11:$N$409,A102,'Tab 3'!$O$11:$O$409)</f>
        <v>0</v>
      </c>
      <c r="J102" s="337">
        <f>SUMIF('Tab 4'!$N$11:$N$409,A102,'Tab 4'!$O$11:$O$409)</f>
        <v>0</v>
      </c>
      <c r="K102" s="337">
        <f>SUMIF('Tab 5'!$N$11:$N$69,A102,'Tab 5'!$O$11:$O$69)</f>
        <v>0</v>
      </c>
      <c r="L102" s="751">
        <f>SUMIF('Tab 6'!$N$11:$N$409,A102,'Tab 6'!$O$11:$O$409)</f>
        <v>0</v>
      </c>
      <c r="M102" s="337">
        <f>SUMIF('Tab7'!$N$70:$N$273,A102,'Tab7'!$O$70:$O$273)</f>
        <v>0</v>
      </c>
      <c r="N102" s="337">
        <f>SUMIF('Tab 8'!$N$70:$N$680,A102,'Tab 8'!$O$70:$O$680)</f>
        <v>0</v>
      </c>
      <c r="O102" s="739">
        <f t="shared" si="6"/>
        <v>0</v>
      </c>
      <c r="P102" s="740">
        <f t="shared" si="7"/>
        <v>0</v>
      </c>
    </row>
    <row r="103" spans="1:16">
      <c r="A103" s="732" t="s">
        <v>676</v>
      </c>
      <c r="B103" s="80">
        <f>VLOOKUP(A103,[1]Adjustments!$A$12:$B$1400,2,FALSE)</f>
        <v>139964.38538461499</v>
      </c>
      <c r="C103" s="80">
        <f>VLOOKUP(A103,[1]Adjustments!$A$12:$DS$1400,123,FALSE)</f>
        <v>0</v>
      </c>
      <c r="D103" s="80">
        <f t="shared" si="5"/>
        <v>139964.38538461499</v>
      </c>
      <c r="F103" s="337">
        <f>VLOOKUP(A103,[1]Adjustments!$A$12:$DQ$1400,121,FALSE)</f>
        <v>0</v>
      </c>
      <c r="G103" s="740">
        <f t="shared" si="8"/>
        <v>-139964.38538461499</v>
      </c>
      <c r="I103" s="738">
        <f>SUMIF('Tab 3'!$N$11:$N$409,A103,'Tab 3'!$O$11:$O$409)</f>
        <v>0</v>
      </c>
      <c r="J103" s="337">
        <f>SUMIF('Tab 4'!$N$11:$N$409,A103,'Tab 4'!$O$11:$O$409)</f>
        <v>0</v>
      </c>
      <c r="K103" s="337">
        <f>SUMIF('Tab 5'!$N$11:$N$69,A103,'Tab 5'!$O$11:$O$69)</f>
        <v>0</v>
      </c>
      <c r="L103" s="751">
        <f>SUMIF('Tab 6'!$N$11:$N$409,A103,'Tab 6'!$O$11:$O$409)</f>
        <v>0</v>
      </c>
      <c r="M103" s="337">
        <f>SUMIF('Tab7'!$N$70:$N$273,A103,'Tab7'!$O$70:$O$273)</f>
        <v>0</v>
      </c>
      <c r="N103" s="337">
        <f>SUMIF('Tab 8'!$N$70:$N$680,A103,'Tab 8'!$O$70:$O$680)</f>
        <v>0</v>
      </c>
      <c r="O103" s="739">
        <f t="shared" si="6"/>
        <v>0</v>
      </c>
      <c r="P103" s="740">
        <f t="shared" si="7"/>
        <v>0</v>
      </c>
    </row>
    <row r="104" spans="1:16">
      <c r="A104" s="732" t="s">
        <v>677</v>
      </c>
      <c r="B104" s="80">
        <f>VLOOKUP(A104,[1]Adjustments!$A$12:$B$1400,2,FALSE)</f>
        <v>796501.63538461505</v>
      </c>
      <c r="C104" s="80">
        <f>VLOOKUP(A104,[1]Adjustments!$A$12:$DS$1400,123,FALSE)</f>
        <v>0</v>
      </c>
      <c r="D104" s="80">
        <f t="shared" si="5"/>
        <v>796501.63538461505</v>
      </c>
      <c r="F104" s="337">
        <f>VLOOKUP(A104,[1]Adjustments!$A$12:$DQ$1400,121,FALSE)</f>
        <v>0</v>
      </c>
      <c r="G104" s="740">
        <f t="shared" si="8"/>
        <v>-796501.63538461505</v>
      </c>
      <c r="I104" s="738">
        <f>SUMIF('Tab 3'!$N$11:$N$409,A104,'Tab 3'!$O$11:$O$409)</f>
        <v>0</v>
      </c>
      <c r="J104" s="337">
        <f>SUMIF('Tab 4'!$N$11:$N$409,A104,'Tab 4'!$O$11:$O$409)</f>
        <v>0</v>
      </c>
      <c r="K104" s="337">
        <f>SUMIF('Tab 5'!$N$11:$N$69,A104,'Tab 5'!$O$11:$O$69)</f>
        <v>0</v>
      </c>
      <c r="L104" s="751">
        <f>SUMIF('Tab 6'!$N$11:$N$409,A104,'Tab 6'!$O$11:$O$409)</f>
        <v>0</v>
      </c>
      <c r="M104" s="337">
        <f>SUMIF('Tab7'!$N$70:$N$273,A104,'Tab7'!$O$70:$O$273)</f>
        <v>0</v>
      </c>
      <c r="N104" s="337">
        <f>SUMIF('Tab 8'!$N$70:$N$680,A104,'Tab 8'!$O$70:$O$680)</f>
        <v>0</v>
      </c>
      <c r="O104" s="739">
        <f t="shared" si="6"/>
        <v>0</v>
      </c>
      <c r="P104" s="740">
        <f t="shared" si="7"/>
        <v>0</v>
      </c>
    </row>
    <row r="105" spans="1:16">
      <c r="A105" s="732" t="s">
        <v>678</v>
      </c>
      <c r="B105" s="80">
        <f>VLOOKUP(A105,[1]Adjustments!$A$12:$B$1400,2,FALSE)</f>
        <v>2204416.3030769201</v>
      </c>
      <c r="C105" s="80">
        <f>VLOOKUP(A105,[1]Adjustments!$A$12:$DS$1400,123,FALSE)</f>
        <v>0</v>
      </c>
      <c r="D105" s="80">
        <f t="shared" si="5"/>
        <v>2204416.3030769201</v>
      </c>
      <c r="F105" s="337">
        <f>VLOOKUP(A105,[1]Adjustments!$A$12:$DQ$1400,121,FALSE)</f>
        <v>0</v>
      </c>
      <c r="G105" s="740">
        <f t="shared" si="8"/>
        <v>-2204416.3030769201</v>
      </c>
      <c r="I105" s="738">
        <f>SUMIF('Tab 3'!$N$11:$N$409,A105,'Tab 3'!$O$11:$O$409)</f>
        <v>0</v>
      </c>
      <c r="J105" s="337">
        <f>SUMIF('Tab 4'!$N$11:$N$409,A105,'Tab 4'!$O$11:$O$409)</f>
        <v>0</v>
      </c>
      <c r="K105" s="337">
        <f>SUMIF('Tab 5'!$N$11:$N$69,A105,'Tab 5'!$O$11:$O$69)</f>
        <v>0</v>
      </c>
      <c r="L105" s="751">
        <f>SUMIF('Tab 6'!$N$11:$N$409,A105,'Tab 6'!$O$11:$O$409)</f>
        <v>0</v>
      </c>
      <c r="M105" s="337">
        <f>SUMIF('Tab7'!$N$70:$N$273,A105,'Tab7'!$O$70:$O$273)</f>
        <v>0</v>
      </c>
      <c r="N105" s="337">
        <f>SUMIF('Tab 8'!$N$70:$N$680,A105,'Tab 8'!$O$70:$O$680)</f>
        <v>0</v>
      </c>
      <c r="O105" s="739">
        <f t="shared" si="6"/>
        <v>0</v>
      </c>
      <c r="P105" s="740">
        <f t="shared" si="7"/>
        <v>0</v>
      </c>
    </row>
    <row r="106" spans="1:16">
      <c r="A106" s="732" t="s">
        <v>679</v>
      </c>
      <c r="B106" s="80">
        <f>VLOOKUP(A106,[1]Adjustments!$A$12:$B$1400,2,FALSE)</f>
        <v>269977.83692307601</v>
      </c>
      <c r="C106" s="80">
        <f>VLOOKUP(A106,[1]Adjustments!$A$12:$DS$1400,123,FALSE)</f>
        <v>0</v>
      </c>
      <c r="D106" s="80">
        <f t="shared" si="5"/>
        <v>269977.83692307601</v>
      </c>
      <c r="F106" s="337">
        <f>VLOOKUP(A106,[1]Adjustments!$A$12:$DQ$1400,121,FALSE)</f>
        <v>0</v>
      </c>
      <c r="G106" s="740">
        <f t="shared" si="8"/>
        <v>-269977.83692307601</v>
      </c>
      <c r="I106" s="738">
        <f>SUMIF('Tab 3'!$N$11:$N$409,A106,'Tab 3'!$O$11:$O$409)</f>
        <v>0</v>
      </c>
      <c r="J106" s="337">
        <f>SUMIF('Tab 4'!$N$11:$N$409,A106,'Tab 4'!$O$11:$O$409)</f>
        <v>0</v>
      </c>
      <c r="K106" s="337">
        <f>SUMIF('Tab 5'!$N$11:$N$69,A106,'Tab 5'!$O$11:$O$69)</f>
        <v>0</v>
      </c>
      <c r="L106" s="751">
        <f>SUMIF('Tab 6'!$N$11:$N$409,A106,'Tab 6'!$O$11:$O$409)</f>
        <v>0</v>
      </c>
      <c r="M106" s="337">
        <f>SUMIF('Tab7'!$N$70:$N$273,A106,'Tab7'!$O$70:$O$273)</f>
        <v>0</v>
      </c>
      <c r="N106" s="337">
        <f>SUMIF('Tab 8'!$N$70:$N$680,A106,'Tab 8'!$O$70:$O$680)</f>
        <v>0</v>
      </c>
      <c r="O106" s="739">
        <f t="shared" si="6"/>
        <v>0</v>
      </c>
      <c r="P106" s="740">
        <f t="shared" si="7"/>
        <v>0</v>
      </c>
    </row>
    <row r="107" spans="1:16">
      <c r="A107" s="732" t="s">
        <v>680</v>
      </c>
      <c r="B107" s="80">
        <f>VLOOKUP(A107,[1]Adjustments!$A$12:$B$1400,2,FALSE)</f>
        <v>70192.510769230707</v>
      </c>
      <c r="C107" s="80">
        <f>VLOOKUP(A107,[1]Adjustments!$A$12:$DS$1400,123,FALSE)</f>
        <v>0</v>
      </c>
      <c r="D107" s="80">
        <f t="shared" si="5"/>
        <v>70192.510769230707</v>
      </c>
      <c r="F107" s="337">
        <f>VLOOKUP(A107,[1]Adjustments!$A$12:$DQ$1400,121,FALSE)</f>
        <v>0</v>
      </c>
      <c r="G107" s="740">
        <f t="shared" si="8"/>
        <v>-70192.510769230707</v>
      </c>
      <c r="I107" s="738">
        <f>SUMIF('Tab 3'!$N$11:$N$409,A107,'Tab 3'!$O$11:$O$409)</f>
        <v>0</v>
      </c>
      <c r="J107" s="337">
        <f>SUMIF('Tab 4'!$N$11:$N$409,A107,'Tab 4'!$O$11:$O$409)</f>
        <v>0</v>
      </c>
      <c r="K107" s="337">
        <f>SUMIF('Tab 5'!$N$11:$N$69,A107,'Tab 5'!$O$11:$O$69)</f>
        <v>0</v>
      </c>
      <c r="L107" s="751">
        <f>SUMIF('Tab 6'!$N$11:$N$409,A107,'Tab 6'!$O$11:$O$409)</f>
        <v>0</v>
      </c>
      <c r="M107" s="337">
        <f>SUMIF('Tab7'!$N$70:$N$273,A107,'Tab7'!$O$70:$O$273)</f>
        <v>0</v>
      </c>
      <c r="N107" s="337">
        <f>SUMIF('Tab 8'!$N$70:$N$680,A107,'Tab 8'!$O$70:$O$680)</f>
        <v>0</v>
      </c>
      <c r="O107" s="739">
        <f t="shared" si="6"/>
        <v>0</v>
      </c>
      <c r="P107" s="740">
        <f t="shared" si="7"/>
        <v>0</v>
      </c>
    </row>
    <row r="108" spans="1:16">
      <c r="A108" s="732" t="s">
        <v>681</v>
      </c>
      <c r="B108" s="80">
        <f>VLOOKUP(A108,[1]Adjustments!$A$12:$B$1400,2,FALSE)</f>
        <v>205606.96307692301</v>
      </c>
      <c r="C108" s="80">
        <f>VLOOKUP(A108,[1]Adjustments!$A$12:$DS$1400,123,FALSE)</f>
        <v>0</v>
      </c>
      <c r="D108" s="80">
        <f t="shared" si="5"/>
        <v>205606.96307692301</v>
      </c>
      <c r="F108" s="337">
        <f>VLOOKUP(A108,[1]Adjustments!$A$12:$DQ$1400,121,FALSE)</f>
        <v>0</v>
      </c>
      <c r="G108" s="740">
        <f t="shared" si="8"/>
        <v>-205606.96307692301</v>
      </c>
      <c r="I108" s="738">
        <f>SUMIF('Tab 3'!$N$11:$N$409,A108,'Tab 3'!$O$11:$O$409)</f>
        <v>0</v>
      </c>
      <c r="J108" s="337">
        <f>SUMIF('Tab 4'!$N$11:$N$409,A108,'Tab 4'!$O$11:$O$409)</f>
        <v>0</v>
      </c>
      <c r="K108" s="337">
        <f>SUMIF('Tab 5'!$N$11:$N$69,A108,'Tab 5'!$O$11:$O$69)</f>
        <v>0</v>
      </c>
      <c r="L108" s="751">
        <f>SUMIF('Tab 6'!$N$11:$N$409,A108,'Tab 6'!$O$11:$O$409)</f>
        <v>0</v>
      </c>
      <c r="M108" s="337">
        <f>SUMIF('Tab7'!$N$70:$N$273,A108,'Tab7'!$O$70:$O$273)</f>
        <v>0</v>
      </c>
      <c r="N108" s="337">
        <f>SUMIF('Tab 8'!$N$70:$N$680,A108,'Tab 8'!$O$70:$O$680)</f>
        <v>0</v>
      </c>
      <c r="O108" s="739">
        <f t="shared" si="6"/>
        <v>0</v>
      </c>
      <c r="P108" s="740">
        <f t="shared" si="7"/>
        <v>0</v>
      </c>
    </row>
    <row r="109" spans="1:16">
      <c r="A109" s="732" t="s">
        <v>682</v>
      </c>
      <c r="B109" s="80">
        <f>VLOOKUP(A109,[1]Adjustments!$A$12:$B$1400,2,FALSE)</f>
        <v>-4799947.1738461498</v>
      </c>
      <c r="C109" s="80">
        <f>VLOOKUP(A109,[1]Adjustments!$A$12:$DS$1400,123,FALSE)</f>
        <v>0</v>
      </c>
      <c r="D109" s="80">
        <f t="shared" si="5"/>
        <v>-4799947.1738461498</v>
      </c>
      <c r="F109" s="337">
        <f>VLOOKUP(A109,[1]Adjustments!$A$12:$DQ$1400,121,FALSE)</f>
        <v>0</v>
      </c>
      <c r="G109" s="740">
        <f t="shared" si="8"/>
        <v>4799947.1738461498</v>
      </c>
      <c r="I109" s="738">
        <f>SUMIF('Tab 3'!$N$11:$N$409,A109,'Tab 3'!$O$11:$O$409)</f>
        <v>0</v>
      </c>
      <c r="J109" s="337">
        <f>SUMIF('Tab 4'!$N$11:$N$409,A109,'Tab 4'!$O$11:$O$409)</f>
        <v>0</v>
      </c>
      <c r="K109" s="337">
        <f>SUMIF('Tab 5'!$N$11:$N$69,A109,'Tab 5'!$O$11:$O$69)</f>
        <v>0</v>
      </c>
      <c r="L109" s="751">
        <f>SUMIF('Tab 6'!$N$11:$N$409,A109,'Tab 6'!$O$11:$O$409)</f>
        <v>0</v>
      </c>
      <c r="M109" s="337">
        <f>SUMIF('Tab7'!$N$70:$N$273,A109,'Tab7'!$O$70:$O$273)</f>
        <v>0</v>
      </c>
      <c r="N109" s="337">
        <f>SUMIF('Tab 8'!$N$70:$N$680,A109,'Tab 8'!$O$70:$O$680)</f>
        <v>0</v>
      </c>
      <c r="O109" s="739">
        <f t="shared" si="6"/>
        <v>0</v>
      </c>
      <c r="P109" s="740">
        <f t="shared" si="7"/>
        <v>0</v>
      </c>
    </row>
    <row r="110" spans="1:16">
      <c r="A110" s="732" t="s">
        <v>683</v>
      </c>
      <c r="B110" s="80">
        <f>VLOOKUP(A110,[1]Adjustments!$A$12:$B$1400,2,FALSE)</f>
        <v>-7241134.0653846096</v>
      </c>
      <c r="C110" s="80">
        <f>VLOOKUP(A110,[1]Adjustments!$A$12:$DS$1400,123,FALSE)</f>
        <v>0</v>
      </c>
      <c r="D110" s="80">
        <f t="shared" si="5"/>
        <v>-7241134.0653846096</v>
      </c>
      <c r="F110" s="337">
        <f>VLOOKUP(A110,[1]Adjustments!$A$12:$DQ$1400,121,FALSE)</f>
        <v>0</v>
      </c>
      <c r="G110" s="740">
        <f t="shared" si="8"/>
        <v>7241134.0653846096</v>
      </c>
      <c r="I110" s="738">
        <f>SUMIF('Tab 3'!$N$11:$N$409,A110,'Tab 3'!$O$11:$O$409)</f>
        <v>0</v>
      </c>
      <c r="J110" s="337">
        <f>SUMIF('Tab 4'!$N$11:$N$409,A110,'Tab 4'!$O$11:$O$409)</f>
        <v>0</v>
      </c>
      <c r="K110" s="337">
        <f>SUMIF('Tab 5'!$N$11:$N$69,A110,'Tab 5'!$O$11:$O$69)</f>
        <v>0</v>
      </c>
      <c r="L110" s="751">
        <f>SUMIF('Tab 6'!$N$11:$N$409,A110,'Tab 6'!$O$11:$O$409)</f>
        <v>0</v>
      </c>
      <c r="M110" s="337">
        <f>SUMIF('Tab7'!$N$70:$N$273,A110,'Tab7'!$O$70:$O$273)</f>
        <v>0</v>
      </c>
      <c r="N110" s="337">
        <f>SUMIF('Tab 8'!$N$70:$N$680,A110,'Tab 8'!$O$70:$O$680)</f>
        <v>0</v>
      </c>
      <c r="O110" s="739">
        <f t="shared" si="6"/>
        <v>0</v>
      </c>
      <c r="P110" s="740">
        <f t="shared" si="7"/>
        <v>0</v>
      </c>
    </row>
    <row r="111" spans="1:16">
      <c r="A111" s="732" t="s">
        <v>684</v>
      </c>
      <c r="B111" s="80">
        <f>VLOOKUP(A111,[1]Adjustments!$A$12:$B$1400,2,FALSE)</f>
        <v>-1727971.2761538399</v>
      </c>
      <c r="C111" s="80">
        <f>VLOOKUP(A111,[1]Adjustments!$A$12:$DS$1400,123,FALSE)</f>
        <v>0</v>
      </c>
      <c r="D111" s="80">
        <f t="shared" si="5"/>
        <v>-1727971.2761538399</v>
      </c>
      <c r="F111" s="337">
        <f>VLOOKUP(A111,[1]Adjustments!$A$12:$DQ$1400,121,FALSE)</f>
        <v>0</v>
      </c>
      <c r="G111" s="740">
        <f t="shared" si="8"/>
        <v>1727971.2761538399</v>
      </c>
      <c r="I111" s="738">
        <f>SUMIF('Tab 3'!$N$11:$N$409,A111,'Tab 3'!$O$11:$O$409)</f>
        <v>0</v>
      </c>
      <c r="J111" s="337">
        <f>SUMIF('Tab 4'!$N$11:$N$409,A111,'Tab 4'!$O$11:$O$409)</f>
        <v>0</v>
      </c>
      <c r="K111" s="337">
        <f>SUMIF('Tab 5'!$N$11:$N$69,A111,'Tab 5'!$O$11:$O$69)</f>
        <v>0</v>
      </c>
      <c r="L111" s="751">
        <f>SUMIF('Tab 6'!$N$11:$N$409,A111,'Tab 6'!$O$11:$O$409)</f>
        <v>0</v>
      </c>
      <c r="M111" s="337">
        <f>SUMIF('Tab7'!$N$70:$N$273,A111,'Tab7'!$O$70:$O$273)</f>
        <v>0</v>
      </c>
      <c r="N111" s="337">
        <f>SUMIF('Tab 8'!$N$70:$N$680,A111,'Tab 8'!$O$70:$O$680)</f>
        <v>0</v>
      </c>
      <c r="O111" s="739">
        <f t="shared" si="6"/>
        <v>0</v>
      </c>
      <c r="P111" s="740">
        <f t="shared" si="7"/>
        <v>0</v>
      </c>
    </row>
    <row r="112" spans="1:16">
      <c r="A112" s="732" t="s">
        <v>685</v>
      </c>
      <c r="B112" s="80">
        <f>VLOOKUP(A112,[1]Adjustments!$A$12:$B$1400,2,FALSE)</f>
        <v>-3366766.44538461</v>
      </c>
      <c r="C112" s="80">
        <f>VLOOKUP(A112,[1]Adjustments!$A$12:$DS$1400,123,FALSE)</f>
        <v>0</v>
      </c>
      <c r="D112" s="80">
        <f t="shared" si="5"/>
        <v>-3366766.44538461</v>
      </c>
      <c r="F112" s="337">
        <f>VLOOKUP(A112,[1]Adjustments!$A$12:$DQ$1400,121,FALSE)</f>
        <v>0</v>
      </c>
      <c r="G112" s="740">
        <f t="shared" si="8"/>
        <v>3366766.44538461</v>
      </c>
      <c r="I112" s="738">
        <f>SUMIF('Tab 3'!$N$11:$N$409,A112,'Tab 3'!$O$11:$O$409)</f>
        <v>0</v>
      </c>
      <c r="J112" s="337">
        <f>SUMIF('Tab 4'!$N$11:$N$409,A112,'Tab 4'!$O$11:$O$409)</f>
        <v>0</v>
      </c>
      <c r="K112" s="337">
        <f>SUMIF('Tab 5'!$N$11:$N$69,A112,'Tab 5'!$O$11:$O$69)</f>
        <v>0</v>
      </c>
      <c r="L112" s="751">
        <f>SUMIF('Tab 6'!$N$11:$N$409,A112,'Tab 6'!$O$11:$O$409)</f>
        <v>0</v>
      </c>
      <c r="M112" s="337">
        <f>SUMIF('Tab7'!$N$70:$N$273,A112,'Tab7'!$O$70:$O$273)</f>
        <v>0</v>
      </c>
      <c r="N112" s="337">
        <f>SUMIF('Tab 8'!$N$70:$N$680,A112,'Tab 8'!$O$70:$O$680)</f>
        <v>0</v>
      </c>
      <c r="O112" s="739">
        <f t="shared" si="6"/>
        <v>0</v>
      </c>
      <c r="P112" s="740">
        <f t="shared" si="7"/>
        <v>0</v>
      </c>
    </row>
    <row r="113" spans="1:16">
      <c r="A113" s="732" t="s">
        <v>686</v>
      </c>
      <c r="B113" s="80">
        <f>VLOOKUP(A113,[1]Adjustments!$A$12:$B$1400,2,FALSE)</f>
        <v>-12410118.3215384</v>
      </c>
      <c r="C113" s="80">
        <f>VLOOKUP(A113,[1]Adjustments!$A$12:$DS$1400,123,FALSE)</f>
        <v>0</v>
      </c>
      <c r="D113" s="80">
        <f t="shared" si="5"/>
        <v>-12410118.3215384</v>
      </c>
      <c r="F113" s="337">
        <f>VLOOKUP(A113,[1]Adjustments!$A$12:$DQ$1400,121,FALSE)</f>
        <v>0</v>
      </c>
      <c r="G113" s="740">
        <f t="shared" si="8"/>
        <v>12410118.3215384</v>
      </c>
      <c r="I113" s="738">
        <f>SUMIF('Tab 3'!$N$11:$N$409,A113,'Tab 3'!$O$11:$O$409)</f>
        <v>0</v>
      </c>
      <c r="J113" s="337">
        <f>SUMIF('Tab 4'!$N$11:$N$409,A113,'Tab 4'!$O$11:$O$409)</f>
        <v>0</v>
      </c>
      <c r="K113" s="337">
        <f>SUMIF('Tab 5'!$N$11:$N$69,A113,'Tab 5'!$O$11:$O$69)</f>
        <v>0</v>
      </c>
      <c r="L113" s="751">
        <f>SUMIF('Tab 6'!$N$11:$N$409,A113,'Tab 6'!$O$11:$O$409)</f>
        <v>0</v>
      </c>
      <c r="M113" s="337">
        <f>SUMIF('Tab7'!$N$70:$N$273,A113,'Tab7'!$O$70:$O$273)</f>
        <v>0</v>
      </c>
      <c r="N113" s="337">
        <f>SUMIF('Tab 8'!$N$70:$N$680,A113,'Tab 8'!$O$70:$O$680)</f>
        <v>0</v>
      </c>
      <c r="O113" s="739">
        <f t="shared" si="6"/>
        <v>0</v>
      </c>
      <c r="P113" s="740">
        <f t="shared" si="7"/>
        <v>0</v>
      </c>
    </row>
    <row r="114" spans="1:16">
      <c r="A114" s="732" t="s">
        <v>687</v>
      </c>
      <c r="B114" s="80">
        <f>VLOOKUP(A114,[1]Adjustments!$A$12:$B$1400,2,FALSE)</f>
        <v>-56544362.945384599</v>
      </c>
      <c r="C114" s="80">
        <f>VLOOKUP(A114,[1]Adjustments!$A$12:$DS$1400,123,FALSE)</f>
        <v>0</v>
      </c>
      <c r="D114" s="80">
        <f t="shared" si="5"/>
        <v>-56544362.945384599</v>
      </c>
      <c r="F114" s="337">
        <f>VLOOKUP(A114,[1]Adjustments!$A$12:$DQ$1400,121,FALSE)</f>
        <v>0</v>
      </c>
      <c r="G114" s="740">
        <f t="shared" si="8"/>
        <v>56544362.945384599</v>
      </c>
      <c r="I114" s="738">
        <f>SUMIF('Tab 3'!$N$11:$N$409,A114,'Tab 3'!$O$11:$O$409)</f>
        <v>0</v>
      </c>
      <c r="J114" s="337">
        <f>SUMIF('Tab 4'!$N$11:$N$409,A114,'Tab 4'!$O$11:$O$409)</f>
        <v>0</v>
      </c>
      <c r="K114" s="337">
        <f>SUMIF('Tab 5'!$N$11:$N$69,A114,'Tab 5'!$O$11:$O$69)</f>
        <v>0</v>
      </c>
      <c r="L114" s="751">
        <f>SUMIF('Tab 6'!$N$11:$N$409,A114,'Tab 6'!$O$11:$O$409)</f>
        <v>0</v>
      </c>
      <c r="M114" s="337">
        <f>SUMIF('Tab7'!$N$70:$N$273,A114,'Tab7'!$O$70:$O$273)</f>
        <v>0</v>
      </c>
      <c r="N114" s="337">
        <f>SUMIF('Tab 8'!$N$70:$N$680,A114,'Tab 8'!$O$70:$O$680)</f>
        <v>0</v>
      </c>
      <c r="O114" s="739">
        <f t="shared" si="6"/>
        <v>0</v>
      </c>
      <c r="P114" s="740">
        <f t="shared" si="7"/>
        <v>0</v>
      </c>
    </row>
    <row r="115" spans="1:16">
      <c r="A115" s="732" t="s">
        <v>688</v>
      </c>
      <c r="B115" s="80">
        <f>VLOOKUP(A115,[1]Adjustments!$A$12:$B$1400,2,FALSE)</f>
        <v>-354746.89076923003</v>
      </c>
      <c r="C115" s="80">
        <f>VLOOKUP(A115,[1]Adjustments!$A$12:$DS$1400,123,FALSE)</f>
        <v>0</v>
      </c>
      <c r="D115" s="80">
        <f t="shared" si="5"/>
        <v>-354746.89076923003</v>
      </c>
      <c r="F115" s="337">
        <f>VLOOKUP(A115,[1]Adjustments!$A$12:$DQ$1400,121,FALSE)</f>
        <v>0</v>
      </c>
      <c r="G115" s="740">
        <f t="shared" si="8"/>
        <v>354746.89076923003</v>
      </c>
      <c r="I115" s="738">
        <f>SUMIF('Tab 3'!$N$11:$N$409,A115,'Tab 3'!$O$11:$O$409)</f>
        <v>0</v>
      </c>
      <c r="J115" s="337">
        <f>SUMIF('Tab 4'!$N$11:$N$409,A115,'Tab 4'!$O$11:$O$409)</f>
        <v>0</v>
      </c>
      <c r="K115" s="337">
        <f>SUMIF('Tab 5'!$N$11:$N$69,A115,'Tab 5'!$O$11:$O$69)</f>
        <v>0</v>
      </c>
      <c r="L115" s="751">
        <f>SUMIF('Tab 6'!$N$11:$N$409,A115,'Tab 6'!$O$11:$O$409)</f>
        <v>0</v>
      </c>
      <c r="M115" s="337">
        <f>SUMIF('Tab7'!$N$70:$N$273,A115,'Tab7'!$O$70:$O$273)</f>
        <v>0</v>
      </c>
      <c r="N115" s="337">
        <f>SUMIF('Tab 8'!$N$70:$N$680,A115,'Tab 8'!$O$70:$O$680)</f>
        <v>0</v>
      </c>
      <c r="O115" s="739">
        <f t="shared" si="6"/>
        <v>0</v>
      </c>
      <c r="P115" s="740">
        <f t="shared" si="7"/>
        <v>0</v>
      </c>
    </row>
    <row r="116" spans="1:16">
      <c r="A116" s="732" t="s">
        <v>689</v>
      </c>
      <c r="B116" s="80">
        <f>VLOOKUP(A116,[1]Adjustments!$A$12:$B$1400,2,FALSE)</f>
        <v>-71341801.450769201</v>
      </c>
      <c r="C116" s="80">
        <f>VLOOKUP(A116,[1]Adjustments!$A$12:$DS$1400,123,FALSE)</f>
        <v>0</v>
      </c>
      <c r="D116" s="80">
        <f t="shared" si="5"/>
        <v>-71341801.450769201</v>
      </c>
      <c r="F116" s="337">
        <f>VLOOKUP(A116,[1]Adjustments!$A$12:$DQ$1400,121,FALSE)</f>
        <v>0</v>
      </c>
      <c r="G116" s="740">
        <f t="shared" si="8"/>
        <v>71341801.450769201</v>
      </c>
      <c r="I116" s="738">
        <f>SUMIF('Tab 3'!$N$11:$N$409,A116,'Tab 3'!$O$11:$O$409)</f>
        <v>0</v>
      </c>
      <c r="J116" s="337">
        <f>SUMIF('Tab 4'!$N$11:$N$409,A116,'Tab 4'!$O$11:$O$409)</f>
        <v>0</v>
      </c>
      <c r="K116" s="337">
        <f>SUMIF('Tab 5'!$N$11:$N$69,A116,'Tab 5'!$O$11:$O$69)</f>
        <v>0</v>
      </c>
      <c r="L116" s="751">
        <f>SUMIF('Tab 6'!$N$11:$N$409,A116,'Tab 6'!$O$11:$O$409)</f>
        <v>0</v>
      </c>
      <c r="M116" s="337">
        <f>SUMIF('Tab7'!$N$70:$N$273,A116,'Tab7'!$O$70:$O$273)</f>
        <v>0</v>
      </c>
      <c r="N116" s="337">
        <f>SUMIF('Tab 8'!$N$70:$N$680,A116,'Tab 8'!$O$70:$O$680)</f>
        <v>0</v>
      </c>
      <c r="O116" s="739">
        <f t="shared" si="6"/>
        <v>0</v>
      </c>
      <c r="P116" s="740">
        <f t="shared" si="7"/>
        <v>0</v>
      </c>
    </row>
    <row r="117" spans="1:16">
      <c r="A117" s="732" t="s">
        <v>690</v>
      </c>
      <c r="B117" s="80">
        <f>VLOOKUP(A117,[1]Adjustments!$A$12:$B$1400,2,FALSE)</f>
        <v>-90891445.062307596</v>
      </c>
      <c r="C117" s="80">
        <f>VLOOKUP(A117,[1]Adjustments!$A$12:$DS$1400,123,FALSE)</f>
        <v>0</v>
      </c>
      <c r="D117" s="80">
        <f t="shared" si="5"/>
        <v>-90891445.062307596</v>
      </c>
      <c r="F117" s="337">
        <f>VLOOKUP(A117,[1]Adjustments!$A$12:$DQ$1400,121,FALSE)</f>
        <v>0</v>
      </c>
      <c r="G117" s="740">
        <f t="shared" si="8"/>
        <v>90891445.062307596</v>
      </c>
      <c r="I117" s="738">
        <f>SUMIF('Tab 3'!$N$11:$N$409,A117,'Tab 3'!$O$11:$O$409)</f>
        <v>0</v>
      </c>
      <c r="J117" s="337">
        <f>SUMIF('Tab 4'!$N$11:$N$409,A117,'Tab 4'!$O$11:$O$409)</f>
        <v>0</v>
      </c>
      <c r="K117" s="337">
        <f>SUMIF('Tab 5'!$N$11:$N$69,A117,'Tab 5'!$O$11:$O$69)</f>
        <v>0</v>
      </c>
      <c r="L117" s="751">
        <f>SUMIF('Tab 6'!$N$11:$N$409,A117,'Tab 6'!$O$11:$O$409)</f>
        <v>0</v>
      </c>
      <c r="M117" s="337">
        <f>SUMIF('Tab7'!$N$70:$N$273,A117,'Tab7'!$O$70:$O$273)</f>
        <v>0</v>
      </c>
      <c r="N117" s="337">
        <f>SUMIF('Tab 8'!$N$70:$N$680,A117,'Tab 8'!$O$70:$O$680)</f>
        <v>0</v>
      </c>
      <c r="O117" s="739">
        <f t="shared" si="6"/>
        <v>0</v>
      </c>
      <c r="P117" s="740">
        <f t="shared" si="7"/>
        <v>0</v>
      </c>
    </row>
    <row r="118" spans="1:16">
      <c r="A118" s="732" t="s">
        <v>691</v>
      </c>
      <c r="B118" s="80">
        <f>VLOOKUP(A118,[1]Adjustments!$A$12:$B$1400,2,FALSE)</f>
        <v>-2172335.2476923</v>
      </c>
      <c r="C118" s="80">
        <f>VLOOKUP(A118,[1]Adjustments!$A$12:$DS$1400,123,FALSE)</f>
        <v>0</v>
      </c>
      <c r="D118" s="80">
        <f t="shared" si="5"/>
        <v>-2172335.2476923</v>
      </c>
      <c r="F118" s="337">
        <f>VLOOKUP(A118,[1]Adjustments!$A$12:$DQ$1400,121,FALSE)</f>
        <v>0</v>
      </c>
      <c r="G118" s="740">
        <f t="shared" si="8"/>
        <v>2172335.2476923</v>
      </c>
      <c r="I118" s="738">
        <f>SUMIF('Tab 3'!$N$11:$N$409,A118,'Tab 3'!$O$11:$O$409)</f>
        <v>0</v>
      </c>
      <c r="J118" s="337">
        <f>SUMIF('Tab 4'!$N$11:$N$409,A118,'Tab 4'!$O$11:$O$409)</f>
        <v>0</v>
      </c>
      <c r="K118" s="337">
        <f>SUMIF('Tab 5'!$N$11:$N$69,A118,'Tab 5'!$O$11:$O$69)</f>
        <v>0</v>
      </c>
      <c r="L118" s="751">
        <f>SUMIF('Tab 6'!$N$11:$N$409,A118,'Tab 6'!$O$11:$O$409)</f>
        <v>0</v>
      </c>
      <c r="M118" s="337">
        <f>SUMIF('Tab7'!$N$70:$N$273,A118,'Tab7'!$O$70:$O$273)</f>
        <v>0</v>
      </c>
      <c r="N118" s="337">
        <f>SUMIF('Tab 8'!$N$70:$N$680,A118,'Tab 8'!$O$70:$O$680)</f>
        <v>0</v>
      </c>
      <c r="O118" s="739">
        <f t="shared" si="6"/>
        <v>0</v>
      </c>
      <c r="P118" s="740">
        <f t="shared" si="7"/>
        <v>0</v>
      </c>
    </row>
    <row r="119" spans="1:16">
      <c r="A119" s="732" t="s">
        <v>692</v>
      </c>
      <c r="B119" s="80">
        <f>VLOOKUP(A119,[1]Adjustments!$A$12:$B$1400,2,FALSE)</f>
        <v>-65307.607692307603</v>
      </c>
      <c r="C119" s="80">
        <f>VLOOKUP(A119,[1]Adjustments!$A$12:$DS$1400,123,FALSE)</f>
        <v>0</v>
      </c>
      <c r="D119" s="80">
        <f t="shared" si="5"/>
        <v>-65307.607692307603</v>
      </c>
      <c r="F119" s="337">
        <f>VLOOKUP(A119,[1]Adjustments!$A$12:$DQ$1400,121,FALSE)</f>
        <v>0</v>
      </c>
      <c r="G119" s="740">
        <f t="shared" si="8"/>
        <v>65307.607692307603</v>
      </c>
      <c r="I119" s="738">
        <f>SUMIF('Tab 3'!$N$11:$N$409,A119,'Tab 3'!$O$11:$O$409)</f>
        <v>0</v>
      </c>
      <c r="J119" s="337">
        <f>SUMIF('Tab 4'!$N$11:$N$409,A119,'Tab 4'!$O$11:$O$409)</f>
        <v>0</v>
      </c>
      <c r="K119" s="337">
        <f>SUMIF('Tab 5'!$N$11:$N$69,A119,'Tab 5'!$O$11:$O$69)</f>
        <v>0</v>
      </c>
      <c r="L119" s="751">
        <f>SUMIF('Tab 6'!$N$11:$N$409,A119,'Tab 6'!$O$11:$O$409)</f>
        <v>0</v>
      </c>
      <c r="M119" s="337">
        <f>SUMIF('Tab7'!$N$70:$N$273,A119,'Tab7'!$O$70:$O$273)</f>
        <v>0</v>
      </c>
      <c r="N119" s="337">
        <f>SUMIF('Tab 8'!$N$70:$N$680,A119,'Tab 8'!$O$70:$O$680)</f>
        <v>0</v>
      </c>
      <c r="O119" s="739">
        <f t="shared" si="6"/>
        <v>0</v>
      </c>
      <c r="P119" s="740">
        <f t="shared" si="7"/>
        <v>0</v>
      </c>
    </row>
    <row r="120" spans="1:16">
      <c r="A120" s="732" t="s">
        <v>693</v>
      </c>
      <c r="B120" s="80">
        <f>VLOOKUP(A120,[1]Adjustments!$A$12:$B$1400,2,FALSE)</f>
        <v>-66762965.970769197</v>
      </c>
      <c r="C120" s="80">
        <f>VLOOKUP(A120,[1]Adjustments!$A$12:$DS$1400,123,FALSE)</f>
        <v>0</v>
      </c>
      <c r="D120" s="80">
        <f t="shared" si="5"/>
        <v>-66762965.970769197</v>
      </c>
      <c r="F120" s="337">
        <f>VLOOKUP(A120,[1]Adjustments!$A$12:$DQ$1400,121,FALSE)</f>
        <v>0</v>
      </c>
      <c r="G120" s="740">
        <f t="shared" si="8"/>
        <v>66762965.970769197</v>
      </c>
      <c r="I120" s="738">
        <f>SUMIF('Tab 3'!$N$11:$N$409,A120,'Tab 3'!$O$11:$O$409)</f>
        <v>0</v>
      </c>
      <c r="J120" s="337">
        <f>SUMIF('Tab 4'!$N$11:$N$409,A120,'Tab 4'!$O$11:$O$409)</f>
        <v>0</v>
      </c>
      <c r="K120" s="337">
        <f>SUMIF('Tab 5'!$N$11:$N$69,A120,'Tab 5'!$O$11:$O$69)</f>
        <v>0</v>
      </c>
      <c r="L120" s="751">
        <f>SUMIF('Tab 6'!$N$11:$N$409,A120,'Tab 6'!$O$11:$O$409)</f>
        <v>0</v>
      </c>
      <c r="M120" s="337">
        <f>SUMIF('Tab7'!$N$70:$N$273,A120,'Tab7'!$O$70:$O$273)</f>
        <v>0</v>
      </c>
      <c r="N120" s="337">
        <f>SUMIF('Tab 8'!$N$70:$N$680,A120,'Tab 8'!$O$70:$O$680)</f>
        <v>0</v>
      </c>
      <c r="O120" s="739">
        <f t="shared" si="6"/>
        <v>0</v>
      </c>
      <c r="P120" s="740">
        <f t="shared" si="7"/>
        <v>0</v>
      </c>
    </row>
    <row r="121" spans="1:16">
      <c r="A121" s="732" t="s">
        <v>694</v>
      </c>
      <c r="B121" s="80">
        <f>VLOOKUP(A121,[1]Adjustments!$A$12:$B$1400,2,FALSE)</f>
        <v>-20570718.5684615</v>
      </c>
      <c r="C121" s="80">
        <f>VLOOKUP(A121,[1]Adjustments!$A$12:$DS$1400,123,FALSE)</f>
        <v>0</v>
      </c>
      <c r="D121" s="80">
        <f t="shared" si="5"/>
        <v>-20570718.5684615</v>
      </c>
      <c r="F121" s="337">
        <f>VLOOKUP(A121,[1]Adjustments!$A$12:$DQ$1400,121,FALSE)</f>
        <v>0</v>
      </c>
      <c r="G121" s="740">
        <f t="shared" si="8"/>
        <v>20570718.5684615</v>
      </c>
      <c r="I121" s="738">
        <f>SUMIF('Tab 3'!$N$11:$N$409,A121,'Tab 3'!$O$11:$O$409)</f>
        <v>0</v>
      </c>
      <c r="J121" s="337">
        <f>SUMIF('Tab 4'!$N$11:$N$409,A121,'Tab 4'!$O$11:$O$409)</f>
        <v>0</v>
      </c>
      <c r="K121" s="337">
        <f>SUMIF('Tab 5'!$N$11:$N$69,A121,'Tab 5'!$O$11:$O$69)</f>
        <v>0</v>
      </c>
      <c r="L121" s="751">
        <f>SUMIF('Tab 6'!$N$11:$N$409,A121,'Tab 6'!$O$11:$O$409)</f>
        <v>0</v>
      </c>
      <c r="M121" s="337">
        <f>SUMIF('Tab7'!$N$70:$N$273,A121,'Tab7'!$O$70:$O$273)</f>
        <v>0</v>
      </c>
      <c r="N121" s="337">
        <f>SUMIF('Tab 8'!$N$70:$N$680,A121,'Tab 8'!$O$70:$O$680)</f>
        <v>0</v>
      </c>
      <c r="O121" s="739">
        <f t="shared" si="6"/>
        <v>0</v>
      </c>
      <c r="P121" s="740">
        <f t="shared" si="7"/>
        <v>0</v>
      </c>
    </row>
    <row r="122" spans="1:16">
      <c r="A122" s="732" t="s">
        <v>695</v>
      </c>
      <c r="B122" s="80">
        <f>VLOOKUP(A122,[1]Adjustments!$A$12:$B$1400,2,FALSE)</f>
        <v>-21478547.839230701</v>
      </c>
      <c r="C122" s="80">
        <f>VLOOKUP(A122,[1]Adjustments!$A$12:$DS$1400,123,FALSE)</f>
        <v>0</v>
      </c>
      <c r="D122" s="80">
        <f t="shared" si="5"/>
        <v>-21478547.839230701</v>
      </c>
      <c r="F122" s="337">
        <f>VLOOKUP(A122,[1]Adjustments!$A$12:$DQ$1400,121,FALSE)</f>
        <v>0</v>
      </c>
      <c r="G122" s="740">
        <f t="shared" si="8"/>
        <v>21478547.839230701</v>
      </c>
      <c r="I122" s="738">
        <f>SUMIF('Tab 3'!$N$11:$N$409,A122,'Tab 3'!$O$11:$O$409)</f>
        <v>0</v>
      </c>
      <c r="J122" s="337">
        <f>SUMIF('Tab 4'!$N$11:$N$409,A122,'Tab 4'!$O$11:$O$409)</f>
        <v>0</v>
      </c>
      <c r="K122" s="337">
        <f>SUMIF('Tab 5'!$N$11:$N$69,A122,'Tab 5'!$O$11:$O$69)</f>
        <v>0</v>
      </c>
      <c r="L122" s="751">
        <f>SUMIF('Tab 6'!$N$11:$N$409,A122,'Tab 6'!$O$11:$O$409)</f>
        <v>0</v>
      </c>
      <c r="M122" s="337">
        <f>SUMIF('Tab7'!$N$70:$N$273,A122,'Tab7'!$O$70:$O$273)</f>
        <v>0</v>
      </c>
      <c r="N122" s="337">
        <f>SUMIF('Tab 8'!$N$70:$N$680,A122,'Tab 8'!$O$70:$O$680)</f>
        <v>0</v>
      </c>
      <c r="O122" s="739">
        <f t="shared" si="6"/>
        <v>0</v>
      </c>
      <c r="P122" s="740">
        <f t="shared" si="7"/>
        <v>0</v>
      </c>
    </row>
    <row r="123" spans="1:16">
      <c r="A123" s="732" t="s">
        <v>696</v>
      </c>
      <c r="B123" s="80">
        <f>VLOOKUP(A123,[1]Adjustments!$A$12:$B$1400,2,FALSE)</f>
        <v>-5140816.6815384598</v>
      </c>
      <c r="C123" s="80">
        <f>VLOOKUP(A123,[1]Adjustments!$A$12:$DS$1400,123,FALSE)</f>
        <v>0</v>
      </c>
      <c r="D123" s="80">
        <f t="shared" si="5"/>
        <v>-5140816.6815384598</v>
      </c>
      <c r="F123" s="337">
        <f>VLOOKUP(A123,[1]Adjustments!$A$12:$DQ$1400,121,FALSE)</f>
        <v>0</v>
      </c>
      <c r="G123" s="740">
        <f t="shared" si="8"/>
        <v>5140816.6815384598</v>
      </c>
      <c r="I123" s="738">
        <f>SUMIF('Tab 3'!$N$11:$N$409,A123,'Tab 3'!$O$11:$O$409)</f>
        <v>0</v>
      </c>
      <c r="J123" s="337">
        <f>SUMIF('Tab 4'!$N$11:$N$409,A123,'Tab 4'!$O$11:$O$409)</f>
        <v>0</v>
      </c>
      <c r="K123" s="337">
        <f>SUMIF('Tab 5'!$N$11:$N$69,A123,'Tab 5'!$O$11:$O$69)</f>
        <v>0</v>
      </c>
      <c r="L123" s="751">
        <f>SUMIF('Tab 6'!$N$11:$N$409,A123,'Tab 6'!$O$11:$O$409)</f>
        <v>0</v>
      </c>
      <c r="M123" s="337">
        <f>SUMIF('Tab7'!$N$70:$N$273,A123,'Tab7'!$O$70:$O$273)</f>
        <v>0</v>
      </c>
      <c r="N123" s="337">
        <f>SUMIF('Tab 8'!$N$70:$N$680,A123,'Tab 8'!$O$70:$O$680)</f>
        <v>0</v>
      </c>
      <c r="O123" s="739">
        <f t="shared" si="6"/>
        <v>0</v>
      </c>
      <c r="P123" s="740">
        <f t="shared" si="7"/>
        <v>0</v>
      </c>
    </row>
    <row r="124" spans="1:16">
      <c r="A124" s="732" t="s">
        <v>697</v>
      </c>
      <c r="B124" s="80">
        <f>VLOOKUP(A124,[1]Adjustments!$A$12:$B$1400,2,FALSE)</f>
        <v>-153300122.156923</v>
      </c>
      <c r="C124" s="80">
        <f>VLOOKUP(A124,[1]Adjustments!$A$12:$DS$1400,123,FALSE)</f>
        <v>0</v>
      </c>
      <c r="D124" s="80">
        <f t="shared" si="5"/>
        <v>-153300122.156923</v>
      </c>
      <c r="F124" s="337">
        <f>VLOOKUP(A124,[1]Adjustments!$A$12:$DQ$1400,121,FALSE)</f>
        <v>0</v>
      </c>
      <c r="G124" s="740">
        <f t="shared" si="8"/>
        <v>153300122.156923</v>
      </c>
      <c r="I124" s="738">
        <f>SUMIF('Tab 3'!$N$11:$N$409,A124,'Tab 3'!$O$11:$O$409)</f>
        <v>0</v>
      </c>
      <c r="J124" s="337">
        <f>SUMIF('Tab 4'!$N$11:$N$409,A124,'Tab 4'!$O$11:$O$409)</f>
        <v>0</v>
      </c>
      <c r="K124" s="337">
        <f>SUMIF('Tab 5'!$N$11:$N$69,A124,'Tab 5'!$O$11:$O$69)</f>
        <v>0</v>
      </c>
      <c r="L124" s="751">
        <f>SUMIF('Tab 6'!$N$11:$N$409,A124,'Tab 6'!$O$11:$O$409)</f>
        <v>0</v>
      </c>
      <c r="M124" s="337">
        <f>SUMIF('Tab7'!$N$70:$N$273,A124,'Tab7'!$O$70:$O$273)</f>
        <v>0</v>
      </c>
      <c r="N124" s="337">
        <f>SUMIF('Tab 8'!$N$70:$N$680,A124,'Tab 8'!$O$70:$O$680)</f>
        <v>0</v>
      </c>
      <c r="O124" s="739">
        <f t="shared" si="6"/>
        <v>0</v>
      </c>
      <c r="P124" s="740">
        <f t="shared" si="7"/>
        <v>0</v>
      </c>
    </row>
    <row r="125" spans="1:16">
      <c r="A125" s="732" t="s">
        <v>698</v>
      </c>
      <c r="B125" s="80">
        <f>VLOOKUP(A125,[1]Adjustments!$A$12:$B$1400,2,FALSE)</f>
        <v>-27817669.628461499</v>
      </c>
      <c r="C125" s="80">
        <f>VLOOKUP(A125,[1]Adjustments!$A$12:$DS$1400,123,FALSE)</f>
        <v>0</v>
      </c>
      <c r="D125" s="80">
        <f t="shared" si="5"/>
        <v>-27817669.628461499</v>
      </c>
      <c r="F125" s="337">
        <f>VLOOKUP(A125,[1]Adjustments!$A$12:$DQ$1400,121,FALSE)</f>
        <v>0</v>
      </c>
      <c r="G125" s="740">
        <f t="shared" si="8"/>
        <v>27817669.628461499</v>
      </c>
      <c r="I125" s="738">
        <f>SUMIF('Tab 3'!$N$11:$N$409,A125,'Tab 3'!$O$11:$O$409)</f>
        <v>0</v>
      </c>
      <c r="J125" s="337">
        <f>SUMIF('Tab 4'!$N$11:$N$409,A125,'Tab 4'!$O$11:$O$409)</f>
        <v>0</v>
      </c>
      <c r="K125" s="337">
        <f>SUMIF('Tab 5'!$N$11:$N$69,A125,'Tab 5'!$O$11:$O$69)</f>
        <v>0</v>
      </c>
      <c r="L125" s="751">
        <f>SUMIF('Tab 6'!$N$11:$N$409,A125,'Tab 6'!$O$11:$O$409)</f>
        <v>0</v>
      </c>
      <c r="M125" s="337">
        <f>SUMIF('Tab7'!$N$70:$N$273,A125,'Tab7'!$O$70:$O$273)</f>
        <v>0</v>
      </c>
      <c r="N125" s="337">
        <f>SUMIF('Tab 8'!$N$70:$N$680,A125,'Tab 8'!$O$70:$O$680)</f>
        <v>0</v>
      </c>
      <c r="O125" s="739">
        <f t="shared" si="6"/>
        <v>0</v>
      </c>
      <c r="P125" s="740">
        <f t="shared" si="7"/>
        <v>0</v>
      </c>
    </row>
    <row r="126" spans="1:16">
      <c r="A126" s="732" t="s">
        <v>699</v>
      </c>
      <c r="B126" s="80">
        <f>VLOOKUP(A126,[1]Adjustments!$A$12:$B$1400,2,FALSE)</f>
        <v>-76812115.740769193</v>
      </c>
      <c r="C126" s="80">
        <f>VLOOKUP(A126,[1]Adjustments!$A$12:$DS$1400,123,FALSE)</f>
        <v>0</v>
      </c>
      <c r="D126" s="80">
        <f t="shared" si="5"/>
        <v>-76812115.740769193</v>
      </c>
      <c r="F126" s="337">
        <f>VLOOKUP(A126,[1]Adjustments!$A$12:$DQ$1400,121,FALSE)</f>
        <v>8395207.5961029362</v>
      </c>
      <c r="G126" s="740">
        <f t="shared" si="8"/>
        <v>85207323.336872131</v>
      </c>
      <c r="I126" s="738">
        <f>SUMIF('Tab 3'!$N$11:$N$409,A126,'Tab 3'!$O$11:$O$409)</f>
        <v>0</v>
      </c>
      <c r="J126" s="337">
        <f>SUMIF('Tab 4'!$N$11:$N$409,A126,'Tab 4'!$O$11:$O$409)</f>
        <v>0</v>
      </c>
      <c r="K126" s="337">
        <f>SUMIF('Tab 5'!$N$11:$N$69,A126,'Tab 5'!$O$11:$O$69)</f>
        <v>0</v>
      </c>
      <c r="L126" s="751">
        <f>SUMIF('Tab 6'!$N$11:$N$409,A126,'Tab 6'!$O$11:$O$409)</f>
        <v>0</v>
      </c>
      <c r="M126" s="337">
        <f>SUMIF('Tab7'!$N$70:$N$273,A126,'Tab7'!$O$70:$O$273)</f>
        <v>0</v>
      </c>
      <c r="N126" s="337">
        <f>SUMIF('Tab 8'!$N$70:$N$680,A126,'Tab 8'!$O$70:$O$680)</f>
        <v>9049461.9791961797</v>
      </c>
      <c r="O126" s="739">
        <f t="shared" si="6"/>
        <v>9049461.9791961797</v>
      </c>
      <c r="P126" s="740">
        <f t="shared" si="7"/>
        <v>9049461.9791961797</v>
      </c>
    </row>
    <row r="127" spans="1:16">
      <c r="A127" s="732" t="s">
        <v>700</v>
      </c>
      <c r="B127" s="80">
        <f>VLOOKUP(A127,[1]Adjustments!$A$12:$B$1400,2,FALSE)</f>
        <v>-24157891.857692301</v>
      </c>
      <c r="C127" s="80">
        <f>VLOOKUP(A127,[1]Adjustments!$A$12:$DS$1400,123,FALSE)</f>
        <v>0</v>
      </c>
      <c r="D127" s="80">
        <f t="shared" si="5"/>
        <v>-24157891.857692301</v>
      </c>
      <c r="F127" s="337">
        <f>VLOOKUP(A127,[1]Adjustments!$A$12:$DQ$1400,121,FALSE)</f>
        <v>57786.588461538398</v>
      </c>
      <c r="G127" s="740">
        <f t="shared" si="8"/>
        <v>24215678.446153838</v>
      </c>
      <c r="I127" s="738">
        <f>SUMIF('Tab 3'!$N$11:$N$409,A127,'Tab 3'!$O$11:$O$409)</f>
        <v>0</v>
      </c>
      <c r="J127" s="337">
        <f>SUMIF('Tab 4'!$N$11:$N$409,A127,'Tab 4'!$O$11:$O$409)</f>
        <v>0</v>
      </c>
      <c r="K127" s="337">
        <f>SUMIF('Tab 5'!$N$11:$N$69,A127,'Tab 5'!$O$11:$O$69)</f>
        <v>0</v>
      </c>
      <c r="L127" s="751">
        <f>SUMIF('Tab 6'!$N$11:$N$409,A127,'Tab 6'!$O$11:$O$409)</f>
        <v>0</v>
      </c>
      <c r="M127" s="337">
        <f>SUMIF('Tab7'!$N$70:$N$273,A127,'Tab7'!$O$70:$O$273)</f>
        <v>0</v>
      </c>
      <c r="N127" s="337">
        <f>SUMIF('Tab 8'!$N$70:$N$680,A127,'Tab 8'!$O$70:$O$680)</f>
        <v>0</v>
      </c>
      <c r="O127" s="739">
        <f t="shared" si="6"/>
        <v>0</v>
      </c>
      <c r="P127" s="740">
        <f t="shared" si="7"/>
        <v>0</v>
      </c>
    </row>
    <row r="128" spans="1:16">
      <c r="A128" s="732" t="s">
        <v>2023</v>
      </c>
      <c r="B128" s="80">
        <f>VLOOKUP(A128,[1]Adjustments!$A$12:$B$1400,2,FALSE)</f>
        <v>63970.852307692301</v>
      </c>
      <c r="C128" s="80">
        <f>VLOOKUP(A128,[1]Adjustments!$A$12:$DS$1400,123,FALSE)</f>
        <v>0</v>
      </c>
      <c r="D128" s="80">
        <f t="shared" si="5"/>
        <v>63970.852307692301</v>
      </c>
      <c r="F128" s="337">
        <f>VLOOKUP(A128,[1]Adjustments!$A$12:$DQ$1400,121,FALSE)</f>
        <v>0</v>
      </c>
      <c r="G128" s="740">
        <f t="shared" si="8"/>
        <v>-63970.852307692301</v>
      </c>
      <c r="I128" s="738">
        <f>SUMIF('Tab 3'!$N$11:$N$409,A128,'Tab 3'!$O$11:$O$409)</f>
        <v>0</v>
      </c>
      <c r="J128" s="337">
        <f>SUMIF('Tab 4'!$N$11:$N$409,A128,'Tab 4'!$O$11:$O$409)</f>
        <v>0</v>
      </c>
      <c r="K128" s="337">
        <f>SUMIF('Tab 5'!$N$11:$N$69,A128,'Tab 5'!$O$11:$O$69)</f>
        <v>0</v>
      </c>
      <c r="L128" s="751">
        <f>SUMIF('Tab 6'!$N$11:$N$409,A128,'Tab 6'!$O$11:$O$409)</f>
        <v>0</v>
      </c>
      <c r="M128" s="337">
        <f>SUMIF('Tab7'!$N$70:$N$273,A128,'Tab7'!$O$70:$O$273)</f>
        <v>0</v>
      </c>
      <c r="N128" s="337">
        <f>SUMIF('Tab 8'!$N$70:$N$680,A128,'Tab 8'!$O$70:$O$680)</f>
        <v>0</v>
      </c>
      <c r="O128" s="739">
        <f t="shared" si="6"/>
        <v>0</v>
      </c>
      <c r="P128" s="740">
        <f t="shared" si="7"/>
        <v>0</v>
      </c>
    </row>
    <row r="129" spans="1:16">
      <c r="A129" s="732" t="s">
        <v>701</v>
      </c>
      <c r="B129" s="80">
        <f>VLOOKUP(A129,[1]Adjustments!$A$12:$B$1400,2,FALSE)</f>
        <v>-172220828.73076901</v>
      </c>
      <c r="C129" s="80">
        <f>VLOOKUP(A129,[1]Adjustments!$A$12:$DS$1400,123,FALSE)</f>
        <v>0</v>
      </c>
      <c r="D129" s="80">
        <f t="shared" si="5"/>
        <v>-172220828.73076901</v>
      </c>
      <c r="F129" s="337">
        <f>VLOOKUP(A129,[1]Adjustments!$A$12:$DQ$1400,121,FALSE)</f>
        <v>0</v>
      </c>
      <c r="G129" s="740">
        <f t="shared" si="8"/>
        <v>172220828.73076901</v>
      </c>
      <c r="I129" s="738">
        <f>SUMIF('Tab 3'!$N$11:$N$409,A129,'Tab 3'!$O$11:$O$409)</f>
        <v>0</v>
      </c>
      <c r="J129" s="337">
        <f>SUMIF('Tab 4'!$N$11:$N$409,A129,'Tab 4'!$O$11:$O$409)</f>
        <v>0</v>
      </c>
      <c r="K129" s="337">
        <f>SUMIF('Tab 5'!$N$11:$N$69,A129,'Tab 5'!$O$11:$O$69)</f>
        <v>0</v>
      </c>
      <c r="L129" s="751">
        <f>SUMIF('Tab 6'!$N$11:$N$409,A129,'Tab 6'!$O$11:$O$409)</f>
        <v>0</v>
      </c>
      <c r="M129" s="337">
        <f>SUMIF('Tab7'!$N$70:$N$273,A129,'Tab7'!$O$70:$O$273)</f>
        <v>0</v>
      </c>
      <c r="N129" s="337">
        <f>SUMIF('Tab 8'!$N$70:$N$680,A129,'Tab 8'!$O$70:$O$680)</f>
        <v>0</v>
      </c>
      <c r="O129" s="739">
        <f t="shared" si="6"/>
        <v>0</v>
      </c>
      <c r="P129" s="740">
        <f t="shared" si="7"/>
        <v>0</v>
      </c>
    </row>
    <row r="130" spans="1:16">
      <c r="A130" s="732" t="s">
        <v>702</v>
      </c>
      <c r="B130" s="80">
        <f>VLOOKUP(A130,[1]Adjustments!$A$12:$B$1400,2,FALSE)</f>
        <v>0</v>
      </c>
      <c r="C130" s="80">
        <f>VLOOKUP(A130,[1]Adjustments!$A$12:$DS$1400,123,FALSE)</f>
        <v>0</v>
      </c>
      <c r="D130" s="80">
        <f t="shared" si="5"/>
        <v>0</v>
      </c>
      <c r="F130" s="337">
        <f>VLOOKUP(A130,[1]Adjustments!$A$12:$DQ$1400,121,FALSE)</f>
        <v>0</v>
      </c>
      <c r="G130" s="740">
        <f t="shared" si="8"/>
        <v>0</v>
      </c>
      <c r="I130" s="738">
        <f>SUMIF('Tab 3'!$N$11:$N$409,A130,'Tab 3'!$O$11:$O$409)</f>
        <v>0</v>
      </c>
      <c r="J130" s="337">
        <f>SUMIF('Tab 4'!$N$11:$N$409,A130,'Tab 4'!$O$11:$O$409)</f>
        <v>0</v>
      </c>
      <c r="K130" s="337">
        <f>SUMIF('Tab 5'!$N$11:$N$69,A130,'Tab 5'!$O$11:$O$69)</f>
        <v>0</v>
      </c>
      <c r="L130" s="751">
        <f>SUMIF('Tab 6'!$N$11:$N$409,A130,'Tab 6'!$O$11:$O$409)</f>
        <v>0</v>
      </c>
      <c r="M130" s="337">
        <f>SUMIF('Tab7'!$N$70:$N$273,A130,'Tab7'!$O$70:$O$273)</f>
        <v>0</v>
      </c>
      <c r="N130" s="337">
        <f>SUMIF('Tab 8'!$N$70:$N$680,A130,'Tab 8'!$O$70:$O$680)</f>
        <v>0</v>
      </c>
      <c r="O130" s="739">
        <f t="shared" si="6"/>
        <v>0</v>
      </c>
      <c r="P130" s="740">
        <f t="shared" si="7"/>
        <v>0</v>
      </c>
    </row>
    <row r="131" spans="1:16">
      <c r="A131" s="732" t="s">
        <v>703</v>
      </c>
      <c r="B131" s="80">
        <f>VLOOKUP(A131,[1]Adjustments!$A$12:$B$1400,2,FALSE)</f>
        <v>-237919331.363846</v>
      </c>
      <c r="C131" s="80">
        <f>VLOOKUP(A131,[1]Adjustments!$A$12:$DS$1400,123,FALSE)</f>
        <v>0</v>
      </c>
      <c r="D131" s="80">
        <f t="shared" si="5"/>
        <v>-237919331.363846</v>
      </c>
      <c r="F131" s="337">
        <f>VLOOKUP(A131,[1]Adjustments!$A$12:$DQ$1400,121,FALSE)</f>
        <v>0</v>
      </c>
      <c r="G131" s="740">
        <f t="shared" si="8"/>
        <v>237919331.363846</v>
      </c>
      <c r="I131" s="738">
        <f>SUMIF('Tab 3'!$N$11:$N$409,A131,'Tab 3'!$O$11:$O$409)</f>
        <v>0</v>
      </c>
      <c r="J131" s="337">
        <f>SUMIF('Tab 4'!$N$11:$N$409,A131,'Tab 4'!$O$11:$O$409)</f>
        <v>0</v>
      </c>
      <c r="K131" s="337">
        <f>SUMIF('Tab 5'!$N$11:$N$69,A131,'Tab 5'!$O$11:$O$69)</f>
        <v>0</v>
      </c>
      <c r="L131" s="751">
        <f>SUMIF('Tab 6'!$N$11:$N$409,A131,'Tab 6'!$O$11:$O$409)</f>
        <v>0</v>
      </c>
      <c r="M131" s="337">
        <f>SUMIF('Tab7'!$N$70:$N$273,A131,'Tab7'!$O$70:$O$273)</f>
        <v>0</v>
      </c>
      <c r="N131" s="337">
        <f>SUMIF('Tab 8'!$N$70:$N$680,A131,'Tab 8'!$O$70:$O$680)</f>
        <v>0</v>
      </c>
      <c r="O131" s="739">
        <f t="shared" si="6"/>
        <v>0</v>
      </c>
      <c r="P131" s="740">
        <f t="shared" si="7"/>
        <v>0</v>
      </c>
    </row>
    <row r="132" spans="1:16">
      <c r="A132" s="732" t="s">
        <v>704</v>
      </c>
      <c r="B132" s="80">
        <f>VLOOKUP(A132,[1]Adjustments!$A$12:$B$1400,2,FALSE)</f>
        <v>-414962349.40922999</v>
      </c>
      <c r="C132" s="80">
        <f>VLOOKUP(A132,[1]Adjustments!$A$12:$DS$1400,123,FALSE)</f>
        <v>0</v>
      </c>
      <c r="D132" s="80">
        <f t="shared" si="5"/>
        <v>-414962349.40922999</v>
      </c>
      <c r="F132" s="337">
        <f>VLOOKUP(A132,[1]Adjustments!$A$12:$DQ$1400,121,FALSE)</f>
        <v>0</v>
      </c>
      <c r="G132" s="740">
        <f t="shared" si="8"/>
        <v>414962349.40922999</v>
      </c>
      <c r="I132" s="738">
        <f>SUMIF('Tab 3'!$N$11:$N$409,A132,'Tab 3'!$O$11:$O$409)</f>
        <v>0</v>
      </c>
      <c r="J132" s="337">
        <f>SUMIF('Tab 4'!$N$11:$N$409,A132,'Tab 4'!$O$11:$O$409)</f>
        <v>0</v>
      </c>
      <c r="K132" s="337">
        <f>SUMIF('Tab 5'!$N$11:$N$69,A132,'Tab 5'!$O$11:$O$69)</f>
        <v>0</v>
      </c>
      <c r="L132" s="751">
        <f>SUMIF('Tab 6'!$N$11:$N$409,A132,'Tab 6'!$O$11:$O$409)</f>
        <v>0</v>
      </c>
      <c r="M132" s="337">
        <f>SUMIF('Tab7'!$N$70:$N$273,A132,'Tab7'!$O$70:$O$273)</f>
        <v>0</v>
      </c>
      <c r="N132" s="337">
        <f>SUMIF('Tab 8'!$N$70:$N$680,A132,'Tab 8'!$O$70:$O$680)</f>
        <v>0</v>
      </c>
      <c r="O132" s="739">
        <f t="shared" si="6"/>
        <v>0</v>
      </c>
      <c r="P132" s="740">
        <f t="shared" si="7"/>
        <v>0</v>
      </c>
    </row>
    <row r="133" spans="1:16">
      <c r="A133" s="732" t="s">
        <v>705</v>
      </c>
      <c r="B133" s="80">
        <f>VLOOKUP(A133,[1]Adjustments!$A$12:$B$1400,2,FALSE)</f>
        <v>-25443511.505384602</v>
      </c>
      <c r="C133" s="80">
        <f>VLOOKUP(A133,[1]Adjustments!$A$12:$DS$1400,123,FALSE)</f>
        <v>0</v>
      </c>
      <c r="D133" s="80">
        <f t="shared" si="5"/>
        <v>-25443511.505384602</v>
      </c>
      <c r="F133" s="337">
        <f>VLOOKUP(A133,[1]Adjustments!$A$12:$DQ$1400,121,FALSE)</f>
        <v>0</v>
      </c>
      <c r="G133" s="740">
        <f t="shared" si="8"/>
        <v>25443511.505384602</v>
      </c>
      <c r="I133" s="738">
        <f>SUMIF('Tab 3'!$N$11:$N$409,A133,'Tab 3'!$O$11:$O$409)</f>
        <v>0</v>
      </c>
      <c r="J133" s="337">
        <f>SUMIF('Tab 4'!$N$11:$N$409,A133,'Tab 4'!$O$11:$O$409)</f>
        <v>0</v>
      </c>
      <c r="K133" s="337">
        <f>SUMIF('Tab 5'!$N$11:$N$69,A133,'Tab 5'!$O$11:$O$69)</f>
        <v>0</v>
      </c>
      <c r="L133" s="751">
        <f>SUMIF('Tab 6'!$N$11:$N$409,A133,'Tab 6'!$O$11:$O$409)</f>
        <v>0</v>
      </c>
      <c r="M133" s="337">
        <f>SUMIF('Tab7'!$N$70:$N$273,A133,'Tab7'!$O$70:$O$273)</f>
        <v>0</v>
      </c>
      <c r="N133" s="337">
        <f>SUMIF('Tab 8'!$N$70:$N$680,A133,'Tab 8'!$O$70:$O$680)</f>
        <v>0</v>
      </c>
      <c r="O133" s="739">
        <f t="shared" si="6"/>
        <v>0</v>
      </c>
      <c r="P133" s="740">
        <f t="shared" si="7"/>
        <v>0</v>
      </c>
    </row>
    <row r="134" spans="1:16">
      <c r="A134" s="732" t="s">
        <v>706</v>
      </c>
      <c r="B134" s="80">
        <f>VLOOKUP(A134,[1]Adjustments!$A$12:$B$1400,2,FALSE)</f>
        <v>-722290179.35153794</v>
      </c>
      <c r="C134" s="80">
        <f>VLOOKUP(A134,[1]Adjustments!$A$12:$DS$1400,123,FALSE)</f>
        <v>0</v>
      </c>
      <c r="D134" s="80">
        <f t="shared" si="5"/>
        <v>-722290179.35153794</v>
      </c>
      <c r="F134" s="337">
        <f>VLOOKUP(A134,[1]Adjustments!$A$12:$DQ$1400,121,FALSE)</f>
        <v>0</v>
      </c>
      <c r="G134" s="740">
        <f t="shared" si="8"/>
        <v>722290179.35153794</v>
      </c>
      <c r="I134" s="738">
        <f>SUMIF('Tab 3'!$N$11:$N$409,A134,'Tab 3'!$O$11:$O$409)</f>
        <v>0</v>
      </c>
      <c r="J134" s="337">
        <f>SUMIF('Tab 4'!$N$11:$N$409,A134,'Tab 4'!$O$11:$O$409)</f>
        <v>0</v>
      </c>
      <c r="K134" s="337">
        <f>SUMIF('Tab 5'!$N$11:$N$69,A134,'Tab 5'!$O$11:$O$69)</f>
        <v>0</v>
      </c>
      <c r="L134" s="751">
        <f>SUMIF('Tab 6'!$N$11:$N$409,A134,'Tab 6'!$O$11:$O$409)</f>
        <v>0</v>
      </c>
      <c r="M134" s="337">
        <f>SUMIF('Tab7'!$N$70:$N$273,A134,'Tab7'!$O$70:$O$273)</f>
        <v>0</v>
      </c>
      <c r="N134" s="337">
        <f>SUMIF('Tab 8'!$N$70:$N$680,A134,'Tab 8'!$O$70:$O$680)</f>
        <v>0</v>
      </c>
      <c r="O134" s="739">
        <f t="shared" si="6"/>
        <v>0</v>
      </c>
      <c r="P134" s="740">
        <f t="shared" si="7"/>
        <v>0</v>
      </c>
    </row>
    <row r="135" spans="1:16">
      <c r="A135" s="732" t="s">
        <v>707</v>
      </c>
      <c r="B135" s="80">
        <f>VLOOKUP(A135,[1]Adjustments!$A$12:$B$1400,2,FALSE)</f>
        <v>-799092724.89769197</v>
      </c>
      <c r="C135" s="80">
        <f>VLOOKUP(A135,[1]Adjustments!$A$12:$DS$1400,123,FALSE)</f>
        <v>0</v>
      </c>
      <c r="D135" s="80">
        <f t="shared" ref="D135:D198" si="9">SUM(B135:C135)</f>
        <v>-799092724.89769197</v>
      </c>
      <c r="F135" s="337">
        <f>VLOOKUP(A135,[1]Adjustments!$A$12:$DQ$1400,121,FALSE)</f>
        <v>0</v>
      </c>
      <c r="G135" s="740">
        <f t="shared" si="8"/>
        <v>799092724.89769197</v>
      </c>
      <c r="I135" s="738">
        <f>SUMIF('Tab 3'!$N$11:$N$409,A135,'Tab 3'!$O$11:$O$409)</f>
        <v>0</v>
      </c>
      <c r="J135" s="337">
        <f>SUMIF('Tab 4'!$N$11:$N$409,A135,'Tab 4'!$O$11:$O$409)</f>
        <v>0</v>
      </c>
      <c r="K135" s="337">
        <f>SUMIF('Tab 5'!$N$11:$N$69,A135,'Tab 5'!$O$11:$O$69)</f>
        <v>0</v>
      </c>
      <c r="L135" s="751">
        <f>SUMIF('Tab 6'!$N$11:$N$409,A135,'Tab 6'!$O$11:$O$409)</f>
        <v>0</v>
      </c>
      <c r="M135" s="337">
        <f>SUMIF('Tab7'!$N$70:$N$273,A135,'Tab7'!$O$70:$O$273)</f>
        <v>0</v>
      </c>
      <c r="N135" s="337">
        <f>SUMIF('Tab 8'!$N$70:$N$680,A135,'Tab 8'!$O$70:$O$680)</f>
        <v>0</v>
      </c>
      <c r="O135" s="739">
        <f t="shared" ref="O135:O198" si="10">SUM(I135:N135)</f>
        <v>0</v>
      </c>
      <c r="P135" s="740">
        <f t="shared" ref="P135:P198" si="11">+O135-C135</f>
        <v>0</v>
      </c>
    </row>
    <row r="136" spans="1:16">
      <c r="A136" s="732" t="s">
        <v>708</v>
      </c>
      <c r="B136" s="80">
        <f>VLOOKUP(A136,[1]Adjustments!$A$12:$B$1400,2,FALSE)</f>
        <v>-870313002.99846101</v>
      </c>
      <c r="C136" s="80">
        <f>VLOOKUP(A136,[1]Adjustments!$A$12:$DS$1400,123,FALSE)</f>
        <v>0</v>
      </c>
      <c r="D136" s="80">
        <f t="shared" si="9"/>
        <v>-870313002.99846101</v>
      </c>
      <c r="F136" s="337">
        <f>VLOOKUP(A136,[1]Adjustments!$A$12:$DQ$1400,121,FALSE)</f>
        <v>136049.26756611821</v>
      </c>
      <c r="G136" s="740">
        <f t="shared" ref="G136:G199" si="12">+F136-D136</f>
        <v>870449052.26602709</v>
      </c>
      <c r="I136" s="738">
        <f>SUMIF('Tab 3'!$N$11:$N$409,A136,'Tab 3'!$O$11:$O$409)</f>
        <v>0</v>
      </c>
      <c r="J136" s="337">
        <f>SUMIF('Tab 4'!$N$11:$N$409,A136,'Tab 4'!$O$11:$O$409)</f>
        <v>0</v>
      </c>
      <c r="K136" s="337">
        <f>SUMIF('Tab 5'!$N$11:$N$69,A136,'Tab 5'!$O$11:$O$69)</f>
        <v>0</v>
      </c>
      <c r="L136" s="751">
        <f>SUMIF('Tab 6'!$N$11:$N$409,A136,'Tab 6'!$O$11:$O$409)</f>
        <v>0</v>
      </c>
      <c r="M136" s="337">
        <f>SUMIF('Tab7'!$N$70:$N$273,A136,'Tab7'!$O$70:$O$273)</f>
        <v>0</v>
      </c>
      <c r="N136" s="337">
        <f>SUMIF('Tab 8'!$N$70:$N$680,A136,'Tab 8'!$O$70:$O$680)</f>
        <v>0</v>
      </c>
      <c r="O136" s="739">
        <f t="shared" si="10"/>
        <v>0</v>
      </c>
      <c r="P136" s="740">
        <f t="shared" si="11"/>
        <v>0</v>
      </c>
    </row>
    <row r="137" spans="1:16">
      <c r="A137" s="826" t="s">
        <v>709</v>
      </c>
      <c r="B137" s="827">
        <f>VLOOKUP(A137,[1]Adjustments!$A$12:$B$1400,2,FALSE)</f>
        <v>-180424207.07846099</v>
      </c>
      <c r="C137" s="827">
        <f>VLOOKUP(A137,[1]Adjustments!$A$12:$DS$1400,123,FALSE)</f>
        <v>0</v>
      </c>
      <c r="D137" s="827">
        <f t="shared" si="9"/>
        <v>-180424207.07846099</v>
      </c>
      <c r="E137" s="828"/>
      <c r="F137" s="829">
        <f>VLOOKUP(A137,[1]Adjustments!$A$12:$DQ$1400,121,FALSE)</f>
        <v>0</v>
      </c>
      <c r="G137" s="829">
        <f t="shared" si="12"/>
        <v>180424207.07846099</v>
      </c>
      <c r="I137" s="738">
        <f>SUMIF('Tab 3'!$N$11:$N$409,A137,'Tab 3'!$O$11:$O$409)</f>
        <v>0</v>
      </c>
      <c r="J137" s="337">
        <f>SUMIF('Tab 4'!$N$11:$N$409,A137,'Tab 4'!$O$11:$O$409)</f>
        <v>0</v>
      </c>
      <c r="K137" s="337">
        <f>SUMIF('Tab 5'!$N$11:$N$69,A137,'Tab 5'!$O$11:$O$69)</f>
        <v>0</v>
      </c>
      <c r="L137" s="751">
        <f>SUMIF('Tab 6'!$N$11:$N$409,A137,'Tab 6'!$O$11:$O$409)</f>
        <v>0</v>
      </c>
      <c r="M137" s="337">
        <f>SUMIF('Tab7'!$N$70:$N$273,A137,'Tab7'!$O$70:$O$273)</f>
        <v>0</v>
      </c>
      <c r="N137" s="337">
        <f>SUMIF('Tab 8'!$N$70:$N$680,A137,'Tab 8'!$O$70:$O$680)</f>
        <v>0</v>
      </c>
      <c r="O137" s="739">
        <f t="shared" si="10"/>
        <v>0</v>
      </c>
      <c r="P137" s="740">
        <f t="shared" si="11"/>
        <v>0</v>
      </c>
    </row>
    <row r="138" spans="1:16">
      <c r="A138" s="732" t="s">
        <v>710</v>
      </c>
      <c r="B138" s="80">
        <f>VLOOKUP(A138,[1]Adjustments!$A$12:$B$1400,2,FALSE)</f>
        <v>-375114306.20230699</v>
      </c>
      <c r="C138" s="80">
        <f>VLOOKUP(A138,[1]Adjustments!$A$12:$DS$1400,123,FALSE)</f>
        <v>0</v>
      </c>
      <c r="D138" s="80">
        <f t="shared" si="9"/>
        <v>-375114306.20230699</v>
      </c>
      <c r="F138" s="337">
        <f>VLOOKUP(A138,[1]Adjustments!$A$12:$DQ$1400,121,FALSE)</f>
        <v>0</v>
      </c>
      <c r="G138" s="740">
        <f t="shared" si="12"/>
        <v>375114306.20230699</v>
      </c>
      <c r="I138" s="738">
        <f>SUMIF('Tab 3'!$N$11:$N$409,A138,'Tab 3'!$O$11:$O$409)</f>
        <v>0</v>
      </c>
      <c r="J138" s="337">
        <f>SUMIF('Tab 4'!$N$11:$N$409,A138,'Tab 4'!$O$11:$O$409)</f>
        <v>0</v>
      </c>
      <c r="K138" s="337">
        <f>SUMIF('Tab 5'!$N$11:$N$69,A138,'Tab 5'!$O$11:$O$69)</f>
        <v>0</v>
      </c>
      <c r="L138" s="751">
        <f>SUMIF('Tab 6'!$N$11:$N$409,A138,'Tab 6'!$O$11:$O$409)</f>
        <v>0</v>
      </c>
      <c r="M138" s="337">
        <f>SUMIF('Tab7'!$N$70:$N$273,A138,'Tab7'!$O$70:$O$273)</f>
        <v>0</v>
      </c>
      <c r="N138" s="337">
        <f>SUMIF('Tab 8'!$N$70:$N$680,A138,'Tab 8'!$O$70:$O$680)</f>
        <v>0</v>
      </c>
      <c r="O138" s="739">
        <f t="shared" si="10"/>
        <v>0</v>
      </c>
      <c r="P138" s="740">
        <f t="shared" si="11"/>
        <v>0</v>
      </c>
    </row>
    <row r="139" spans="1:16">
      <c r="A139" s="826" t="s">
        <v>711</v>
      </c>
      <c r="B139" s="827">
        <f>VLOOKUP(A139,[1]Adjustments!$A$12:$B$1400,2,FALSE)</f>
        <v>-404163890.76153803</v>
      </c>
      <c r="C139" s="827">
        <f>VLOOKUP(A139,[1]Adjustments!$A$12:$DS$1400,123,FALSE)</f>
        <v>0</v>
      </c>
      <c r="D139" s="827">
        <f t="shared" si="9"/>
        <v>-404163890.76153803</v>
      </c>
      <c r="E139" s="828"/>
      <c r="F139" s="829">
        <f>VLOOKUP(A139,[1]Adjustments!$A$12:$DQ$1400,121,FALSE)</f>
        <v>0</v>
      </c>
      <c r="G139" s="829">
        <f t="shared" si="12"/>
        <v>404163890.76153803</v>
      </c>
      <c r="I139" s="738">
        <f>SUMIF('Tab 3'!$N$11:$N$409,A139,'Tab 3'!$O$11:$O$409)</f>
        <v>0</v>
      </c>
      <c r="J139" s="337">
        <f>SUMIF('Tab 4'!$N$11:$N$409,A139,'Tab 4'!$O$11:$O$409)</f>
        <v>0</v>
      </c>
      <c r="K139" s="337">
        <f>SUMIF('Tab 5'!$N$11:$N$69,A139,'Tab 5'!$O$11:$O$69)</f>
        <v>0</v>
      </c>
      <c r="L139" s="751">
        <f>SUMIF('Tab 6'!$N$11:$N$409,A139,'Tab 6'!$O$11:$O$409)</f>
        <v>0</v>
      </c>
      <c r="M139" s="337">
        <f>SUMIF('Tab7'!$N$70:$N$273,A139,'Tab7'!$O$70:$O$273)</f>
        <v>0</v>
      </c>
      <c r="N139" s="337">
        <f>SUMIF('Tab 8'!$N$70:$N$680,A139,'Tab 8'!$O$70:$O$680)</f>
        <v>0</v>
      </c>
      <c r="O139" s="739">
        <f t="shared" si="10"/>
        <v>0</v>
      </c>
      <c r="P139" s="740">
        <f t="shared" si="11"/>
        <v>0</v>
      </c>
    </row>
    <row r="140" spans="1:16">
      <c r="A140" s="732" t="s">
        <v>712</v>
      </c>
      <c r="B140" s="80">
        <f>VLOOKUP(A140,[1]Adjustments!$A$12:$B$1400,2,FALSE)</f>
        <v>-584847617.00615299</v>
      </c>
      <c r="C140" s="80">
        <f>VLOOKUP(A140,[1]Adjustments!$A$12:$DS$1400,123,FALSE)</f>
        <v>0</v>
      </c>
      <c r="D140" s="80">
        <f t="shared" si="9"/>
        <v>-584847617.00615299</v>
      </c>
      <c r="F140" s="337">
        <f>VLOOKUP(A140,[1]Adjustments!$A$12:$DQ$1400,121,FALSE)</f>
        <v>10957.6861538461</v>
      </c>
      <c r="G140" s="740">
        <f t="shared" si="12"/>
        <v>584858574.69230688</v>
      </c>
      <c r="I140" s="738">
        <f>SUMIF('Tab 3'!$N$11:$N$409,A140,'Tab 3'!$O$11:$O$409)</f>
        <v>0</v>
      </c>
      <c r="J140" s="337">
        <f>SUMIF('Tab 4'!$N$11:$N$409,A140,'Tab 4'!$O$11:$O$409)</f>
        <v>0</v>
      </c>
      <c r="K140" s="337">
        <f>SUMIF('Tab 5'!$N$11:$N$69,A140,'Tab 5'!$O$11:$O$69)</f>
        <v>0</v>
      </c>
      <c r="L140" s="751">
        <f>SUMIF('Tab 6'!$N$11:$N$409,A140,'Tab 6'!$O$11:$O$409)</f>
        <v>0</v>
      </c>
      <c r="M140" s="337">
        <f>SUMIF('Tab7'!$N$70:$N$273,A140,'Tab7'!$O$70:$O$273)</f>
        <v>0</v>
      </c>
      <c r="N140" s="337">
        <f>SUMIF('Tab 8'!$N$70:$N$680,A140,'Tab 8'!$O$70:$O$680)</f>
        <v>0</v>
      </c>
      <c r="O140" s="739">
        <f t="shared" si="10"/>
        <v>0</v>
      </c>
      <c r="P140" s="740">
        <f t="shared" si="11"/>
        <v>0</v>
      </c>
    </row>
    <row r="141" spans="1:16">
      <c r="A141" s="732" t="s">
        <v>713</v>
      </c>
      <c r="B141" s="80">
        <f>VLOOKUP(A141,[1]Adjustments!$A$12:$B$1400,2,FALSE)</f>
        <v>141822.79</v>
      </c>
      <c r="C141" s="80">
        <f>VLOOKUP(A141,[1]Adjustments!$A$12:$DS$1400,123,FALSE)</f>
        <v>0</v>
      </c>
      <c r="D141" s="80">
        <f t="shared" si="9"/>
        <v>141822.79</v>
      </c>
      <c r="F141" s="337">
        <f>VLOOKUP(A141,[1]Adjustments!$A$12:$DQ$1400,121,FALSE)</f>
        <v>0</v>
      </c>
      <c r="G141" s="740">
        <f t="shared" si="12"/>
        <v>-141822.79</v>
      </c>
      <c r="I141" s="738">
        <f>SUMIF('Tab 3'!$N$11:$N$409,A141,'Tab 3'!$O$11:$O$409)</f>
        <v>0</v>
      </c>
      <c r="J141" s="337">
        <f>SUMIF('Tab 4'!$N$11:$N$409,A141,'Tab 4'!$O$11:$O$409)</f>
        <v>0</v>
      </c>
      <c r="K141" s="337">
        <f>SUMIF('Tab 5'!$N$11:$N$69,A141,'Tab 5'!$O$11:$O$69)</f>
        <v>0</v>
      </c>
      <c r="L141" s="751">
        <f>SUMIF('Tab 6'!$N$11:$N$409,A141,'Tab 6'!$O$11:$O$409)</f>
        <v>0</v>
      </c>
      <c r="M141" s="337">
        <f>SUMIF('Tab7'!$N$70:$N$273,A141,'Tab7'!$O$70:$O$273)</f>
        <v>0</v>
      </c>
      <c r="N141" s="337">
        <f>SUMIF('Tab 8'!$N$70:$N$680,A141,'Tab 8'!$O$70:$O$680)</f>
        <v>0</v>
      </c>
      <c r="O141" s="739">
        <f t="shared" si="10"/>
        <v>0</v>
      </c>
      <c r="P141" s="740">
        <f t="shared" si="11"/>
        <v>0</v>
      </c>
    </row>
    <row r="142" spans="1:16">
      <c r="A142" s="732" t="s">
        <v>714</v>
      </c>
      <c r="B142" s="80">
        <f>VLOOKUP(A142,[1]Adjustments!$A$12:$B$1400,2,FALSE)</f>
        <v>910304.17</v>
      </c>
      <c r="C142" s="80">
        <f>VLOOKUP(A142,[1]Adjustments!$A$12:$DS$1400,123,FALSE)</f>
        <v>0</v>
      </c>
      <c r="D142" s="80">
        <f t="shared" si="9"/>
        <v>910304.17</v>
      </c>
      <c r="F142" s="337">
        <f>VLOOKUP(A142,[1]Adjustments!$A$12:$DQ$1400,121,FALSE)</f>
        <v>0</v>
      </c>
      <c r="G142" s="740">
        <f t="shared" si="12"/>
        <v>-910304.17</v>
      </c>
      <c r="I142" s="738">
        <f>SUMIF('Tab 3'!$N$11:$N$409,A142,'Tab 3'!$O$11:$O$409)</f>
        <v>0</v>
      </c>
      <c r="J142" s="337">
        <f>SUMIF('Tab 4'!$N$11:$N$409,A142,'Tab 4'!$O$11:$O$409)</f>
        <v>0</v>
      </c>
      <c r="K142" s="337">
        <f>SUMIF('Tab 5'!$N$11:$N$69,A142,'Tab 5'!$O$11:$O$69)</f>
        <v>0</v>
      </c>
      <c r="L142" s="751">
        <f>SUMIF('Tab 6'!$N$11:$N$409,A142,'Tab 6'!$O$11:$O$409)</f>
        <v>0</v>
      </c>
      <c r="M142" s="337">
        <f>SUMIF('Tab7'!$N$70:$N$273,A142,'Tab7'!$O$70:$O$273)</f>
        <v>0</v>
      </c>
      <c r="N142" s="337">
        <f>SUMIF('Tab 8'!$N$70:$N$680,A142,'Tab 8'!$O$70:$O$680)</f>
        <v>0</v>
      </c>
      <c r="O142" s="739">
        <f t="shared" si="10"/>
        <v>0</v>
      </c>
      <c r="P142" s="740">
        <f t="shared" si="11"/>
        <v>0</v>
      </c>
    </row>
    <row r="143" spans="1:16">
      <c r="A143" s="732" t="s">
        <v>715</v>
      </c>
      <c r="B143" s="80">
        <f>VLOOKUP(A143,[1]Adjustments!$A$12:$B$1400,2,FALSE)</f>
        <v>8673284.1899999995</v>
      </c>
      <c r="C143" s="80">
        <f>VLOOKUP(A143,[1]Adjustments!$A$12:$DS$1400,123,FALSE)</f>
        <v>0</v>
      </c>
      <c r="D143" s="80">
        <f t="shared" si="9"/>
        <v>8673284.1899999995</v>
      </c>
      <c r="F143" s="337">
        <f>VLOOKUP(A143,[1]Adjustments!$A$12:$DQ$1400,121,FALSE)</f>
        <v>0</v>
      </c>
      <c r="G143" s="740">
        <f t="shared" si="12"/>
        <v>-8673284.1899999995</v>
      </c>
      <c r="I143" s="738">
        <f>SUMIF('Tab 3'!$N$11:$N$409,A143,'Tab 3'!$O$11:$O$409)</f>
        <v>0</v>
      </c>
      <c r="J143" s="337">
        <f>SUMIF('Tab 4'!$N$11:$N$409,A143,'Tab 4'!$O$11:$O$409)</f>
        <v>0</v>
      </c>
      <c r="K143" s="337">
        <f>SUMIF('Tab 5'!$N$11:$N$69,A143,'Tab 5'!$O$11:$O$69)</f>
        <v>0</v>
      </c>
      <c r="L143" s="751">
        <f>SUMIF('Tab 6'!$N$11:$N$409,A143,'Tab 6'!$O$11:$O$409)</f>
        <v>0</v>
      </c>
      <c r="M143" s="337">
        <f>SUMIF('Tab7'!$N$70:$N$273,A143,'Tab7'!$O$70:$O$273)</f>
        <v>0</v>
      </c>
      <c r="N143" s="337">
        <f>SUMIF('Tab 8'!$N$70:$N$680,A143,'Tab 8'!$O$70:$O$680)</f>
        <v>0</v>
      </c>
      <c r="O143" s="739">
        <f t="shared" si="10"/>
        <v>0</v>
      </c>
      <c r="P143" s="740">
        <f t="shared" si="11"/>
        <v>0</v>
      </c>
    </row>
    <row r="144" spans="1:16">
      <c r="A144" s="732" t="s">
        <v>716</v>
      </c>
      <c r="B144" s="80">
        <f>VLOOKUP(A144,[1]Adjustments!$A$12:$B$1400,2,FALSE)</f>
        <v>0</v>
      </c>
      <c r="C144" s="80">
        <f>VLOOKUP(A144,[1]Adjustments!$A$12:$DS$1400,123,FALSE)</f>
        <v>0</v>
      </c>
      <c r="D144" s="80">
        <f t="shared" si="9"/>
        <v>0</v>
      </c>
      <c r="F144" s="337">
        <f>VLOOKUP(A144,[1]Adjustments!$A$12:$DQ$1400,121,FALSE)</f>
        <v>0</v>
      </c>
      <c r="G144" s="740">
        <f t="shared" si="12"/>
        <v>0</v>
      </c>
      <c r="I144" s="738">
        <f>SUMIF('Tab 3'!$N$11:$N$409,A144,'Tab 3'!$O$11:$O$409)</f>
        <v>0</v>
      </c>
      <c r="J144" s="337">
        <f>SUMIF('Tab 4'!$N$11:$N$409,A144,'Tab 4'!$O$11:$O$409)</f>
        <v>0</v>
      </c>
      <c r="K144" s="337">
        <f>SUMIF('Tab 5'!$N$11:$N$69,A144,'Tab 5'!$O$11:$O$69)</f>
        <v>0</v>
      </c>
      <c r="L144" s="751">
        <f>SUMIF('Tab 6'!$N$11:$N$409,A144,'Tab 6'!$O$11:$O$409)</f>
        <v>0</v>
      </c>
      <c r="M144" s="337">
        <f>SUMIF('Tab7'!$N$70:$N$273,A144,'Tab7'!$O$70:$O$273)</f>
        <v>0</v>
      </c>
      <c r="N144" s="337">
        <f>SUMIF('Tab 8'!$N$70:$N$680,A144,'Tab 8'!$O$70:$O$680)</f>
        <v>0</v>
      </c>
      <c r="O144" s="739">
        <f t="shared" si="10"/>
        <v>0</v>
      </c>
      <c r="P144" s="740">
        <f t="shared" si="11"/>
        <v>0</v>
      </c>
    </row>
    <row r="145" spans="1:16">
      <c r="A145" s="732" t="s">
        <v>717</v>
      </c>
      <c r="B145" s="80">
        <f>VLOOKUP(A145,[1]Adjustments!$A$12:$B$1400,2,FALSE)</f>
        <v>254534.69</v>
      </c>
      <c r="C145" s="80">
        <f>VLOOKUP(A145,[1]Adjustments!$A$12:$DS$1400,123,FALSE)</f>
        <v>0</v>
      </c>
      <c r="D145" s="80">
        <f t="shared" si="9"/>
        <v>254534.69</v>
      </c>
      <c r="F145" s="337">
        <f>VLOOKUP(A145,[1]Adjustments!$A$12:$DQ$1400,121,FALSE)</f>
        <v>0</v>
      </c>
      <c r="G145" s="740">
        <f t="shared" si="12"/>
        <v>-254534.69</v>
      </c>
      <c r="I145" s="738">
        <f>SUMIF('Tab 3'!$N$11:$N$409,A145,'Tab 3'!$O$11:$O$409)</f>
        <v>0</v>
      </c>
      <c r="J145" s="337">
        <f>SUMIF('Tab 4'!$N$11:$N$409,A145,'Tab 4'!$O$11:$O$409)</f>
        <v>0</v>
      </c>
      <c r="K145" s="337">
        <f>SUMIF('Tab 5'!$N$11:$N$69,A145,'Tab 5'!$O$11:$O$69)</f>
        <v>0</v>
      </c>
      <c r="L145" s="751">
        <f>SUMIF('Tab 6'!$N$11:$N$409,A145,'Tab 6'!$O$11:$O$409)</f>
        <v>0</v>
      </c>
      <c r="M145" s="337">
        <f>SUMIF('Tab7'!$N$70:$N$273,A145,'Tab7'!$O$70:$O$273)</f>
        <v>0</v>
      </c>
      <c r="N145" s="337">
        <f>SUMIF('Tab 8'!$N$70:$N$680,A145,'Tab 8'!$O$70:$O$680)</f>
        <v>0</v>
      </c>
      <c r="O145" s="739">
        <f t="shared" si="10"/>
        <v>0</v>
      </c>
      <c r="P145" s="740">
        <f t="shared" si="11"/>
        <v>0</v>
      </c>
    </row>
    <row r="146" spans="1:16">
      <c r="A146" s="732" t="s">
        <v>718</v>
      </c>
      <c r="B146" s="80">
        <f>VLOOKUP(A146,[1]Adjustments!$A$12:$B$1400,2,FALSE)</f>
        <v>-384271.10846153798</v>
      </c>
      <c r="C146" s="80">
        <f>VLOOKUP(A146,[1]Adjustments!$A$12:$DS$1400,123,FALSE)</f>
        <v>0</v>
      </c>
      <c r="D146" s="80">
        <f t="shared" si="9"/>
        <v>-384271.10846153798</v>
      </c>
      <c r="F146" s="337">
        <f>VLOOKUP(A146,[1]Adjustments!$A$12:$DQ$1400,121,FALSE)</f>
        <v>0</v>
      </c>
      <c r="G146" s="740">
        <f t="shared" si="12"/>
        <v>384271.10846153798</v>
      </c>
      <c r="I146" s="738">
        <f>SUMIF('Tab 3'!$N$11:$N$409,A146,'Tab 3'!$O$11:$O$409)</f>
        <v>0</v>
      </c>
      <c r="J146" s="337">
        <f>SUMIF('Tab 4'!$N$11:$N$409,A146,'Tab 4'!$O$11:$O$409)</f>
        <v>0</v>
      </c>
      <c r="K146" s="337">
        <f>SUMIF('Tab 5'!$N$11:$N$69,A146,'Tab 5'!$O$11:$O$69)</f>
        <v>0</v>
      </c>
      <c r="L146" s="751">
        <f>SUMIF('Tab 6'!$N$11:$N$409,A146,'Tab 6'!$O$11:$O$409)</f>
        <v>0</v>
      </c>
      <c r="M146" s="337">
        <f>SUMIF('Tab7'!$N$70:$N$273,A146,'Tab7'!$O$70:$O$273)</f>
        <v>0</v>
      </c>
      <c r="N146" s="337">
        <f>SUMIF('Tab 8'!$N$70:$N$680,A146,'Tab 8'!$O$70:$O$680)</f>
        <v>0</v>
      </c>
      <c r="O146" s="739">
        <f t="shared" si="10"/>
        <v>0</v>
      </c>
      <c r="P146" s="740">
        <f t="shared" si="11"/>
        <v>0</v>
      </c>
    </row>
    <row r="147" spans="1:16">
      <c r="A147" s="732" t="s">
        <v>719</v>
      </c>
      <c r="B147" s="80">
        <f>VLOOKUP(A147,[1]Adjustments!$A$12:$B$1400,2,FALSE)</f>
        <v>-2966560.0776923001</v>
      </c>
      <c r="C147" s="80">
        <f>VLOOKUP(A147,[1]Adjustments!$A$12:$DS$1400,123,FALSE)</f>
        <v>0</v>
      </c>
      <c r="D147" s="80">
        <f t="shared" si="9"/>
        <v>-2966560.0776923001</v>
      </c>
      <c r="F147" s="337">
        <f>VLOOKUP(A147,[1]Adjustments!$A$12:$DQ$1400,121,FALSE)</f>
        <v>0</v>
      </c>
      <c r="G147" s="740">
        <f t="shared" si="12"/>
        <v>2966560.0776923001</v>
      </c>
      <c r="I147" s="738">
        <f>SUMIF('Tab 3'!$N$11:$N$409,A147,'Tab 3'!$O$11:$O$409)</f>
        <v>0</v>
      </c>
      <c r="J147" s="337">
        <f>SUMIF('Tab 4'!$N$11:$N$409,A147,'Tab 4'!$O$11:$O$409)</f>
        <v>0</v>
      </c>
      <c r="K147" s="337">
        <f>SUMIF('Tab 5'!$N$11:$N$69,A147,'Tab 5'!$O$11:$O$69)</f>
        <v>0</v>
      </c>
      <c r="L147" s="751">
        <f>SUMIF('Tab 6'!$N$11:$N$409,A147,'Tab 6'!$O$11:$O$409)</f>
        <v>0</v>
      </c>
      <c r="M147" s="337">
        <f>SUMIF('Tab7'!$N$70:$N$273,A147,'Tab7'!$O$70:$O$273)</f>
        <v>0</v>
      </c>
      <c r="N147" s="337">
        <f>SUMIF('Tab 8'!$N$70:$N$680,A147,'Tab 8'!$O$70:$O$680)</f>
        <v>0</v>
      </c>
      <c r="O147" s="739">
        <f t="shared" si="10"/>
        <v>0</v>
      </c>
      <c r="P147" s="740">
        <f t="shared" si="11"/>
        <v>0</v>
      </c>
    </row>
    <row r="148" spans="1:16">
      <c r="A148" s="732" t="s">
        <v>720</v>
      </c>
      <c r="B148" s="80">
        <f>VLOOKUP(A148,[1]Adjustments!$A$12:$B$1400,2,FALSE)</f>
        <v>-88971.427692307596</v>
      </c>
      <c r="C148" s="80">
        <f>VLOOKUP(A148,[1]Adjustments!$A$12:$DS$1400,123,FALSE)</f>
        <v>0</v>
      </c>
      <c r="D148" s="80">
        <f t="shared" si="9"/>
        <v>-88971.427692307596</v>
      </c>
      <c r="F148" s="337">
        <f>VLOOKUP(A148,[1]Adjustments!$A$12:$DQ$1400,121,FALSE)</f>
        <v>0</v>
      </c>
      <c r="G148" s="740">
        <f t="shared" si="12"/>
        <v>88971.427692307596</v>
      </c>
      <c r="I148" s="738">
        <f>SUMIF('Tab 3'!$N$11:$N$409,A148,'Tab 3'!$O$11:$O$409)</f>
        <v>0</v>
      </c>
      <c r="J148" s="337">
        <f>SUMIF('Tab 4'!$N$11:$N$409,A148,'Tab 4'!$O$11:$O$409)</f>
        <v>0</v>
      </c>
      <c r="K148" s="337">
        <f>SUMIF('Tab 5'!$N$11:$N$69,A148,'Tab 5'!$O$11:$O$69)</f>
        <v>0</v>
      </c>
      <c r="L148" s="751">
        <f>SUMIF('Tab 6'!$N$11:$N$409,A148,'Tab 6'!$O$11:$O$409)</f>
        <v>0</v>
      </c>
      <c r="M148" s="337">
        <f>SUMIF('Tab7'!$N$70:$N$273,A148,'Tab7'!$O$70:$O$273)</f>
        <v>0</v>
      </c>
      <c r="N148" s="337">
        <f>SUMIF('Tab 8'!$N$70:$N$680,A148,'Tab 8'!$O$70:$O$680)</f>
        <v>0</v>
      </c>
      <c r="O148" s="739">
        <f t="shared" si="10"/>
        <v>0</v>
      </c>
      <c r="P148" s="740">
        <f t="shared" si="11"/>
        <v>0</v>
      </c>
    </row>
    <row r="149" spans="1:16">
      <c r="A149" s="732" t="s">
        <v>721</v>
      </c>
      <c r="B149" s="80">
        <f>VLOOKUP(A149,[1]Adjustments!$A$12:$B$1400,2,FALSE)</f>
        <v>-4084227.87</v>
      </c>
      <c r="C149" s="80">
        <f>VLOOKUP(A149,[1]Adjustments!$A$12:$DS$1400,123,FALSE)</f>
        <v>0</v>
      </c>
      <c r="D149" s="80">
        <f t="shared" si="9"/>
        <v>-4084227.87</v>
      </c>
      <c r="F149" s="337">
        <f>VLOOKUP(A149,[1]Adjustments!$A$12:$DQ$1400,121,FALSE)</f>
        <v>0</v>
      </c>
      <c r="G149" s="740">
        <f t="shared" si="12"/>
        <v>4084227.87</v>
      </c>
      <c r="I149" s="738">
        <f>SUMIF('Tab 3'!$N$11:$N$409,A149,'Tab 3'!$O$11:$O$409)</f>
        <v>0</v>
      </c>
      <c r="J149" s="337">
        <f>SUMIF('Tab 4'!$N$11:$N$409,A149,'Tab 4'!$O$11:$O$409)</f>
        <v>0</v>
      </c>
      <c r="K149" s="337">
        <f>SUMIF('Tab 5'!$N$11:$N$69,A149,'Tab 5'!$O$11:$O$69)</f>
        <v>0</v>
      </c>
      <c r="L149" s="751">
        <f>SUMIF('Tab 6'!$N$11:$N$409,A149,'Tab 6'!$O$11:$O$409)</f>
        <v>0</v>
      </c>
      <c r="M149" s="337">
        <f>SUMIF('Tab7'!$N$70:$N$273,A149,'Tab7'!$O$70:$O$273)</f>
        <v>0</v>
      </c>
      <c r="N149" s="337">
        <f>SUMIF('Tab 8'!$N$70:$N$680,A149,'Tab 8'!$O$70:$O$680)</f>
        <v>0</v>
      </c>
      <c r="O149" s="739">
        <f t="shared" si="10"/>
        <v>0</v>
      </c>
      <c r="P149" s="740">
        <f t="shared" si="11"/>
        <v>0</v>
      </c>
    </row>
    <row r="150" spans="1:16">
      <c r="A150" s="732" t="s">
        <v>722</v>
      </c>
      <c r="B150" s="80">
        <f>VLOOKUP(A150,[1]Adjustments!$A$12:$B$1400,2,FALSE)</f>
        <v>-53799.836153846103</v>
      </c>
      <c r="C150" s="80">
        <f>VLOOKUP(A150,[1]Adjustments!$A$12:$DS$1400,123,FALSE)</f>
        <v>0</v>
      </c>
      <c r="D150" s="80">
        <f t="shared" si="9"/>
        <v>-53799.836153846103</v>
      </c>
      <c r="F150" s="337">
        <f>VLOOKUP(A150,[1]Adjustments!$A$12:$DQ$1400,121,FALSE)</f>
        <v>0</v>
      </c>
      <c r="G150" s="740">
        <f t="shared" si="12"/>
        <v>53799.836153846103</v>
      </c>
      <c r="I150" s="738">
        <f>SUMIF('Tab 3'!$N$11:$N$409,A150,'Tab 3'!$O$11:$O$409)</f>
        <v>0</v>
      </c>
      <c r="J150" s="337">
        <f>SUMIF('Tab 4'!$N$11:$N$409,A150,'Tab 4'!$O$11:$O$409)</f>
        <v>0</v>
      </c>
      <c r="K150" s="337">
        <f>SUMIF('Tab 5'!$N$11:$N$69,A150,'Tab 5'!$O$11:$O$69)</f>
        <v>0</v>
      </c>
      <c r="L150" s="751">
        <f>SUMIF('Tab 6'!$N$11:$N$409,A150,'Tab 6'!$O$11:$O$409)</f>
        <v>0</v>
      </c>
      <c r="M150" s="337">
        <f>SUMIF('Tab7'!$N$70:$N$273,A150,'Tab7'!$O$70:$O$273)</f>
        <v>0</v>
      </c>
      <c r="N150" s="337">
        <f>SUMIF('Tab 8'!$N$70:$N$680,A150,'Tab 8'!$O$70:$O$680)</f>
        <v>0</v>
      </c>
      <c r="O150" s="739">
        <f t="shared" si="10"/>
        <v>0</v>
      </c>
      <c r="P150" s="740">
        <f t="shared" si="11"/>
        <v>0</v>
      </c>
    </row>
    <row r="151" spans="1:16">
      <c r="A151" s="732" t="s">
        <v>723</v>
      </c>
      <c r="B151" s="80">
        <f>VLOOKUP(A151,[1]Adjustments!$A$12:$B$1400,2,FALSE)</f>
        <v>-8981826.12923076</v>
      </c>
      <c r="C151" s="80">
        <f>VLOOKUP(A151,[1]Adjustments!$A$12:$DS$1400,123,FALSE)</f>
        <v>0</v>
      </c>
      <c r="D151" s="80">
        <f t="shared" si="9"/>
        <v>-8981826.12923076</v>
      </c>
      <c r="F151" s="337">
        <f>VLOOKUP(A151,[1]Adjustments!$A$12:$DQ$1400,121,FALSE)</f>
        <v>0</v>
      </c>
      <c r="G151" s="740">
        <f t="shared" si="12"/>
        <v>8981826.12923076</v>
      </c>
      <c r="I151" s="738">
        <f>SUMIF('Tab 3'!$N$11:$N$409,A151,'Tab 3'!$O$11:$O$409)</f>
        <v>0</v>
      </c>
      <c r="J151" s="337">
        <f>SUMIF('Tab 4'!$N$11:$N$409,A151,'Tab 4'!$O$11:$O$409)</f>
        <v>0</v>
      </c>
      <c r="K151" s="337">
        <f>SUMIF('Tab 5'!$N$11:$N$69,A151,'Tab 5'!$O$11:$O$69)</f>
        <v>0</v>
      </c>
      <c r="L151" s="751">
        <f>SUMIF('Tab 6'!$N$11:$N$409,A151,'Tab 6'!$O$11:$O$409)</f>
        <v>0</v>
      </c>
      <c r="M151" s="337">
        <f>SUMIF('Tab7'!$N$70:$N$273,A151,'Tab7'!$O$70:$O$273)</f>
        <v>0</v>
      </c>
      <c r="N151" s="337">
        <f>SUMIF('Tab 8'!$N$70:$N$680,A151,'Tab 8'!$O$70:$O$680)</f>
        <v>0</v>
      </c>
      <c r="O151" s="739">
        <f t="shared" si="10"/>
        <v>0</v>
      </c>
      <c r="P151" s="740">
        <f t="shared" si="11"/>
        <v>0</v>
      </c>
    </row>
    <row r="152" spans="1:16">
      <c r="A152" s="732" t="s">
        <v>724</v>
      </c>
      <c r="B152" s="80">
        <f>VLOOKUP(A152,[1]Adjustments!$A$12:$B$1400,2,FALSE)</f>
        <v>-13940.1784615384</v>
      </c>
      <c r="C152" s="80">
        <f>VLOOKUP(A152,[1]Adjustments!$A$12:$DS$1400,123,FALSE)</f>
        <v>0</v>
      </c>
      <c r="D152" s="80">
        <f t="shared" si="9"/>
        <v>-13940.1784615384</v>
      </c>
      <c r="F152" s="337">
        <f>VLOOKUP(A152,[1]Adjustments!$A$12:$DQ$1400,121,FALSE)</f>
        <v>0</v>
      </c>
      <c r="G152" s="740">
        <f t="shared" si="12"/>
        <v>13940.1784615384</v>
      </c>
      <c r="I152" s="738">
        <f>SUMIF('Tab 3'!$N$11:$N$409,A152,'Tab 3'!$O$11:$O$409)</f>
        <v>0</v>
      </c>
      <c r="J152" s="337">
        <f>SUMIF('Tab 4'!$N$11:$N$409,A152,'Tab 4'!$O$11:$O$409)</f>
        <v>0</v>
      </c>
      <c r="K152" s="337">
        <f>SUMIF('Tab 5'!$N$11:$N$69,A152,'Tab 5'!$O$11:$O$69)</f>
        <v>0</v>
      </c>
      <c r="L152" s="751">
        <f>SUMIF('Tab 6'!$N$11:$N$409,A152,'Tab 6'!$O$11:$O$409)</f>
        <v>0</v>
      </c>
      <c r="M152" s="337">
        <f>SUMIF('Tab7'!$N$70:$N$273,A152,'Tab7'!$O$70:$O$273)</f>
        <v>0</v>
      </c>
      <c r="N152" s="337">
        <f>SUMIF('Tab 8'!$N$70:$N$680,A152,'Tab 8'!$O$70:$O$680)</f>
        <v>0</v>
      </c>
      <c r="O152" s="739">
        <f t="shared" si="10"/>
        <v>0</v>
      </c>
      <c r="P152" s="740">
        <f t="shared" si="11"/>
        <v>0</v>
      </c>
    </row>
    <row r="153" spans="1:16">
      <c r="A153" s="732" t="s">
        <v>725</v>
      </c>
      <c r="B153" s="80">
        <f>VLOOKUP(A153,[1]Adjustments!$A$12:$B$1400,2,FALSE)</f>
        <v>-1285311.6846153799</v>
      </c>
      <c r="C153" s="80">
        <f>VLOOKUP(A153,[1]Adjustments!$A$12:$DS$1400,123,FALSE)</f>
        <v>0</v>
      </c>
      <c r="D153" s="80">
        <f t="shared" si="9"/>
        <v>-1285311.6846153799</v>
      </c>
      <c r="F153" s="337">
        <f>VLOOKUP(A153,[1]Adjustments!$A$12:$DQ$1400,121,FALSE)</f>
        <v>0</v>
      </c>
      <c r="G153" s="740">
        <f t="shared" si="12"/>
        <v>1285311.6846153799</v>
      </c>
      <c r="I153" s="738">
        <f>SUMIF('Tab 3'!$N$11:$N$409,A153,'Tab 3'!$O$11:$O$409)</f>
        <v>0</v>
      </c>
      <c r="J153" s="337">
        <f>SUMIF('Tab 4'!$N$11:$N$409,A153,'Tab 4'!$O$11:$O$409)</f>
        <v>0</v>
      </c>
      <c r="K153" s="337">
        <f>SUMIF('Tab 5'!$N$11:$N$69,A153,'Tab 5'!$O$11:$O$69)</f>
        <v>0</v>
      </c>
      <c r="L153" s="751">
        <f>SUMIF('Tab 6'!$N$11:$N$409,A153,'Tab 6'!$O$11:$O$409)</f>
        <v>0</v>
      </c>
      <c r="M153" s="337">
        <f>SUMIF('Tab7'!$N$70:$N$273,A153,'Tab7'!$O$70:$O$273)</f>
        <v>0</v>
      </c>
      <c r="N153" s="337">
        <f>SUMIF('Tab 8'!$N$70:$N$680,A153,'Tab 8'!$O$70:$O$680)</f>
        <v>0</v>
      </c>
      <c r="O153" s="739">
        <f t="shared" si="10"/>
        <v>0</v>
      </c>
      <c r="P153" s="740">
        <f t="shared" si="11"/>
        <v>0</v>
      </c>
    </row>
    <row r="154" spans="1:16">
      <c r="A154" s="732" t="s">
        <v>726</v>
      </c>
      <c r="B154" s="80">
        <f>VLOOKUP(A154,[1]Adjustments!$A$12:$B$1400,2,FALSE)</f>
        <v>-4558376.3430769201</v>
      </c>
      <c r="C154" s="80">
        <f>VLOOKUP(A154,[1]Adjustments!$A$12:$DS$1400,123,FALSE)</f>
        <v>0</v>
      </c>
      <c r="D154" s="80">
        <f t="shared" si="9"/>
        <v>-4558376.3430769201</v>
      </c>
      <c r="F154" s="337">
        <f>VLOOKUP(A154,[1]Adjustments!$A$12:$DQ$1400,121,FALSE)</f>
        <v>0</v>
      </c>
      <c r="G154" s="740">
        <f t="shared" si="12"/>
        <v>4558376.3430769201</v>
      </c>
      <c r="I154" s="738">
        <f>SUMIF('Tab 3'!$N$11:$N$409,A154,'Tab 3'!$O$11:$O$409)</f>
        <v>0</v>
      </c>
      <c r="J154" s="337">
        <f>SUMIF('Tab 4'!$N$11:$N$409,A154,'Tab 4'!$O$11:$O$409)</f>
        <v>0</v>
      </c>
      <c r="K154" s="337">
        <f>SUMIF('Tab 5'!$N$11:$N$69,A154,'Tab 5'!$O$11:$O$69)</f>
        <v>0</v>
      </c>
      <c r="L154" s="751">
        <f>SUMIF('Tab 6'!$N$11:$N$409,A154,'Tab 6'!$O$11:$O$409)</f>
        <v>0</v>
      </c>
      <c r="M154" s="337">
        <f>SUMIF('Tab7'!$N$70:$N$273,A154,'Tab7'!$O$70:$O$273)</f>
        <v>0</v>
      </c>
      <c r="N154" s="337">
        <f>SUMIF('Tab 8'!$N$70:$N$680,A154,'Tab 8'!$O$70:$O$680)</f>
        <v>0</v>
      </c>
      <c r="O154" s="739">
        <f t="shared" si="10"/>
        <v>0</v>
      </c>
      <c r="P154" s="740">
        <f t="shared" si="11"/>
        <v>0</v>
      </c>
    </row>
    <row r="155" spans="1:16">
      <c r="A155" s="732" t="s">
        <v>727</v>
      </c>
      <c r="B155" s="80">
        <f>VLOOKUP(A155,[1]Adjustments!$A$12:$B$1400,2,FALSE)</f>
        <v>-39979.513846153801</v>
      </c>
      <c r="C155" s="80">
        <f>VLOOKUP(A155,[1]Adjustments!$A$12:$DS$1400,123,FALSE)</f>
        <v>0</v>
      </c>
      <c r="D155" s="80">
        <f t="shared" si="9"/>
        <v>-39979.513846153801</v>
      </c>
      <c r="F155" s="337">
        <f>VLOOKUP(A155,[1]Adjustments!$A$12:$DQ$1400,121,FALSE)</f>
        <v>0</v>
      </c>
      <c r="G155" s="740">
        <f t="shared" si="12"/>
        <v>39979.513846153801</v>
      </c>
      <c r="I155" s="738">
        <f>SUMIF('Tab 3'!$N$11:$N$409,A155,'Tab 3'!$O$11:$O$409)</f>
        <v>0</v>
      </c>
      <c r="J155" s="337">
        <f>SUMIF('Tab 4'!$N$11:$N$409,A155,'Tab 4'!$O$11:$O$409)</f>
        <v>0</v>
      </c>
      <c r="K155" s="337">
        <f>SUMIF('Tab 5'!$N$11:$N$69,A155,'Tab 5'!$O$11:$O$69)</f>
        <v>0</v>
      </c>
      <c r="L155" s="751">
        <f>SUMIF('Tab 6'!$N$11:$N$409,A155,'Tab 6'!$O$11:$O$409)</f>
        <v>0</v>
      </c>
      <c r="M155" s="337">
        <f>SUMIF('Tab7'!$N$70:$N$273,A155,'Tab7'!$O$70:$O$273)</f>
        <v>0</v>
      </c>
      <c r="N155" s="337">
        <f>SUMIF('Tab 8'!$N$70:$N$680,A155,'Tab 8'!$O$70:$O$680)</f>
        <v>0</v>
      </c>
      <c r="O155" s="739">
        <f t="shared" si="10"/>
        <v>0</v>
      </c>
      <c r="P155" s="740">
        <f t="shared" si="11"/>
        <v>0</v>
      </c>
    </row>
    <row r="156" spans="1:16">
      <c r="A156" s="732" t="s">
        <v>728</v>
      </c>
      <c r="B156" s="80">
        <f>VLOOKUP(A156,[1]Adjustments!$A$12:$B$1400,2,FALSE)</f>
        <v>-884992.042307692</v>
      </c>
      <c r="C156" s="80">
        <f>VLOOKUP(A156,[1]Adjustments!$A$12:$DS$1400,123,FALSE)</f>
        <v>0</v>
      </c>
      <c r="D156" s="80">
        <f t="shared" si="9"/>
        <v>-884992.042307692</v>
      </c>
      <c r="F156" s="337">
        <f>VLOOKUP(A156,[1]Adjustments!$A$12:$DQ$1400,121,FALSE)</f>
        <v>0</v>
      </c>
      <c r="G156" s="740">
        <f t="shared" si="12"/>
        <v>884992.042307692</v>
      </c>
      <c r="I156" s="738">
        <f>SUMIF('Tab 3'!$N$11:$N$409,A156,'Tab 3'!$O$11:$O$409)</f>
        <v>0</v>
      </c>
      <c r="J156" s="337">
        <f>SUMIF('Tab 4'!$N$11:$N$409,A156,'Tab 4'!$O$11:$O$409)</f>
        <v>0</v>
      </c>
      <c r="K156" s="337">
        <f>SUMIF('Tab 5'!$N$11:$N$69,A156,'Tab 5'!$O$11:$O$69)</f>
        <v>0</v>
      </c>
      <c r="L156" s="751">
        <f>SUMIF('Tab 6'!$N$11:$N$409,A156,'Tab 6'!$O$11:$O$409)</f>
        <v>0</v>
      </c>
      <c r="M156" s="337">
        <f>SUMIF('Tab7'!$N$70:$N$273,A156,'Tab7'!$O$70:$O$273)</f>
        <v>0</v>
      </c>
      <c r="N156" s="337">
        <f>SUMIF('Tab 8'!$N$70:$N$680,A156,'Tab 8'!$O$70:$O$680)</f>
        <v>0</v>
      </c>
      <c r="O156" s="739">
        <f t="shared" si="10"/>
        <v>0</v>
      </c>
      <c r="P156" s="740">
        <f t="shared" si="11"/>
        <v>0</v>
      </c>
    </row>
    <row r="157" spans="1:16">
      <c r="A157" s="732" t="s">
        <v>729</v>
      </c>
      <c r="B157" s="80">
        <f>VLOOKUP(A157,[1]Adjustments!$A$12:$B$1400,2,FALSE)</f>
        <v>-110686012.44</v>
      </c>
      <c r="C157" s="80">
        <f>VLOOKUP(A157,[1]Adjustments!$A$12:$DS$1400,123,FALSE)</f>
        <v>0</v>
      </c>
      <c r="D157" s="80">
        <f t="shared" si="9"/>
        <v>-110686012.44</v>
      </c>
      <c r="F157" s="337">
        <f>VLOOKUP(A157,[1]Adjustments!$A$12:$DQ$1400,121,FALSE)</f>
        <v>0</v>
      </c>
      <c r="G157" s="740">
        <f t="shared" si="12"/>
        <v>110686012.44</v>
      </c>
      <c r="I157" s="738">
        <f>SUMIF('Tab 3'!$N$11:$N$409,A157,'Tab 3'!$O$11:$O$409)</f>
        <v>0</v>
      </c>
      <c r="J157" s="337">
        <f>SUMIF('Tab 4'!$N$11:$N$409,A157,'Tab 4'!$O$11:$O$409)</f>
        <v>0</v>
      </c>
      <c r="K157" s="337">
        <f>SUMIF('Tab 5'!$N$11:$N$69,A157,'Tab 5'!$O$11:$O$69)</f>
        <v>0</v>
      </c>
      <c r="L157" s="751">
        <f>SUMIF('Tab 6'!$N$11:$N$409,A157,'Tab 6'!$O$11:$O$409)</f>
        <v>0</v>
      </c>
      <c r="M157" s="337">
        <f>SUMIF('Tab7'!$N$70:$N$273,A157,'Tab7'!$O$70:$O$273)</f>
        <v>0</v>
      </c>
      <c r="N157" s="337">
        <f>SUMIF('Tab 8'!$N$70:$N$680,A157,'Tab 8'!$O$70:$O$680)</f>
        <v>0</v>
      </c>
      <c r="O157" s="739">
        <f t="shared" si="10"/>
        <v>0</v>
      </c>
      <c r="P157" s="740">
        <f t="shared" si="11"/>
        <v>0</v>
      </c>
    </row>
    <row r="158" spans="1:16">
      <c r="A158" s="732" t="s">
        <v>730</v>
      </c>
      <c r="B158" s="80">
        <f>VLOOKUP(A158,[1]Adjustments!$A$12:$B$1400,2,FALSE)</f>
        <v>-399168.33230769198</v>
      </c>
      <c r="C158" s="80">
        <f>VLOOKUP(A158,[1]Adjustments!$A$12:$DS$1400,123,FALSE)</f>
        <v>0</v>
      </c>
      <c r="D158" s="80">
        <f t="shared" si="9"/>
        <v>-399168.33230769198</v>
      </c>
      <c r="F158" s="337">
        <f>VLOOKUP(A158,[1]Adjustments!$A$12:$DQ$1400,121,FALSE)</f>
        <v>0</v>
      </c>
      <c r="G158" s="740">
        <f t="shared" si="12"/>
        <v>399168.33230769198</v>
      </c>
      <c r="I158" s="738">
        <f>SUMIF('Tab 3'!$N$11:$N$409,A158,'Tab 3'!$O$11:$O$409)</f>
        <v>0</v>
      </c>
      <c r="J158" s="337">
        <f>SUMIF('Tab 4'!$N$11:$N$409,A158,'Tab 4'!$O$11:$O$409)</f>
        <v>0</v>
      </c>
      <c r="K158" s="337">
        <f>SUMIF('Tab 5'!$N$11:$N$69,A158,'Tab 5'!$O$11:$O$69)</f>
        <v>0</v>
      </c>
      <c r="L158" s="751">
        <f>SUMIF('Tab 6'!$N$11:$N$409,A158,'Tab 6'!$O$11:$O$409)</f>
        <v>0</v>
      </c>
      <c r="M158" s="337">
        <f>SUMIF('Tab7'!$N$70:$N$273,A158,'Tab7'!$O$70:$O$273)</f>
        <v>0</v>
      </c>
      <c r="N158" s="337">
        <f>SUMIF('Tab 8'!$N$70:$N$680,A158,'Tab 8'!$O$70:$O$680)</f>
        <v>0</v>
      </c>
      <c r="O158" s="739">
        <f t="shared" si="10"/>
        <v>0</v>
      </c>
      <c r="P158" s="740">
        <f t="shared" si="11"/>
        <v>0</v>
      </c>
    </row>
    <row r="159" spans="1:16">
      <c r="A159" s="732" t="s">
        <v>731</v>
      </c>
      <c r="B159" s="80">
        <f>VLOOKUP(A159,[1]Adjustments!$A$12:$B$1400,2,FALSE)</f>
        <v>-817236.70769230695</v>
      </c>
      <c r="C159" s="80">
        <f>VLOOKUP(A159,[1]Adjustments!$A$12:$DS$1400,123,FALSE)</f>
        <v>0</v>
      </c>
      <c r="D159" s="80">
        <f t="shared" si="9"/>
        <v>-817236.70769230695</v>
      </c>
      <c r="F159" s="337">
        <f>VLOOKUP(A159,[1]Adjustments!$A$12:$DQ$1400,121,FALSE)</f>
        <v>0</v>
      </c>
      <c r="G159" s="740">
        <f t="shared" si="12"/>
        <v>817236.70769230695</v>
      </c>
      <c r="I159" s="738">
        <f>SUMIF('Tab 3'!$N$11:$N$409,A159,'Tab 3'!$O$11:$O$409)</f>
        <v>0</v>
      </c>
      <c r="J159" s="337">
        <f>SUMIF('Tab 4'!$N$11:$N$409,A159,'Tab 4'!$O$11:$O$409)</f>
        <v>0</v>
      </c>
      <c r="K159" s="337">
        <f>SUMIF('Tab 5'!$N$11:$N$69,A159,'Tab 5'!$O$11:$O$69)</f>
        <v>0</v>
      </c>
      <c r="L159" s="751">
        <f>SUMIF('Tab 6'!$N$11:$N$409,A159,'Tab 6'!$O$11:$O$409)</f>
        <v>0</v>
      </c>
      <c r="M159" s="337">
        <f>SUMIF('Tab7'!$N$70:$N$273,A159,'Tab7'!$O$70:$O$273)</f>
        <v>0</v>
      </c>
      <c r="N159" s="337">
        <f>SUMIF('Tab 8'!$N$70:$N$680,A159,'Tab 8'!$O$70:$O$680)</f>
        <v>0</v>
      </c>
      <c r="O159" s="739">
        <f t="shared" si="10"/>
        <v>0</v>
      </c>
      <c r="P159" s="740">
        <f t="shared" si="11"/>
        <v>0</v>
      </c>
    </row>
    <row r="160" spans="1:16">
      <c r="A160" s="826" t="s">
        <v>732</v>
      </c>
      <c r="B160" s="827">
        <f>VLOOKUP(A160,[1]Adjustments!$A$12:$B$1400,2,FALSE)</f>
        <v>-84716.706923076898</v>
      </c>
      <c r="C160" s="827">
        <f>VLOOKUP(A160,[1]Adjustments!$A$12:$DS$1400,123,FALSE)</f>
        <v>0</v>
      </c>
      <c r="D160" s="827">
        <f t="shared" si="9"/>
        <v>-84716.706923076898</v>
      </c>
      <c r="E160" s="828"/>
      <c r="F160" s="829">
        <f>VLOOKUP(A160,[1]Adjustments!$A$12:$DQ$1400,121,FALSE)</f>
        <v>0</v>
      </c>
      <c r="G160" s="829">
        <f t="shared" si="12"/>
        <v>84716.706923076898</v>
      </c>
      <c r="I160" s="738">
        <f>SUMIF('Tab 3'!$N$11:$N$409,A160,'Tab 3'!$O$11:$O$409)</f>
        <v>0</v>
      </c>
      <c r="J160" s="337">
        <f>SUMIF('Tab 4'!$N$11:$N$409,A160,'Tab 4'!$O$11:$O$409)</f>
        <v>0</v>
      </c>
      <c r="K160" s="337">
        <f>SUMIF('Tab 5'!$N$11:$N$69,A160,'Tab 5'!$O$11:$O$69)</f>
        <v>0</v>
      </c>
      <c r="L160" s="751">
        <f>SUMIF('Tab 6'!$N$11:$N$409,A160,'Tab 6'!$O$11:$O$409)</f>
        <v>0</v>
      </c>
      <c r="M160" s="337">
        <f>SUMIF('Tab7'!$N$70:$N$273,A160,'Tab7'!$O$70:$O$273)</f>
        <v>0</v>
      </c>
      <c r="N160" s="337">
        <f>SUMIF('Tab 8'!$N$70:$N$680,A160,'Tab 8'!$O$70:$O$680)</f>
        <v>0</v>
      </c>
      <c r="O160" s="739">
        <f t="shared" si="10"/>
        <v>0</v>
      </c>
      <c r="P160" s="740">
        <f t="shared" si="11"/>
        <v>0</v>
      </c>
    </row>
    <row r="161" spans="1:16">
      <c r="A161" s="732" t="s">
        <v>733</v>
      </c>
      <c r="B161" s="80">
        <f>VLOOKUP(A161,[1]Adjustments!$A$12:$B$1400,2,FALSE)</f>
        <v>-2251370.7923076898</v>
      </c>
      <c r="C161" s="80">
        <f>VLOOKUP(A161,[1]Adjustments!$A$12:$DS$1400,123,FALSE)</f>
        <v>0</v>
      </c>
      <c r="D161" s="80">
        <f t="shared" si="9"/>
        <v>-2251370.7923076898</v>
      </c>
      <c r="F161" s="337">
        <f>VLOOKUP(A161,[1]Adjustments!$A$12:$DQ$1400,121,FALSE)</f>
        <v>0</v>
      </c>
      <c r="G161" s="740">
        <f t="shared" si="12"/>
        <v>2251370.7923076898</v>
      </c>
      <c r="I161" s="738">
        <f>SUMIF('Tab 3'!$N$11:$N$409,A161,'Tab 3'!$O$11:$O$409)</f>
        <v>0</v>
      </c>
      <c r="J161" s="337">
        <f>SUMIF('Tab 4'!$N$11:$N$409,A161,'Tab 4'!$O$11:$O$409)</f>
        <v>0</v>
      </c>
      <c r="K161" s="337">
        <f>SUMIF('Tab 5'!$N$11:$N$69,A161,'Tab 5'!$O$11:$O$69)</f>
        <v>0</v>
      </c>
      <c r="L161" s="751">
        <f>SUMIF('Tab 6'!$N$11:$N$409,A161,'Tab 6'!$O$11:$O$409)</f>
        <v>0</v>
      </c>
      <c r="M161" s="337">
        <f>SUMIF('Tab7'!$N$70:$N$273,A161,'Tab7'!$O$70:$O$273)</f>
        <v>0</v>
      </c>
      <c r="N161" s="337">
        <f>SUMIF('Tab 8'!$N$70:$N$680,A161,'Tab 8'!$O$70:$O$680)</f>
        <v>0</v>
      </c>
      <c r="O161" s="739">
        <f t="shared" si="10"/>
        <v>0</v>
      </c>
      <c r="P161" s="740">
        <f t="shared" si="11"/>
        <v>0</v>
      </c>
    </row>
    <row r="162" spans="1:16">
      <c r="A162" s="732" t="s">
        <v>734</v>
      </c>
      <c r="B162" s="80">
        <f>VLOOKUP(A162,[1]Adjustments!$A$12:$B$1400,2,FALSE)</f>
        <v>-61722827.915384598</v>
      </c>
      <c r="C162" s="80">
        <f>VLOOKUP(A162,[1]Adjustments!$A$12:$DS$1400,123,FALSE)</f>
        <v>0</v>
      </c>
      <c r="D162" s="80">
        <f t="shared" si="9"/>
        <v>-61722827.915384598</v>
      </c>
      <c r="F162" s="337">
        <f>VLOOKUP(A162,[1]Adjustments!$A$12:$DQ$1400,121,FALSE)</f>
        <v>0</v>
      </c>
      <c r="G162" s="740">
        <f t="shared" si="12"/>
        <v>61722827.915384598</v>
      </c>
      <c r="I162" s="738">
        <f>SUMIF('Tab 3'!$N$11:$N$409,A162,'Tab 3'!$O$11:$O$409)</f>
        <v>0</v>
      </c>
      <c r="J162" s="337">
        <f>SUMIF('Tab 4'!$N$11:$N$409,A162,'Tab 4'!$O$11:$O$409)</f>
        <v>0</v>
      </c>
      <c r="K162" s="337">
        <f>SUMIF('Tab 5'!$N$11:$N$69,A162,'Tab 5'!$O$11:$O$69)</f>
        <v>0</v>
      </c>
      <c r="L162" s="751">
        <f>SUMIF('Tab 6'!$N$11:$N$409,A162,'Tab 6'!$O$11:$O$409)</f>
        <v>0</v>
      </c>
      <c r="M162" s="337">
        <f>SUMIF('Tab7'!$N$70:$N$273,A162,'Tab7'!$O$70:$O$273)</f>
        <v>0</v>
      </c>
      <c r="N162" s="337">
        <f>SUMIF('Tab 8'!$N$70:$N$680,A162,'Tab 8'!$O$70:$O$680)</f>
        <v>0</v>
      </c>
      <c r="O162" s="739">
        <f t="shared" si="10"/>
        <v>0</v>
      </c>
      <c r="P162" s="740">
        <f t="shared" si="11"/>
        <v>0</v>
      </c>
    </row>
    <row r="163" spans="1:16">
      <c r="A163" s="732" t="s">
        <v>735</v>
      </c>
      <c r="B163" s="80">
        <f>VLOOKUP(A163,[1]Adjustments!$A$12:$B$1400,2,FALSE)</f>
        <v>-46702860.686153919</v>
      </c>
      <c r="C163" s="80">
        <f>VLOOKUP(A163,[1]Adjustments!$A$12:$DS$1400,123,FALSE)</f>
        <v>0</v>
      </c>
      <c r="D163" s="80">
        <f t="shared" si="9"/>
        <v>-46702860.686153919</v>
      </c>
      <c r="F163" s="337">
        <f>VLOOKUP(A163,[1]Adjustments!$A$12:$DQ$1400,121,FALSE)</f>
        <v>24819034.860000018</v>
      </c>
      <c r="G163" s="740">
        <f t="shared" si="12"/>
        <v>71521895.546153933</v>
      </c>
      <c r="I163" s="738">
        <f>SUMIF('Tab 3'!$N$11:$N$409,A163,'Tab 3'!$O$11:$O$409)</f>
        <v>0</v>
      </c>
      <c r="J163" s="337">
        <f>SUMIF('Tab 4'!$N$11:$N$409,A163,'Tab 4'!$O$11:$O$409)</f>
        <v>0</v>
      </c>
      <c r="K163" s="337">
        <f>SUMIF('Tab 5'!$N$11:$N$69,A163,'Tab 5'!$O$11:$O$69)</f>
        <v>0</v>
      </c>
      <c r="L163" s="751">
        <f>SUMIF('Tab 6'!$N$11:$N$409,A163,'Tab 6'!$O$11:$O$409)</f>
        <v>0</v>
      </c>
      <c r="M163" s="337">
        <f>SUMIF('Tab7'!$N$70:$N$273,A163,'Tab7'!$O$70:$O$273)</f>
        <v>0</v>
      </c>
      <c r="N163" s="337">
        <f>SUMIF('Tab 8'!$N$70:$N$680,A163,'Tab 8'!$O$70:$O$680)</f>
        <v>28955486.443583824</v>
      </c>
      <c r="O163" s="739">
        <f t="shared" si="10"/>
        <v>28955486.443583824</v>
      </c>
      <c r="P163" s="740">
        <f t="shared" si="11"/>
        <v>28955486.443583824</v>
      </c>
    </row>
    <row r="164" spans="1:16">
      <c r="A164" s="732" t="s">
        <v>736</v>
      </c>
      <c r="B164" s="80">
        <f>VLOOKUP(A164,[1]Adjustments!$A$12:$B$1400,2,FALSE)</f>
        <v>-4293069.8253846103</v>
      </c>
      <c r="C164" s="80">
        <f>VLOOKUP(A164,[1]Adjustments!$A$12:$DS$1400,123,FALSE)</f>
        <v>0</v>
      </c>
      <c r="D164" s="80">
        <f t="shared" si="9"/>
        <v>-4293069.8253846103</v>
      </c>
      <c r="F164" s="337">
        <f>VLOOKUP(A164,[1]Adjustments!$A$12:$DQ$1400,121,FALSE)</f>
        <v>0</v>
      </c>
      <c r="G164" s="740">
        <f t="shared" si="12"/>
        <v>4293069.8253846103</v>
      </c>
      <c r="I164" s="738">
        <f>SUMIF('Tab 3'!$N$11:$N$409,A164,'Tab 3'!$O$11:$O$409)</f>
        <v>0</v>
      </c>
      <c r="J164" s="337">
        <f>SUMIF('Tab 4'!$N$11:$N$409,A164,'Tab 4'!$O$11:$O$409)</f>
        <v>0</v>
      </c>
      <c r="K164" s="337">
        <f>SUMIF('Tab 5'!$N$11:$N$69,A164,'Tab 5'!$O$11:$O$69)</f>
        <v>0</v>
      </c>
      <c r="L164" s="751">
        <f>SUMIF('Tab 6'!$N$11:$N$409,A164,'Tab 6'!$O$11:$O$409)</f>
        <v>0</v>
      </c>
      <c r="M164" s="337">
        <f>SUMIF('Tab7'!$N$70:$N$273,A164,'Tab7'!$O$70:$O$273)</f>
        <v>0</v>
      </c>
      <c r="N164" s="337">
        <f>SUMIF('Tab 8'!$N$70:$N$680,A164,'Tab 8'!$O$70:$O$680)</f>
        <v>0</v>
      </c>
      <c r="O164" s="739">
        <f t="shared" si="10"/>
        <v>0</v>
      </c>
      <c r="P164" s="740">
        <f t="shared" si="11"/>
        <v>0</v>
      </c>
    </row>
    <row r="165" spans="1:16">
      <c r="A165" s="732" t="s">
        <v>737</v>
      </c>
      <c r="B165" s="80">
        <f>VLOOKUP(A165,[1]Adjustments!$A$12:$B$1400,2,FALSE)</f>
        <v>-278620660.63615298</v>
      </c>
      <c r="C165" s="80">
        <f>VLOOKUP(A165,[1]Adjustments!$A$12:$DS$1400,123,FALSE)</f>
        <v>0</v>
      </c>
      <c r="D165" s="80">
        <f t="shared" si="9"/>
        <v>-278620660.63615298</v>
      </c>
      <c r="F165" s="337">
        <f>VLOOKUP(A165,[1]Adjustments!$A$12:$DQ$1400,121,FALSE)</f>
        <v>0</v>
      </c>
      <c r="G165" s="740">
        <f t="shared" si="12"/>
        <v>278620660.63615298</v>
      </c>
      <c r="I165" s="738">
        <f>SUMIF('Tab 3'!$N$11:$N$409,A165,'Tab 3'!$O$11:$O$409)</f>
        <v>0</v>
      </c>
      <c r="J165" s="337">
        <f>SUMIF('Tab 4'!$N$11:$N$409,A165,'Tab 4'!$O$11:$O$409)</f>
        <v>0</v>
      </c>
      <c r="K165" s="337">
        <f>SUMIF('Tab 5'!$N$11:$N$69,A165,'Tab 5'!$O$11:$O$69)</f>
        <v>0</v>
      </c>
      <c r="L165" s="751">
        <f>SUMIF('Tab 6'!$N$11:$N$409,A165,'Tab 6'!$O$11:$O$409)</f>
        <v>0</v>
      </c>
      <c r="M165" s="337">
        <f>SUMIF('Tab7'!$N$70:$N$273,A165,'Tab7'!$O$70:$O$273)</f>
        <v>0</v>
      </c>
      <c r="N165" s="337">
        <f>SUMIF('Tab 8'!$N$70:$N$680,A165,'Tab 8'!$O$70:$O$680)</f>
        <v>0</v>
      </c>
      <c r="O165" s="739">
        <f t="shared" si="10"/>
        <v>0</v>
      </c>
      <c r="P165" s="740">
        <f t="shared" si="11"/>
        <v>0</v>
      </c>
    </row>
    <row r="166" spans="1:16">
      <c r="A166" s="732" t="s">
        <v>738</v>
      </c>
      <c r="B166" s="80">
        <f>VLOOKUP(A166,[1]Adjustments!$A$12:$B$1400,2,FALSE)</f>
        <v>-486040.64384615299</v>
      </c>
      <c r="C166" s="80">
        <f>VLOOKUP(A166,[1]Adjustments!$A$12:$DS$1400,123,FALSE)</f>
        <v>0</v>
      </c>
      <c r="D166" s="80">
        <f t="shared" si="9"/>
        <v>-486040.64384615299</v>
      </c>
      <c r="F166" s="337">
        <f>VLOOKUP(A166,[1]Adjustments!$A$12:$DQ$1400,121,FALSE)</f>
        <v>0</v>
      </c>
      <c r="G166" s="740">
        <f t="shared" si="12"/>
        <v>486040.64384615299</v>
      </c>
      <c r="I166" s="738">
        <f>SUMIF('Tab 3'!$N$11:$N$409,A166,'Tab 3'!$O$11:$O$409)</f>
        <v>0</v>
      </c>
      <c r="J166" s="337">
        <f>SUMIF('Tab 4'!$N$11:$N$409,A166,'Tab 4'!$O$11:$O$409)</f>
        <v>0</v>
      </c>
      <c r="K166" s="337">
        <f>SUMIF('Tab 5'!$N$11:$N$69,A166,'Tab 5'!$O$11:$O$69)</f>
        <v>0</v>
      </c>
      <c r="L166" s="751">
        <f>SUMIF('Tab 6'!$N$11:$N$409,A166,'Tab 6'!$O$11:$O$409)</f>
        <v>0</v>
      </c>
      <c r="M166" s="337">
        <f>SUMIF('Tab7'!$N$70:$N$273,A166,'Tab7'!$O$70:$O$273)</f>
        <v>0</v>
      </c>
      <c r="N166" s="337">
        <f>SUMIF('Tab 8'!$N$70:$N$680,A166,'Tab 8'!$O$70:$O$680)</f>
        <v>0</v>
      </c>
      <c r="O166" s="739">
        <f t="shared" si="10"/>
        <v>0</v>
      </c>
      <c r="P166" s="740">
        <f t="shared" si="11"/>
        <v>0</v>
      </c>
    </row>
    <row r="167" spans="1:16">
      <c r="A167" s="732" t="s">
        <v>739</v>
      </c>
      <c r="B167" s="80">
        <f>VLOOKUP(A167,[1]Adjustments!$A$12:$B$1400,2,FALSE)</f>
        <v>10568591.336153939</v>
      </c>
      <c r="C167" s="80">
        <f>VLOOKUP(A167,[1]Adjustments!$A$12:$DS$1400,123,FALSE)</f>
        <v>0</v>
      </c>
      <c r="D167" s="80">
        <f t="shared" si="9"/>
        <v>10568591.336153939</v>
      </c>
      <c r="F167" s="337">
        <f>VLOOKUP(A167,[1]Adjustments!$A$12:$DQ$1400,121,FALSE)</f>
        <v>-10620783.103077017</v>
      </c>
      <c r="G167" s="740">
        <f t="shared" si="12"/>
        <v>-21189374.439230956</v>
      </c>
      <c r="I167" s="738">
        <f>SUMIF('Tab 3'!$N$11:$N$409,A167,'Tab 3'!$O$11:$O$409)</f>
        <v>0</v>
      </c>
      <c r="J167" s="337">
        <f>SUMIF('Tab 4'!$N$11:$N$409,A167,'Tab 4'!$O$11:$O$409)</f>
        <v>0</v>
      </c>
      <c r="K167" s="337">
        <f>SUMIF('Tab 5'!$N$11:$N$69,A167,'Tab 5'!$O$11:$O$69)</f>
        <v>0</v>
      </c>
      <c r="L167" s="751">
        <f>SUMIF('Tab 6'!$N$11:$N$409,A167,'Tab 6'!$O$11:$O$409)</f>
        <v>0</v>
      </c>
      <c r="M167" s="337">
        <f>SUMIF('Tab7'!$N$70:$N$273,A167,'Tab7'!$O$70:$O$273)</f>
        <v>0</v>
      </c>
      <c r="N167" s="337">
        <f>SUMIF('Tab 8'!$N$70:$N$680,A167,'Tab 8'!$O$70:$O$680)</f>
        <v>-12427430.510506865</v>
      </c>
      <c r="O167" s="739">
        <f t="shared" si="10"/>
        <v>-12427430.510506865</v>
      </c>
      <c r="P167" s="740">
        <f t="shared" si="11"/>
        <v>-12427430.510506865</v>
      </c>
    </row>
    <row r="168" spans="1:16">
      <c r="A168" s="732" t="s">
        <v>740</v>
      </c>
      <c r="B168" s="80">
        <f>VLOOKUP(A168,[1]Adjustments!$A$12:$B$1400,2,FALSE)</f>
        <v>-602296.20153846103</v>
      </c>
      <c r="C168" s="80">
        <f>VLOOKUP(A168,[1]Adjustments!$A$12:$DS$1400,123,FALSE)</f>
        <v>0</v>
      </c>
      <c r="D168" s="80">
        <f t="shared" si="9"/>
        <v>-602296.20153846103</v>
      </c>
      <c r="F168" s="337">
        <f>VLOOKUP(A168,[1]Adjustments!$A$12:$DQ$1400,121,FALSE)</f>
        <v>0</v>
      </c>
      <c r="G168" s="740">
        <f t="shared" si="12"/>
        <v>602296.20153846103</v>
      </c>
      <c r="I168" s="738">
        <f>SUMIF('Tab 3'!$N$11:$N$409,A168,'Tab 3'!$O$11:$O$409)</f>
        <v>0</v>
      </c>
      <c r="J168" s="337">
        <f>SUMIF('Tab 4'!$N$11:$N$409,A168,'Tab 4'!$O$11:$O$409)</f>
        <v>0</v>
      </c>
      <c r="K168" s="337">
        <f>SUMIF('Tab 5'!$N$11:$N$69,A168,'Tab 5'!$O$11:$O$69)</f>
        <v>0</v>
      </c>
      <c r="L168" s="751">
        <f>SUMIF('Tab 6'!$N$11:$N$409,A168,'Tab 6'!$O$11:$O$409)</f>
        <v>0</v>
      </c>
      <c r="M168" s="337">
        <f>SUMIF('Tab7'!$N$70:$N$273,A168,'Tab7'!$O$70:$O$273)</f>
        <v>0</v>
      </c>
      <c r="N168" s="337">
        <f>SUMIF('Tab 8'!$N$70:$N$680,A168,'Tab 8'!$O$70:$O$680)</f>
        <v>0</v>
      </c>
      <c r="O168" s="739">
        <f t="shared" si="10"/>
        <v>0</v>
      </c>
      <c r="P168" s="740">
        <f t="shared" si="11"/>
        <v>0</v>
      </c>
    </row>
    <row r="169" spans="1:16">
      <c r="A169" s="732" t="s">
        <v>741</v>
      </c>
      <c r="B169" s="80">
        <f>VLOOKUP(A169,[1]Adjustments!$A$12:$B$1400,2,FALSE)</f>
        <v>7840382.6738461498</v>
      </c>
      <c r="C169" s="80">
        <f>VLOOKUP(A169,[1]Adjustments!$A$12:$DS$1400,123,FALSE)</f>
        <v>0</v>
      </c>
      <c r="D169" s="80">
        <f t="shared" si="9"/>
        <v>7840382.6738461498</v>
      </c>
      <c r="F169" s="337">
        <f>VLOOKUP(A169,[1]Adjustments!$A$12:$DQ$1400,121,FALSE)</f>
        <v>0</v>
      </c>
      <c r="G169" s="740">
        <f t="shared" si="12"/>
        <v>-7840382.6738461498</v>
      </c>
      <c r="I169" s="738">
        <f>SUMIF('Tab 3'!$N$11:$N$409,A169,'Tab 3'!$O$11:$O$409)</f>
        <v>0</v>
      </c>
      <c r="J169" s="337">
        <f>SUMIF('Tab 4'!$N$11:$N$409,A169,'Tab 4'!$O$11:$O$409)</f>
        <v>0</v>
      </c>
      <c r="K169" s="337">
        <f>SUMIF('Tab 5'!$N$11:$N$69,A169,'Tab 5'!$O$11:$O$69)</f>
        <v>0</v>
      </c>
      <c r="L169" s="751">
        <f>SUMIF('Tab 6'!$N$11:$N$409,A169,'Tab 6'!$O$11:$O$409)</f>
        <v>0</v>
      </c>
      <c r="M169" s="337">
        <f>SUMIF('Tab7'!$N$70:$N$273,A169,'Tab7'!$O$70:$O$273)</f>
        <v>0</v>
      </c>
      <c r="N169" s="337">
        <f>SUMIF('Tab 8'!$N$70:$N$680,A169,'Tab 8'!$O$70:$O$680)</f>
        <v>0</v>
      </c>
      <c r="O169" s="739">
        <f t="shared" si="10"/>
        <v>0</v>
      </c>
      <c r="P169" s="740">
        <f t="shared" si="11"/>
        <v>0</v>
      </c>
    </row>
    <row r="170" spans="1:16">
      <c r="A170" s="732" t="s">
        <v>742</v>
      </c>
      <c r="B170" s="80">
        <f>VLOOKUP(A170,[1]Adjustments!$A$12:$B$1400,2,FALSE)</f>
        <v>144614797.34</v>
      </c>
      <c r="C170" s="80">
        <f>VLOOKUP(A170,[1]Adjustments!$A$12:$DS$1400,123,FALSE)</f>
        <v>0</v>
      </c>
      <c r="D170" s="80">
        <f t="shared" si="9"/>
        <v>144614797.34</v>
      </c>
      <c r="F170" s="337">
        <f>VLOOKUP(A170,[1]Adjustments!$A$12:$DQ$1400,121,FALSE)</f>
        <v>0</v>
      </c>
      <c r="G170" s="740">
        <f t="shared" si="12"/>
        <v>-144614797.34</v>
      </c>
      <c r="I170" s="738">
        <f>SUMIF('Tab 3'!$N$11:$N$409,A170,'Tab 3'!$O$11:$O$409)</f>
        <v>0</v>
      </c>
      <c r="J170" s="337">
        <f>SUMIF('Tab 4'!$N$11:$N$409,A170,'Tab 4'!$O$11:$O$409)</f>
        <v>0</v>
      </c>
      <c r="K170" s="337">
        <f>SUMIF('Tab 5'!$N$11:$N$69,A170,'Tab 5'!$O$11:$O$69)</f>
        <v>0</v>
      </c>
      <c r="L170" s="751">
        <f>SUMIF('Tab 6'!$N$11:$N$409,A170,'Tab 6'!$O$11:$O$409)</f>
        <v>0</v>
      </c>
      <c r="M170" s="337">
        <f>SUMIF('Tab7'!$N$70:$N$273,A170,'Tab7'!$O$70:$O$273)</f>
        <v>0</v>
      </c>
      <c r="N170" s="337">
        <f>SUMIF('Tab 8'!$N$70:$N$680,A170,'Tab 8'!$O$70:$O$680)</f>
        <v>0</v>
      </c>
      <c r="O170" s="739">
        <f t="shared" si="10"/>
        <v>0</v>
      </c>
      <c r="P170" s="740">
        <f t="shared" si="11"/>
        <v>0</v>
      </c>
    </row>
    <row r="171" spans="1:16">
      <c r="A171" s="732" t="s">
        <v>743</v>
      </c>
      <c r="B171" s="80">
        <f>VLOOKUP(A171,[1]Adjustments!$A$12:$B$1400,2,FALSE)</f>
        <v>-7838992.8346153796</v>
      </c>
      <c r="C171" s="80">
        <f>VLOOKUP(A171,[1]Adjustments!$A$12:$DS$1400,123,FALSE)</f>
        <v>0</v>
      </c>
      <c r="D171" s="80">
        <f t="shared" si="9"/>
        <v>-7838992.8346153796</v>
      </c>
      <c r="F171" s="337">
        <f>VLOOKUP(A171,[1]Adjustments!$A$12:$DQ$1400,121,FALSE)</f>
        <v>0</v>
      </c>
      <c r="G171" s="740">
        <f t="shared" si="12"/>
        <v>7838992.8346153796</v>
      </c>
      <c r="I171" s="738">
        <f>SUMIF('Tab 3'!$N$11:$N$409,A171,'Tab 3'!$O$11:$O$409)</f>
        <v>0</v>
      </c>
      <c r="J171" s="337">
        <f>SUMIF('Tab 4'!$N$11:$N$409,A171,'Tab 4'!$O$11:$O$409)</f>
        <v>0</v>
      </c>
      <c r="K171" s="337">
        <f>SUMIF('Tab 5'!$N$11:$N$69,A171,'Tab 5'!$O$11:$O$69)</f>
        <v>0</v>
      </c>
      <c r="L171" s="751">
        <f>SUMIF('Tab 6'!$N$11:$N$409,A171,'Tab 6'!$O$11:$O$409)</f>
        <v>0</v>
      </c>
      <c r="M171" s="337">
        <f>SUMIF('Tab7'!$N$70:$N$273,A171,'Tab7'!$O$70:$O$273)</f>
        <v>0</v>
      </c>
      <c r="N171" s="337">
        <f>SUMIF('Tab 8'!$N$70:$N$680,A171,'Tab 8'!$O$70:$O$680)</f>
        <v>0</v>
      </c>
      <c r="O171" s="739">
        <f t="shared" si="10"/>
        <v>0</v>
      </c>
      <c r="P171" s="740">
        <f t="shared" si="11"/>
        <v>0</v>
      </c>
    </row>
    <row r="172" spans="1:16">
      <c r="A172" s="826" t="s">
        <v>744</v>
      </c>
      <c r="B172" s="827">
        <f>VLOOKUP(A172,[1]Adjustments!$A$12:$B$1400,2,FALSE)</f>
        <v>-103543606.544615</v>
      </c>
      <c r="C172" s="827">
        <f>VLOOKUP(A172,[1]Adjustments!$A$12:$DS$1400,123,FALSE)</f>
        <v>0</v>
      </c>
      <c r="D172" s="827">
        <f t="shared" si="9"/>
        <v>-103543606.544615</v>
      </c>
      <c r="E172" s="828"/>
      <c r="F172" s="829">
        <f>VLOOKUP(A172,[1]Adjustments!$A$12:$DQ$1400,121,FALSE)</f>
        <v>0</v>
      </c>
      <c r="G172" s="829">
        <f t="shared" si="12"/>
        <v>103543606.544615</v>
      </c>
      <c r="I172" s="738">
        <f>SUMIF('Tab 3'!$N$11:$N$409,A172,'Tab 3'!$O$11:$O$409)</f>
        <v>0</v>
      </c>
      <c r="J172" s="337">
        <f>SUMIF('Tab 4'!$N$11:$N$409,A172,'Tab 4'!$O$11:$O$409)</f>
        <v>0</v>
      </c>
      <c r="K172" s="337">
        <f>SUMIF('Tab 5'!$N$11:$N$69,A172,'Tab 5'!$O$11:$O$69)</f>
        <v>0</v>
      </c>
      <c r="L172" s="751">
        <f>SUMIF('Tab 6'!$N$11:$N$409,A172,'Tab 6'!$O$11:$O$409)</f>
        <v>0</v>
      </c>
      <c r="M172" s="337">
        <f>SUMIF('Tab7'!$N$70:$N$273,A172,'Tab7'!$O$70:$O$273)</f>
        <v>0</v>
      </c>
      <c r="N172" s="337">
        <f>SUMIF('Tab 8'!$N$70:$N$680,A172,'Tab 8'!$O$70:$O$680)</f>
        <v>0</v>
      </c>
      <c r="O172" s="739">
        <f t="shared" si="10"/>
        <v>0</v>
      </c>
      <c r="P172" s="740">
        <f t="shared" si="11"/>
        <v>0</v>
      </c>
    </row>
    <row r="173" spans="1:16">
      <c r="A173" s="732" t="s">
        <v>745</v>
      </c>
      <c r="B173" s="80">
        <f>VLOOKUP(A173,[1]Adjustments!$A$12:$B$1400,2,FALSE)</f>
        <v>387816.10692307597</v>
      </c>
      <c r="C173" s="80">
        <f>VLOOKUP(A173,[1]Adjustments!$A$12:$DS$1400,123,FALSE)</f>
        <v>0</v>
      </c>
      <c r="D173" s="80">
        <f t="shared" si="9"/>
        <v>387816.10692307597</v>
      </c>
      <c r="F173" s="337">
        <f>VLOOKUP(A173,[1]Adjustments!$A$12:$DQ$1400,121,FALSE)</f>
        <v>0</v>
      </c>
      <c r="G173" s="740">
        <f t="shared" si="12"/>
        <v>-387816.10692307597</v>
      </c>
      <c r="I173" s="738">
        <f>SUMIF('Tab 3'!$N$11:$N$409,A173,'Tab 3'!$O$11:$O$409)</f>
        <v>0</v>
      </c>
      <c r="J173" s="337">
        <f>SUMIF('Tab 4'!$N$11:$N$409,A173,'Tab 4'!$O$11:$O$409)</f>
        <v>0</v>
      </c>
      <c r="K173" s="337">
        <f>SUMIF('Tab 5'!$N$11:$N$69,A173,'Tab 5'!$O$11:$O$69)</f>
        <v>0</v>
      </c>
      <c r="L173" s="751">
        <f>SUMIF('Tab 6'!$N$11:$N$409,A173,'Tab 6'!$O$11:$O$409)</f>
        <v>0</v>
      </c>
      <c r="M173" s="337">
        <f>SUMIF('Tab7'!$N$70:$N$273,A173,'Tab7'!$O$70:$O$273)</f>
        <v>0</v>
      </c>
      <c r="N173" s="337">
        <f>SUMIF('Tab 8'!$N$70:$N$680,A173,'Tab 8'!$O$70:$O$680)</f>
        <v>0</v>
      </c>
      <c r="O173" s="739">
        <f t="shared" si="10"/>
        <v>0</v>
      </c>
      <c r="P173" s="740">
        <f t="shared" si="11"/>
        <v>0</v>
      </c>
    </row>
    <row r="174" spans="1:16">
      <c r="A174" s="732" t="s">
        <v>746</v>
      </c>
      <c r="B174" s="80">
        <f>VLOOKUP(A174,[1]Adjustments!$A$12:$B$1400,2,FALSE)</f>
        <v>16639.921538461502</v>
      </c>
      <c r="C174" s="80">
        <f>VLOOKUP(A174,[1]Adjustments!$A$12:$DS$1400,123,FALSE)</f>
        <v>0</v>
      </c>
      <c r="D174" s="80">
        <f t="shared" si="9"/>
        <v>16639.921538461502</v>
      </c>
      <c r="F174" s="337">
        <f>VLOOKUP(A174,[1]Adjustments!$A$12:$DQ$1400,121,FALSE)</f>
        <v>0</v>
      </c>
      <c r="G174" s="740">
        <f t="shared" si="12"/>
        <v>-16639.921538461502</v>
      </c>
      <c r="I174" s="738">
        <f>SUMIF('Tab 3'!$N$11:$N$409,A174,'Tab 3'!$O$11:$O$409)</f>
        <v>0</v>
      </c>
      <c r="J174" s="337">
        <f>SUMIF('Tab 4'!$N$11:$N$409,A174,'Tab 4'!$O$11:$O$409)</f>
        <v>0</v>
      </c>
      <c r="K174" s="337">
        <f>SUMIF('Tab 5'!$N$11:$N$69,A174,'Tab 5'!$O$11:$O$69)</f>
        <v>0</v>
      </c>
      <c r="L174" s="751">
        <f>SUMIF('Tab 6'!$N$11:$N$409,A174,'Tab 6'!$O$11:$O$409)</f>
        <v>0</v>
      </c>
      <c r="M174" s="337">
        <f>SUMIF('Tab7'!$N$70:$N$273,A174,'Tab7'!$O$70:$O$273)</f>
        <v>0</v>
      </c>
      <c r="N174" s="337">
        <f>SUMIF('Tab 8'!$N$70:$N$680,A174,'Tab 8'!$O$70:$O$680)</f>
        <v>0</v>
      </c>
      <c r="O174" s="739">
        <f t="shared" si="10"/>
        <v>0</v>
      </c>
      <c r="P174" s="740">
        <f t="shared" si="11"/>
        <v>0</v>
      </c>
    </row>
    <row r="175" spans="1:16">
      <c r="A175" s="732" t="s">
        <v>747</v>
      </c>
      <c r="B175" s="80">
        <f>VLOOKUP(A175,[1]Adjustments!$A$12:$B$1400,2,FALSE)</f>
        <v>0.17</v>
      </c>
      <c r="C175" s="80">
        <f>VLOOKUP(A175,[1]Adjustments!$A$12:$DS$1400,123,FALSE)</f>
        <v>0</v>
      </c>
      <c r="D175" s="80">
        <f t="shared" si="9"/>
        <v>0.17</v>
      </c>
      <c r="F175" s="337">
        <f>VLOOKUP(A175,[1]Adjustments!$A$12:$DQ$1400,121,FALSE)</f>
        <v>0</v>
      </c>
      <c r="G175" s="740">
        <f t="shared" si="12"/>
        <v>-0.17</v>
      </c>
      <c r="I175" s="738">
        <f>SUMIF('Tab 3'!$N$11:$N$409,A175,'Tab 3'!$O$11:$O$409)</f>
        <v>0</v>
      </c>
      <c r="J175" s="337">
        <f>SUMIF('Tab 4'!$N$11:$N$409,A175,'Tab 4'!$O$11:$O$409)</f>
        <v>0</v>
      </c>
      <c r="K175" s="337">
        <f>SUMIF('Tab 5'!$N$11:$N$69,A175,'Tab 5'!$O$11:$O$69)</f>
        <v>0</v>
      </c>
      <c r="L175" s="751">
        <f>SUMIF('Tab 6'!$N$11:$N$409,A175,'Tab 6'!$O$11:$O$409)</f>
        <v>0</v>
      </c>
      <c r="M175" s="337">
        <f>SUMIF('Tab7'!$N$70:$N$273,A175,'Tab7'!$O$70:$O$273)</f>
        <v>0</v>
      </c>
      <c r="N175" s="337">
        <f>SUMIF('Tab 8'!$N$70:$N$680,A175,'Tab 8'!$O$70:$O$680)</f>
        <v>0</v>
      </c>
      <c r="O175" s="739">
        <f t="shared" si="10"/>
        <v>0</v>
      </c>
      <c r="P175" s="740">
        <f t="shared" si="11"/>
        <v>0</v>
      </c>
    </row>
    <row r="176" spans="1:16">
      <c r="A176" s="732" t="s">
        <v>748</v>
      </c>
      <c r="B176" s="80">
        <f>VLOOKUP(A176,[1]Adjustments!$A$12:$B$1400,2,FALSE)</f>
        <v>-5598339.5223076902</v>
      </c>
      <c r="C176" s="80">
        <f>VLOOKUP(A176,[1]Adjustments!$A$12:$DS$1400,123,FALSE)</f>
        <v>0</v>
      </c>
      <c r="D176" s="80">
        <f t="shared" si="9"/>
        <v>-5598339.5223076902</v>
      </c>
      <c r="F176" s="337">
        <f>VLOOKUP(A176,[1]Adjustments!$A$12:$DQ$1400,121,FALSE)</f>
        <v>0</v>
      </c>
      <c r="G176" s="740">
        <f t="shared" si="12"/>
        <v>5598339.5223076902</v>
      </c>
      <c r="I176" s="738">
        <f>SUMIF('Tab 3'!$N$11:$N$409,A176,'Tab 3'!$O$11:$O$409)</f>
        <v>0</v>
      </c>
      <c r="J176" s="337">
        <f>SUMIF('Tab 4'!$N$11:$N$409,A176,'Tab 4'!$O$11:$O$409)</f>
        <v>0</v>
      </c>
      <c r="K176" s="337">
        <f>SUMIF('Tab 5'!$N$11:$N$69,A176,'Tab 5'!$O$11:$O$69)</f>
        <v>0</v>
      </c>
      <c r="L176" s="751">
        <f>SUMIF('Tab 6'!$N$11:$N$409,A176,'Tab 6'!$O$11:$O$409)</f>
        <v>0</v>
      </c>
      <c r="M176" s="337">
        <f>SUMIF('Tab7'!$N$70:$N$273,A176,'Tab7'!$O$70:$O$273)</f>
        <v>0</v>
      </c>
      <c r="N176" s="337">
        <f>SUMIF('Tab 8'!$N$70:$N$680,A176,'Tab 8'!$O$70:$O$680)</f>
        <v>0</v>
      </c>
      <c r="O176" s="739">
        <f t="shared" si="10"/>
        <v>0</v>
      </c>
      <c r="P176" s="740">
        <f t="shared" si="11"/>
        <v>0</v>
      </c>
    </row>
    <row r="177" spans="1:16">
      <c r="A177" s="732" t="s">
        <v>749</v>
      </c>
      <c r="B177" s="80">
        <f>VLOOKUP(A177,[1]Adjustments!$A$12:$B$1400,2,FALSE)</f>
        <v>-4453.6899999999996</v>
      </c>
      <c r="C177" s="80">
        <f>VLOOKUP(A177,[1]Adjustments!$A$12:$DS$1400,123,FALSE)</f>
        <v>0</v>
      </c>
      <c r="D177" s="80">
        <f t="shared" si="9"/>
        <v>-4453.6899999999996</v>
      </c>
      <c r="F177" s="337">
        <f>VLOOKUP(A177,[1]Adjustments!$A$12:$DQ$1400,121,FALSE)</f>
        <v>0</v>
      </c>
      <c r="G177" s="740">
        <f t="shared" si="12"/>
        <v>4453.6899999999996</v>
      </c>
      <c r="I177" s="738">
        <f>SUMIF('Tab 3'!$N$11:$N$409,A177,'Tab 3'!$O$11:$O$409)</f>
        <v>0</v>
      </c>
      <c r="J177" s="337">
        <f>SUMIF('Tab 4'!$N$11:$N$409,A177,'Tab 4'!$O$11:$O$409)</f>
        <v>0</v>
      </c>
      <c r="K177" s="337">
        <f>SUMIF('Tab 5'!$N$11:$N$69,A177,'Tab 5'!$O$11:$O$69)</f>
        <v>0</v>
      </c>
      <c r="L177" s="751">
        <f>SUMIF('Tab 6'!$N$11:$N$409,A177,'Tab 6'!$O$11:$O$409)</f>
        <v>0</v>
      </c>
      <c r="M177" s="337">
        <f>SUMIF('Tab7'!$N$70:$N$273,A177,'Tab7'!$O$70:$O$273)</f>
        <v>0</v>
      </c>
      <c r="N177" s="337">
        <f>SUMIF('Tab 8'!$N$70:$N$680,A177,'Tab 8'!$O$70:$O$680)</f>
        <v>0</v>
      </c>
      <c r="O177" s="739">
        <f t="shared" si="10"/>
        <v>0</v>
      </c>
      <c r="P177" s="740">
        <f t="shared" si="11"/>
        <v>0</v>
      </c>
    </row>
    <row r="178" spans="1:16">
      <c r="A178" s="732" t="s">
        <v>750</v>
      </c>
      <c r="B178" s="80">
        <f>VLOOKUP(A178,[1]Adjustments!$A$12:$B$1400,2,FALSE)</f>
        <v>4661637.8630769197</v>
      </c>
      <c r="C178" s="80">
        <f>VLOOKUP(A178,[1]Adjustments!$A$12:$DS$1400,123,FALSE)</f>
        <v>0</v>
      </c>
      <c r="D178" s="80">
        <f t="shared" si="9"/>
        <v>4661637.8630769197</v>
      </c>
      <c r="F178" s="337">
        <f>VLOOKUP(A178,[1]Adjustments!$A$12:$DQ$1400,121,FALSE)</f>
        <v>0</v>
      </c>
      <c r="G178" s="740">
        <f t="shared" si="12"/>
        <v>-4661637.8630769197</v>
      </c>
      <c r="I178" s="738">
        <f>SUMIF('Tab 3'!$N$11:$N$409,A178,'Tab 3'!$O$11:$O$409)</f>
        <v>0</v>
      </c>
      <c r="J178" s="337">
        <f>SUMIF('Tab 4'!$N$11:$N$409,A178,'Tab 4'!$O$11:$O$409)</f>
        <v>0</v>
      </c>
      <c r="K178" s="337">
        <f>SUMIF('Tab 5'!$N$11:$N$69,A178,'Tab 5'!$O$11:$O$69)</f>
        <v>0</v>
      </c>
      <c r="L178" s="751">
        <f>SUMIF('Tab 6'!$N$11:$N$409,A178,'Tab 6'!$O$11:$O$409)</f>
        <v>0</v>
      </c>
      <c r="M178" s="337">
        <f>SUMIF('Tab7'!$N$70:$N$273,A178,'Tab7'!$O$70:$O$273)</f>
        <v>0</v>
      </c>
      <c r="N178" s="337">
        <f>SUMIF('Tab 8'!$N$70:$N$680,A178,'Tab 8'!$O$70:$O$680)</f>
        <v>0</v>
      </c>
      <c r="O178" s="739">
        <f t="shared" si="10"/>
        <v>0</v>
      </c>
      <c r="P178" s="740">
        <f t="shared" si="11"/>
        <v>0</v>
      </c>
    </row>
    <row r="179" spans="1:16">
      <c r="A179" s="732" t="s">
        <v>751</v>
      </c>
      <c r="B179" s="80">
        <f>VLOOKUP(A179,[1]Adjustments!$A$12:$B$1400,2,FALSE)</f>
        <v>1926016.0807692299</v>
      </c>
      <c r="C179" s="80">
        <f>VLOOKUP(A179,[1]Adjustments!$A$12:$DS$1400,123,FALSE)</f>
        <v>0</v>
      </c>
      <c r="D179" s="80">
        <f t="shared" si="9"/>
        <v>1926016.0807692299</v>
      </c>
      <c r="F179" s="337">
        <f>VLOOKUP(A179,[1]Adjustments!$A$12:$DQ$1400,121,FALSE)</f>
        <v>0</v>
      </c>
      <c r="G179" s="740">
        <f t="shared" si="12"/>
        <v>-1926016.0807692299</v>
      </c>
      <c r="I179" s="738">
        <f>SUMIF('Tab 3'!$N$11:$N$409,A179,'Tab 3'!$O$11:$O$409)</f>
        <v>0</v>
      </c>
      <c r="J179" s="337">
        <f>SUMIF('Tab 4'!$N$11:$N$409,A179,'Tab 4'!$O$11:$O$409)</f>
        <v>0</v>
      </c>
      <c r="K179" s="337">
        <f>SUMIF('Tab 5'!$N$11:$N$69,A179,'Tab 5'!$O$11:$O$69)</f>
        <v>0</v>
      </c>
      <c r="L179" s="751">
        <f>SUMIF('Tab 6'!$N$11:$N$409,A179,'Tab 6'!$O$11:$O$409)</f>
        <v>0</v>
      </c>
      <c r="M179" s="337">
        <f>SUMIF('Tab7'!$N$70:$N$273,A179,'Tab7'!$O$70:$O$273)</f>
        <v>0</v>
      </c>
      <c r="N179" s="337">
        <f>SUMIF('Tab 8'!$N$70:$N$680,A179,'Tab 8'!$O$70:$O$680)</f>
        <v>0</v>
      </c>
      <c r="O179" s="739">
        <f t="shared" si="10"/>
        <v>0</v>
      </c>
      <c r="P179" s="740">
        <f t="shared" si="11"/>
        <v>0</v>
      </c>
    </row>
    <row r="180" spans="1:16">
      <c r="A180" s="732" t="s">
        <v>752</v>
      </c>
      <c r="B180" s="80">
        <f>VLOOKUP(A180,[1]Adjustments!$A$12:$B$1400,2,FALSE)</f>
        <v>117215.94</v>
      </c>
      <c r="C180" s="80">
        <f>VLOOKUP(A180,[1]Adjustments!$A$12:$DS$1400,123,FALSE)</f>
        <v>0</v>
      </c>
      <c r="D180" s="80">
        <f t="shared" si="9"/>
        <v>117215.94</v>
      </c>
      <c r="F180" s="337">
        <f>VLOOKUP(A180,[1]Adjustments!$A$12:$DQ$1400,121,FALSE)</f>
        <v>0</v>
      </c>
      <c r="G180" s="740">
        <f t="shared" si="12"/>
        <v>-117215.94</v>
      </c>
      <c r="I180" s="738">
        <f>SUMIF('Tab 3'!$N$11:$N$409,A180,'Tab 3'!$O$11:$O$409)</f>
        <v>0</v>
      </c>
      <c r="J180" s="337">
        <f>SUMIF('Tab 4'!$N$11:$N$409,A180,'Tab 4'!$O$11:$O$409)</f>
        <v>0</v>
      </c>
      <c r="K180" s="337">
        <f>SUMIF('Tab 5'!$N$11:$N$69,A180,'Tab 5'!$O$11:$O$69)</f>
        <v>0</v>
      </c>
      <c r="L180" s="751">
        <f>SUMIF('Tab 6'!$N$11:$N$409,A180,'Tab 6'!$O$11:$O$409)</f>
        <v>0</v>
      </c>
      <c r="M180" s="337">
        <f>SUMIF('Tab7'!$N$70:$N$273,A180,'Tab7'!$O$70:$O$273)</f>
        <v>0</v>
      </c>
      <c r="N180" s="337">
        <f>SUMIF('Tab 8'!$N$70:$N$680,A180,'Tab 8'!$O$70:$O$680)</f>
        <v>0</v>
      </c>
      <c r="O180" s="739">
        <f t="shared" si="10"/>
        <v>0</v>
      </c>
      <c r="P180" s="740">
        <f t="shared" si="11"/>
        <v>0</v>
      </c>
    </row>
    <row r="181" spans="1:16">
      <c r="A181" s="732" t="s">
        <v>753</v>
      </c>
      <c r="B181" s="80">
        <f>VLOOKUP(A181,[1]Adjustments!$A$12:$B$1400,2,FALSE)</f>
        <v>5148.6861538461499</v>
      </c>
      <c r="C181" s="80">
        <f>VLOOKUP(A181,[1]Adjustments!$A$12:$DS$1400,123,FALSE)</f>
        <v>0</v>
      </c>
      <c r="D181" s="80">
        <f t="shared" si="9"/>
        <v>5148.6861538461499</v>
      </c>
      <c r="F181" s="337">
        <f>VLOOKUP(A181,[1]Adjustments!$A$12:$DQ$1400,121,FALSE)</f>
        <v>0</v>
      </c>
      <c r="G181" s="740">
        <f t="shared" si="12"/>
        <v>-5148.6861538461499</v>
      </c>
      <c r="I181" s="738">
        <f>SUMIF('Tab 3'!$N$11:$N$409,A181,'Tab 3'!$O$11:$O$409)</f>
        <v>0</v>
      </c>
      <c r="J181" s="337">
        <f>SUMIF('Tab 4'!$N$11:$N$409,A181,'Tab 4'!$O$11:$O$409)</f>
        <v>0</v>
      </c>
      <c r="K181" s="337">
        <f>SUMIF('Tab 5'!$N$11:$N$69,A181,'Tab 5'!$O$11:$O$69)</f>
        <v>0</v>
      </c>
      <c r="L181" s="751">
        <f>SUMIF('Tab 6'!$N$11:$N$409,A181,'Tab 6'!$O$11:$O$409)</f>
        <v>0</v>
      </c>
      <c r="M181" s="337">
        <f>SUMIF('Tab7'!$N$70:$N$273,A181,'Tab7'!$O$70:$O$273)</f>
        <v>0</v>
      </c>
      <c r="N181" s="337">
        <f>SUMIF('Tab 8'!$N$70:$N$680,A181,'Tab 8'!$O$70:$O$680)</f>
        <v>0</v>
      </c>
      <c r="O181" s="739">
        <f t="shared" si="10"/>
        <v>0</v>
      </c>
      <c r="P181" s="740">
        <f t="shared" si="11"/>
        <v>0</v>
      </c>
    </row>
    <row r="182" spans="1:16">
      <c r="A182" s="732" t="s">
        <v>754</v>
      </c>
      <c r="B182" s="80">
        <f>VLOOKUP(A182,[1]Adjustments!$A$12:$B$1400,2,FALSE)</f>
        <v>231807108.77769199</v>
      </c>
      <c r="C182" s="80">
        <f>VLOOKUP(A182,[1]Adjustments!$A$12:$DS$1400,123,FALSE)</f>
        <v>0</v>
      </c>
      <c r="D182" s="80">
        <f t="shared" si="9"/>
        <v>231807108.77769199</v>
      </c>
      <c r="F182" s="337">
        <f>VLOOKUP(A182,[1]Adjustments!$A$12:$DQ$1400,121,FALSE)</f>
        <v>0</v>
      </c>
      <c r="G182" s="740">
        <f t="shared" si="12"/>
        <v>-231807108.77769199</v>
      </c>
      <c r="I182" s="738">
        <f>SUMIF('Tab 3'!$N$11:$N$409,A182,'Tab 3'!$O$11:$O$409)</f>
        <v>0</v>
      </c>
      <c r="J182" s="337">
        <f>SUMIF('Tab 4'!$N$11:$N$409,A182,'Tab 4'!$O$11:$O$409)</f>
        <v>0</v>
      </c>
      <c r="K182" s="337">
        <f>SUMIF('Tab 5'!$N$11:$N$69,A182,'Tab 5'!$O$11:$O$69)</f>
        <v>0</v>
      </c>
      <c r="L182" s="751">
        <f>SUMIF('Tab 6'!$N$11:$N$409,A182,'Tab 6'!$O$11:$O$409)</f>
        <v>0</v>
      </c>
      <c r="M182" s="337">
        <f>SUMIF('Tab7'!$N$70:$N$273,A182,'Tab7'!$O$70:$O$273)</f>
        <v>0</v>
      </c>
      <c r="N182" s="337">
        <f>SUMIF('Tab 8'!$N$70:$N$680,A182,'Tab 8'!$O$70:$O$680)</f>
        <v>0</v>
      </c>
      <c r="O182" s="739">
        <f t="shared" si="10"/>
        <v>0</v>
      </c>
      <c r="P182" s="740">
        <f t="shared" si="11"/>
        <v>0</v>
      </c>
    </row>
    <row r="183" spans="1:16">
      <c r="A183" s="732" t="s">
        <v>755</v>
      </c>
      <c r="B183" s="80">
        <f>VLOOKUP(A183,[1]Adjustments!$A$12:$B$1400,2,FALSE)</f>
        <v>13509256.305384601</v>
      </c>
      <c r="C183" s="80">
        <f>VLOOKUP(A183,[1]Adjustments!$A$12:$DS$1400,123,FALSE)</f>
        <v>0</v>
      </c>
      <c r="D183" s="80">
        <f t="shared" si="9"/>
        <v>13509256.305384601</v>
      </c>
      <c r="F183" s="337">
        <f>VLOOKUP(A183,[1]Adjustments!$A$12:$DQ$1400,121,FALSE)</f>
        <v>0</v>
      </c>
      <c r="G183" s="740">
        <f t="shared" si="12"/>
        <v>-13509256.305384601</v>
      </c>
      <c r="I183" s="738">
        <f>SUMIF('Tab 3'!$N$11:$N$409,A183,'Tab 3'!$O$11:$O$409)</f>
        <v>0</v>
      </c>
      <c r="J183" s="337">
        <f>SUMIF('Tab 4'!$N$11:$N$409,A183,'Tab 4'!$O$11:$O$409)</f>
        <v>0</v>
      </c>
      <c r="K183" s="337">
        <f>SUMIF('Tab 5'!$N$11:$N$69,A183,'Tab 5'!$O$11:$O$69)</f>
        <v>0</v>
      </c>
      <c r="L183" s="751">
        <f>SUMIF('Tab 6'!$N$11:$N$409,A183,'Tab 6'!$O$11:$O$409)</f>
        <v>0</v>
      </c>
      <c r="M183" s="337">
        <f>SUMIF('Tab7'!$N$70:$N$273,A183,'Tab7'!$O$70:$O$273)</f>
        <v>0</v>
      </c>
      <c r="N183" s="337">
        <f>SUMIF('Tab 8'!$N$70:$N$680,A183,'Tab 8'!$O$70:$O$680)</f>
        <v>0</v>
      </c>
      <c r="O183" s="739">
        <f t="shared" si="10"/>
        <v>0</v>
      </c>
      <c r="P183" s="740">
        <f t="shared" si="11"/>
        <v>0</v>
      </c>
    </row>
    <row r="184" spans="1:16">
      <c r="A184" s="732" t="s">
        <v>756</v>
      </c>
      <c r="B184" s="80">
        <f>VLOOKUP(A184,[1]Adjustments!$A$12:$B$1400,2,FALSE)</f>
        <v>1435555.18307692</v>
      </c>
      <c r="C184" s="80">
        <f>VLOOKUP(A184,[1]Adjustments!$A$12:$DS$1400,123,FALSE)</f>
        <v>0</v>
      </c>
      <c r="D184" s="80">
        <f t="shared" si="9"/>
        <v>1435555.18307692</v>
      </c>
      <c r="F184" s="337">
        <f>VLOOKUP(A184,[1]Adjustments!$A$12:$DQ$1400,121,FALSE)</f>
        <v>0</v>
      </c>
      <c r="G184" s="740">
        <f t="shared" si="12"/>
        <v>-1435555.18307692</v>
      </c>
      <c r="I184" s="738">
        <f>SUMIF('Tab 3'!$N$11:$N$409,A184,'Tab 3'!$O$11:$O$409)</f>
        <v>0</v>
      </c>
      <c r="J184" s="337">
        <f>SUMIF('Tab 4'!$N$11:$N$409,A184,'Tab 4'!$O$11:$O$409)</f>
        <v>0</v>
      </c>
      <c r="K184" s="337">
        <f>SUMIF('Tab 5'!$N$11:$N$69,A184,'Tab 5'!$O$11:$O$69)</f>
        <v>0</v>
      </c>
      <c r="L184" s="751">
        <f>SUMIF('Tab 6'!$N$11:$N$409,A184,'Tab 6'!$O$11:$O$409)</f>
        <v>0</v>
      </c>
      <c r="M184" s="337">
        <f>SUMIF('Tab7'!$N$70:$N$273,A184,'Tab7'!$O$70:$O$273)</f>
        <v>0</v>
      </c>
      <c r="N184" s="337">
        <f>SUMIF('Tab 8'!$N$70:$N$680,A184,'Tab 8'!$O$70:$O$680)</f>
        <v>0</v>
      </c>
      <c r="O184" s="739">
        <f t="shared" si="10"/>
        <v>0</v>
      </c>
      <c r="P184" s="740">
        <f t="shared" si="11"/>
        <v>0</v>
      </c>
    </row>
    <row r="185" spans="1:16">
      <c r="A185" s="732" t="s">
        <v>757</v>
      </c>
      <c r="B185" s="80">
        <f>VLOOKUP(A185,[1]Adjustments!$A$12:$B$1400,2,FALSE)</f>
        <v>5145311.08</v>
      </c>
      <c r="C185" s="80">
        <f>VLOOKUP(A185,[1]Adjustments!$A$12:$DS$1400,123,FALSE)</f>
        <v>0</v>
      </c>
      <c r="D185" s="80">
        <f t="shared" si="9"/>
        <v>5145311.08</v>
      </c>
      <c r="F185" s="337">
        <f>VLOOKUP(A185,[1]Adjustments!$A$12:$DQ$1400,121,FALSE)</f>
        <v>0</v>
      </c>
      <c r="G185" s="740">
        <f t="shared" si="12"/>
        <v>-5145311.08</v>
      </c>
      <c r="I185" s="738">
        <f>SUMIF('Tab 3'!$N$11:$N$409,A185,'Tab 3'!$O$11:$O$409)</f>
        <v>0</v>
      </c>
      <c r="J185" s="337">
        <f>SUMIF('Tab 4'!$N$11:$N$409,A185,'Tab 4'!$O$11:$O$409)</f>
        <v>0</v>
      </c>
      <c r="K185" s="337">
        <f>SUMIF('Tab 5'!$N$11:$N$69,A185,'Tab 5'!$O$11:$O$69)</f>
        <v>0</v>
      </c>
      <c r="L185" s="751">
        <f>SUMIF('Tab 6'!$N$11:$N$409,A185,'Tab 6'!$O$11:$O$409)</f>
        <v>0</v>
      </c>
      <c r="M185" s="337">
        <f>SUMIF('Tab7'!$N$70:$N$273,A185,'Tab7'!$O$70:$O$273)</f>
        <v>0</v>
      </c>
      <c r="N185" s="337">
        <f>SUMIF('Tab 8'!$N$70:$N$680,A185,'Tab 8'!$O$70:$O$680)</f>
        <v>0</v>
      </c>
      <c r="O185" s="739">
        <f t="shared" si="10"/>
        <v>0</v>
      </c>
      <c r="P185" s="740">
        <f t="shared" si="11"/>
        <v>0</v>
      </c>
    </row>
    <row r="186" spans="1:16">
      <c r="A186" s="732" t="s">
        <v>758</v>
      </c>
      <c r="B186" s="80">
        <f>VLOOKUP(A186,[1]Adjustments!$A$12:$B$1400,2,FALSE)</f>
        <v>29280392.596923001</v>
      </c>
      <c r="C186" s="80">
        <f>VLOOKUP(A186,[1]Adjustments!$A$12:$DS$1400,123,FALSE)</f>
        <v>0</v>
      </c>
      <c r="D186" s="80">
        <f t="shared" si="9"/>
        <v>29280392.596923001</v>
      </c>
      <c r="F186" s="337">
        <f>VLOOKUP(A186,[1]Adjustments!$A$12:$DQ$1400,121,FALSE)</f>
        <v>0</v>
      </c>
      <c r="G186" s="740">
        <f t="shared" si="12"/>
        <v>-29280392.596923001</v>
      </c>
      <c r="I186" s="738">
        <f>SUMIF('Tab 3'!$N$11:$N$409,A186,'Tab 3'!$O$11:$O$409)</f>
        <v>0</v>
      </c>
      <c r="J186" s="337">
        <f>SUMIF('Tab 4'!$N$11:$N$409,A186,'Tab 4'!$O$11:$O$409)</f>
        <v>0</v>
      </c>
      <c r="K186" s="337">
        <f>SUMIF('Tab 5'!$N$11:$N$69,A186,'Tab 5'!$O$11:$O$69)</f>
        <v>0</v>
      </c>
      <c r="L186" s="751">
        <f>SUMIF('Tab 6'!$N$11:$N$409,A186,'Tab 6'!$O$11:$O$409)</f>
        <v>0</v>
      </c>
      <c r="M186" s="337">
        <f>SUMIF('Tab7'!$N$70:$N$273,A186,'Tab7'!$O$70:$O$273)</f>
        <v>0</v>
      </c>
      <c r="N186" s="337">
        <f>SUMIF('Tab 8'!$N$70:$N$680,A186,'Tab 8'!$O$70:$O$680)</f>
        <v>0</v>
      </c>
      <c r="O186" s="739">
        <f t="shared" si="10"/>
        <v>0</v>
      </c>
      <c r="P186" s="740">
        <f t="shared" si="11"/>
        <v>0</v>
      </c>
    </row>
    <row r="187" spans="1:16">
      <c r="A187" s="732" t="s">
        <v>759</v>
      </c>
      <c r="B187" s="80">
        <f>VLOOKUP(A187,[1]Adjustments!$A$12:$B$1400,2,FALSE)</f>
        <v>6764622.0884615304</v>
      </c>
      <c r="C187" s="80">
        <f>VLOOKUP(A187,[1]Adjustments!$A$12:$DS$1400,123,FALSE)</f>
        <v>0</v>
      </c>
      <c r="D187" s="80">
        <f t="shared" si="9"/>
        <v>6764622.0884615304</v>
      </c>
      <c r="F187" s="337">
        <f>VLOOKUP(A187,[1]Adjustments!$A$12:$DQ$1400,121,FALSE)</f>
        <v>0</v>
      </c>
      <c r="G187" s="740">
        <f t="shared" si="12"/>
        <v>-6764622.0884615304</v>
      </c>
      <c r="I187" s="738">
        <f>SUMIF('Tab 3'!$N$11:$N$409,A187,'Tab 3'!$O$11:$O$409)</f>
        <v>0</v>
      </c>
      <c r="J187" s="337">
        <f>SUMIF('Tab 4'!$N$11:$N$409,A187,'Tab 4'!$O$11:$O$409)</f>
        <v>0</v>
      </c>
      <c r="K187" s="337">
        <f>SUMIF('Tab 5'!$N$11:$N$69,A187,'Tab 5'!$O$11:$O$69)</f>
        <v>0</v>
      </c>
      <c r="L187" s="751">
        <f>SUMIF('Tab 6'!$N$11:$N$409,A187,'Tab 6'!$O$11:$O$409)</f>
        <v>0</v>
      </c>
      <c r="M187" s="337">
        <f>SUMIF('Tab7'!$N$70:$N$273,A187,'Tab7'!$O$70:$O$273)</f>
        <v>0</v>
      </c>
      <c r="N187" s="337">
        <f>SUMIF('Tab 8'!$N$70:$N$680,A187,'Tab 8'!$O$70:$O$680)</f>
        <v>0</v>
      </c>
      <c r="O187" s="739">
        <f t="shared" si="10"/>
        <v>0</v>
      </c>
      <c r="P187" s="740">
        <f t="shared" si="11"/>
        <v>0</v>
      </c>
    </row>
    <row r="188" spans="1:16">
      <c r="A188" s="732" t="s">
        <v>760</v>
      </c>
      <c r="B188" s="80">
        <f>VLOOKUP(A188,[1]Adjustments!$A$12:$B$1400,2,FALSE)</f>
        <v>5092420.8938461496</v>
      </c>
      <c r="C188" s="80">
        <f>VLOOKUP(A188,[1]Adjustments!$A$12:$DS$1400,123,FALSE)</f>
        <v>0</v>
      </c>
      <c r="D188" s="80">
        <f t="shared" si="9"/>
        <v>5092420.8938461496</v>
      </c>
      <c r="F188" s="337">
        <f>VLOOKUP(A188,[1]Adjustments!$A$12:$DQ$1400,121,FALSE)</f>
        <v>0</v>
      </c>
      <c r="G188" s="740">
        <f t="shared" si="12"/>
        <v>-5092420.8938461496</v>
      </c>
      <c r="I188" s="738">
        <f>SUMIF('Tab 3'!$N$11:$N$409,A188,'Tab 3'!$O$11:$O$409)</f>
        <v>0</v>
      </c>
      <c r="J188" s="337">
        <f>SUMIF('Tab 4'!$N$11:$N$409,A188,'Tab 4'!$O$11:$O$409)</f>
        <v>0</v>
      </c>
      <c r="K188" s="337">
        <f>SUMIF('Tab 5'!$N$11:$N$69,A188,'Tab 5'!$O$11:$O$69)</f>
        <v>0</v>
      </c>
      <c r="L188" s="751">
        <f>SUMIF('Tab 6'!$N$11:$N$409,A188,'Tab 6'!$O$11:$O$409)</f>
        <v>0</v>
      </c>
      <c r="M188" s="337">
        <f>SUMIF('Tab7'!$N$70:$N$273,A188,'Tab7'!$O$70:$O$273)</f>
        <v>0</v>
      </c>
      <c r="N188" s="337">
        <f>SUMIF('Tab 8'!$N$70:$N$680,A188,'Tab 8'!$O$70:$O$680)</f>
        <v>0</v>
      </c>
      <c r="O188" s="739">
        <f t="shared" si="10"/>
        <v>0</v>
      </c>
      <c r="P188" s="740">
        <f t="shared" si="11"/>
        <v>0</v>
      </c>
    </row>
    <row r="189" spans="1:16">
      <c r="A189" s="732" t="s">
        <v>761</v>
      </c>
      <c r="B189" s="80">
        <f>VLOOKUP(A189,[1]Adjustments!$A$12:$B$1400,2,FALSE)</f>
        <v>-1845017.8084615299</v>
      </c>
      <c r="C189" s="80">
        <f>VLOOKUP(A189,[1]Adjustments!$A$12:$DS$1400,123,FALSE)</f>
        <v>0</v>
      </c>
      <c r="D189" s="80">
        <f t="shared" si="9"/>
        <v>-1845017.8084615299</v>
      </c>
      <c r="F189" s="337">
        <f>VLOOKUP(A189,[1]Adjustments!$A$12:$DQ$1400,121,FALSE)</f>
        <v>0</v>
      </c>
      <c r="G189" s="740">
        <f t="shared" si="12"/>
        <v>1845017.8084615299</v>
      </c>
      <c r="I189" s="738">
        <f>SUMIF('Tab 3'!$N$11:$N$409,A189,'Tab 3'!$O$11:$O$409)</f>
        <v>0</v>
      </c>
      <c r="J189" s="337">
        <f>SUMIF('Tab 4'!$N$11:$N$409,A189,'Tab 4'!$O$11:$O$409)</f>
        <v>0</v>
      </c>
      <c r="K189" s="337">
        <f>SUMIF('Tab 5'!$N$11:$N$69,A189,'Tab 5'!$O$11:$O$69)</f>
        <v>0</v>
      </c>
      <c r="L189" s="751">
        <f>SUMIF('Tab 6'!$N$11:$N$409,A189,'Tab 6'!$O$11:$O$409)</f>
        <v>0</v>
      </c>
      <c r="M189" s="337">
        <f>SUMIF('Tab7'!$N$70:$N$273,A189,'Tab7'!$O$70:$O$273)</f>
        <v>0</v>
      </c>
      <c r="N189" s="337">
        <f>SUMIF('Tab 8'!$N$70:$N$680,A189,'Tab 8'!$O$70:$O$680)</f>
        <v>0</v>
      </c>
      <c r="O189" s="739">
        <f t="shared" si="10"/>
        <v>0</v>
      </c>
      <c r="P189" s="740">
        <f t="shared" si="11"/>
        <v>0</v>
      </c>
    </row>
    <row r="190" spans="1:16">
      <c r="A190" s="732" t="s">
        <v>762</v>
      </c>
      <c r="B190" s="80">
        <f>VLOOKUP(A190,[1]Adjustments!$A$12:$B$1400,2,FALSE)</f>
        <v>5178.6253846153804</v>
      </c>
      <c r="C190" s="80">
        <f>VLOOKUP(A190,[1]Adjustments!$A$12:$DS$1400,123,FALSE)</f>
        <v>0</v>
      </c>
      <c r="D190" s="80">
        <f t="shared" si="9"/>
        <v>5178.6253846153804</v>
      </c>
      <c r="F190" s="337">
        <f>VLOOKUP(A190,[1]Adjustments!$A$12:$DQ$1400,121,FALSE)</f>
        <v>0</v>
      </c>
      <c r="G190" s="740">
        <f t="shared" si="12"/>
        <v>-5178.6253846153804</v>
      </c>
      <c r="I190" s="738">
        <f>SUMIF('Tab 3'!$N$11:$N$409,A190,'Tab 3'!$O$11:$O$409)</f>
        <v>0</v>
      </c>
      <c r="J190" s="337">
        <f>SUMIF('Tab 4'!$N$11:$N$409,A190,'Tab 4'!$O$11:$O$409)</f>
        <v>0</v>
      </c>
      <c r="K190" s="337">
        <f>SUMIF('Tab 5'!$N$11:$N$69,A190,'Tab 5'!$O$11:$O$69)</f>
        <v>0</v>
      </c>
      <c r="L190" s="751">
        <f>SUMIF('Tab 6'!$N$11:$N$409,A190,'Tab 6'!$O$11:$O$409)</f>
        <v>0</v>
      </c>
      <c r="M190" s="337">
        <f>SUMIF('Tab7'!$N$70:$N$273,A190,'Tab7'!$O$70:$O$273)</f>
        <v>0</v>
      </c>
      <c r="N190" s="337">
        <f>SUMIF('Tab 8'!$N$70:$N$680,A190,'Tab 8'!$O$70:$O$680)</f>
        <v>0</v>
      </c>
      <c r="O190" s="739">
        <f t="shared" si="10"/>
        <v>0</v>
      </c>
      <c r="P190" s="740">
        <f t="shared" si="11"/>
        <v>0</v>
      </c>
    </row>
    <row r="191" spans="1:16">
      <c r="A191" s="732" t="s">
        <v>763</v>
      </c>
      <c r="B191" s="80">
        <f>VLOOKUP(A191,[1]Adjustments!$A$12:$B$1400,2,FALSE)</f>
        <v>8704654.2284615301</v>
      </c>
      <c r="C191" s="80">
        <f>VLOOKUP(A191,[1]Adjustments!$A$12:$DS$1400,123,FALSE)</f>
        <v>0</v>
      </c>
      <c r="D191" s="80">
        <f t="shared" si="9"/>
        <v>8704654.2284615301</v>
      </c>
      <c r="F191" s="337">
        <f>VLOOKUP(A191,[1]Adjustments!$A$12:$DQ$1400,121,FALSE)</f>
        <v>0</v>
      </c>
      <c r="G191" s="740">
        <f t="shared" si="12"/>
        <v>-8704654.2284615301</v>
      </c>
      <c r="I191" s="738">
        <f>SUMIF('Tab 3'!$N$11:$N$409,A191,'Tab 3'!$O$11:$O$409)</f>
        <v>0</v>
      </c>
      <c r="J191" s="337">
        <f>SUMIF('Tab 4'!$N$11:$N$409,A191,'Tab 4'!$O$11:$O$409)</f>
        <v>0</v>
      </c>
      <c r="K191" s="337">
        <f>SUMIF('Tab 5'!$N$11:$N$69,A191,'Tab 5'!$O$11:$O$69)</f>
        <v>0</v>
      </c>
      <c r="L191" s="751">
        <f>SUMIF('Tab 6'!$N$11:$N$409,A191,'Tab 6'!$O$11:$O$409)</f>
        <v>0</v>
      </c>
      <c r="M191" s="337">
        <f>SUMIF('Tab7'!$N$70:$N$273,A191,'Tab7'!$O$70:$O$273)</f>
        <v>0</v>
      </c>
      <c r="N191" s="337">
        <f>SUMIF('Tab 8'!$N$70:$N$680,A191,'Tab 8'!$O$70:$O$680)</f>
        <v>0</v>
      </c>
      <c r="O191" s="739">
        <f t="shared" si="10"/>
        <v>0</v>
      </c>
      <c r="P191" s="740">
        <f t="shared" si="11"/>
        <v>0</v>
      </c>
    </row>
    <row r="192" spans="1:16">
      <c r="A192" s="732" t="s">
        <v>764</v>
      </c>
      <c r="B192" s="80">
        <f>VLOOKUP(A192,[1]Adjustments!$A$12:$B$1400,2,FALSE)</f>
        <v>103541337.86</v>
      </c>
      <c r="C192" s="80">
        <f>VLOOKUP(A192,[1]Adjustments!$A$12:$DS$1400,123,FALSE)</f>
        <v>0</v>
      </c>
      <c r="D192" s="80">
        <f t="shared" si="9"/>
        <v>103541337.86</v>
      </c>
      <c r="F192" s="337">
        <f>VLOOKUP(A192,[1]Adjustments!$A$12:$DQ$1400,121,FALSE)</f>
        <v>0</v>
      </c>
      <c r="G192" s="740">
        <f t="shared" si="12"/>
        <v>-103541337.86</v>
      </c>
      <c r="I192" s="738">
        <f>SUMIF('Tab 3'!$N$11:$N$409,A192,'Tab 3'!$O$11:$O$409)</f>
        <v>0</v>
      </c>
      <c r="J192" s="337">
        <f>SUMIF('Tab 4'!$N$11:$N$409,A192,'Tab 4'!$O$11:$O$409)</f>
        <v>0</v>
      </c>
      <c r="K192" s="337">
        <f>SUMIF('Tab 5'!$N$11:$N$69,A192,'Tab 5'!$O$11:$O$69)</f>
        <v>0</v>
      </c>
      <c r="L192" s="751">
        <f>SUMIF('Tab 6'!$N$11:$N$409,A192,'Tab 6'!$O$11:$O$409)</f>
        <v>0</v>
      </c>
      <c r="M192" s="337">
        <f>SUMIF('Tab7'!$N$70:$N$273,A192,'Tab7'!$O$70:$O$273)</f>
        <v>0</v>
      </c>
      <c r="N192" s="337">
        <f>SUMIF('Tab 8'!$N$70:$N$680,A192,'Tab 8'!$O$70:$O$680)</f>
        <v>0</v>
      </c>
      <c r="O192" s="739">
        <f t="shared" si="10"/>
        <v>0</v>
      </c>
      <c r="P192" s="740">
        <f t="shared" si="11"/>
        <v>0</v>
      </c>
    </row>
    <row r="193" spans="1:16">
      <c r="A193" s="732" t="s">
        <v>765</v>
      </c>
      <c r="B193" s="80">
        <f>VLOOKUP(A193,[1]Adjustments!$A$12:$B$1400,2,FALSE)</f>
        <v>113680.292307692</v>
      </c>
      <c r="C193" s="80">
        <f>VLOOKUP(A193,[1]Adjustments!$A$12:$DS$1400,123,FALSE)</f>
        <v>0</v>
      </c>
      <c r="D193" s="80">
        <f t="shared" si="9"/>
        <v>113680.292307692</v>
      </c>
      <c r="F193" s="337">
        <f>VLOOKUP(A193,[1]Adjustments!$A$12:$DQ$1400,121,FALSE)</f>
        <v>0</v>
      </c>
      <c r="G193" s="740">
        <f t="shared" si="12"/>
        <v>-113680.292307692</v>
      </c>
      <c r="I193" s="738">
        <f>SUMIF('Tab 3'!$N$11:$N$409,A193,'Tab 3'!$O$11:$O$409)</f>
        <v>0</v>
      </c>
      <c r="J193" s="337">
        <f>SUMIF('Tab 4'!$N$11:$N$409,A193,'Tab 4'!$O$11:$O$409)</f>
        <v>0</v>
      </c>
      <c r="K193" s="337">
        <f>SUMIF('Tab 5'!$N$11:$N$69,A193,'Tab 5'!$O$11:$O$69)</f>
        <v>0</v>
      </c>
      <c r="L193" s="751">
        <f>SUMIF('Tab 6'!$N$11:$N$409,A193,'Tab 6'!$O$11:$O$409)</f>
        <v>0</v>
      </c>
      <c r="M193" s="337">
        <f>SUMIF('Tab7'!$N$70:$N$273,A193,'Tab7'!$O$70:$O$273)</f>
        <v>0</v>
      </c>
      <c r="N193" s="337">
        <f>SUMIF('Tab 8'!$N$70:$N$680,A193,'Tab 8'!$O$70:$O$680)</f>
        <v>0</v>
      </c>
      <c r="O193" s="739">
        <f t="shared" si="10"/>
        <v>0</v>
      </c>
      <c r="P193" s="740">
        <f t="shared" si="11"/>
        <v>0</v>
      </c>
    </row>
    <row r="194" spans="1:16">
      <c r="A194" s="732" t="s">
        <v>766</v>
      </c>
      <c r="B194" s="80">
        <f>VLOOKUP(A194,[1]Adjustments!$A$12:$B$1400,2,FALSE)</f>
        <v>38714002.025384597</v>
      </c>
      <c r="C194" s="80">
        <f>VLOOKUP(A194,[1]Adjustments!$A$12:$DS$1400,123,FALSE)</f>
        <v>0</v>
      </c>
      <c r="D194" s="80">
        <f t="shared" si="9"/>
        <v>38714002.025384597</v>
      </c>
      <c r="F194" s="337">
        <f>VLOOKUP(A194,[1]Adjustments!$A$12:$DQ$1400,121,FALSE)</f>
        <v>0</v>
      </c>
      <c r="G194" s="740">
        <f t="shared" si="12"/>
        <v>-38714002.025384597</v>
      </c>
      <c r="I194" s="738">
        <f>SUMIF('Tab 3'!$N$11:$N$409,A194,'Tab 3'!$O$11:$O$409)</f>
        <v>0</v>
      </c>
      <c r="J194" s="337">
        <f>SUMIF('Tab 4'!$N$11:$N$409,A194,'Tab 4'!$O$11:$O$409)</f>
        <v>0</v>
      </c>
      <c r="K194" s="337">
        <f>SUMIF('Tab 5'!$N$11:$N$69,A194,'Tab 5'!$O$11:$O$69)</f>
        <v>0</v>
      </c>
      <c r="L194" s="751">
        <f>SUMIF('Tab 6'!$N$11:$N$409,A194,'Tab 6'!$O$11:$O$409)</f>
        <v>0</v>
      </c>
      <c r="M194" s="337">
        <f>SUMIF('Tab7'!$N$70:$N$273,A194,'Tab7'!$O$70:$O$273)</f>
        <v>0</v>
      </c>
      <c r="N194" s="337">
        <f>SUMIF('Tab 8'!$N$70:$N$680,A194,'Tab 8'!$O$70:$O$680)</f>
        <v>0</v>
      </c>
      <c r="O194" s="739">
        <f t="shared" si="10"/>
        <v>0</v>
      </c>
      <c r="P194" s="740">
        <f t="shared" si="11"/>
        <v>0</v>
      </c>
    </row>
    <row r="195" spans="1:16">
      <c r="A195" s="732" t="s">
        <v>767</v>
      </c>
      <c r="B195" s="80">
        <f>VLOOKUP(A195,[1]Adjustments!$A$12:$B$1400,2,FALSE)</f>
        <v>5487932.9046153799</v>
      </c>
      <c r="C195" s="80">
        <f>VLOOKUP(A195,[1]Adjustments!$A$12:$DS$1400,123,FALSE)</f>
        <v>0</v>
      </c>
      <c r="D195" s="80">
        <f t="shared" si="9"/>
        <v>5487932.9046153799</v>
      </c>
      <c r="F195" s="337">
        <f>VLOOKUP(A195,[1]Adjustments!$A$12:$DQ$1400,121,FALSE)</f>
        <v>0</v>
      </c>
      <c r="G195" s="740">
        <f t="shared" si="12"/>
        <v>-5487932.9046153799</v>
      </c>
      <c r="I195" s="738">
        <f>SUMIF('Tab 3'!$N$11:$N$409,A195,'Tab 3'!$O$11:$O$409)</f>
        <v>0</v>
      </c>
      <c r="J195" s="337">
        <f>SUMIF('Tab 4'!$N$11:$N$409,A195,'Tab 4'!$O$11:$O$409)</f>
        <v>0</v>
      </c>
      <c r="K195" s="337">
        <f>SUMIF('Tab 5'!$N$11:$N$69,A195,'Tab 5'!$O$11:$O$69)</f>
        <v>0</v>
      </c>
      <c r="L195" s="751">
        <f>SUMIF('Tab 6'!$N$11:$N$409,A195,'Tab 6'!$O$11:$O$409)</f>
        <v>0</v>
      </c>
      <c r="M195" s="337">
        <f>SUMIF('Tab7'!$N$70:$N$273,A195,'Tab7'!$O$70:$O$273)</f>
        <v>0</v>
      </c>
      <c r="N195" s="337">
        <f>SUMIF('Tab 8'!$N$70:$N$680,A195,'Tab 8'!$O$70:$O$680)</f>
        <v>0</v>
      </c>
      <c r="O195" s="739">
        <f t="shared" si="10"/>
        <v>0</v>
      </c>
      <c r="P195" s="740">
        <f t="shared" si="11"/>
        <v>0</v>
      </c>
    </row>
    <row r="196" spans="1:16">
      <c r="A196" s="732" t="s">
        <v>768</v>
      </c>
      <c r="B196" s="80">
        <f>VLOOKUP(A196,[1]Adjustments!$A$12:$B$1400,2,FALSE)</f>
        <v>10202187.5761538</v>
      </c>
      <c r="C196" s="80">
        <f>VLOOKUP(A196,[1]Adjustments!$A$12:$DS$1400,123,FALSE)</f>
        <v>0</v>
      </c>
      <c r="D196" s="80">
        <f t="shared" si="9"/>
        <v>10202187.5761538</v>
      </c>
      <c r="F196" s="337">
        <f>VLOOKUP(A196,[1]Adjustments!$A$12:$DQ$1400,121,FALSE)</f>
        <v>0</v>
      </c>
      <c r="G196" s="740">
        <f t="shared" si="12"/>
        <v>-10202187.5761538</v>
      </c>
      <c r="I196" s="738">
        <f>SUMIF('Tab 3'!$N$11:$N$409,A196,'Tab 3'!$O$11:$O$409)</f>
        <v>0</v>
      </c>
      <c r="J196" s="337">
        <f>SUMIF('Tab 4'!$N$11:$N$409,A196,'Tab 4'!$O$11:$O$409)</f>
        <v>0</v>
      </c>
      <c r="K196" s="337">
        <f>SUMIF('Tab 5'!$N$11:$N$69,A196,'Tab 5'!$O$11:$O$69)</f>
        <v>0</v>
      </c>
      <c r="L196" s="751">
        <f>SUMIF('Tab 6'!$N$11:$N$409,A196,'Tab 6'!$O$11:$O$409)</f>
        <v>0</v>
      </c>
      <c r="M196" s="337">
        <f>SUMIF('Tab7'!$N$70:$N$273,A196,'Tab7'!$O$70:$O$273)</f>
        <v>0</v>
      </c>
      <c r="N196" s="337">
        <f>SUMIF('Tab 8'!$N$70:$N$680,A196,'Tab 8'!$O$70:$O$680)</f>
        <v>0</v>
      </c>
      <c r="O196" s="739">
        <f t="shared" si="10"/>
        <v>0</v>
      </c>
      <c r="P196" s="740">
        <f t="shared" si="11"/>
        <v>0</v>
      </c>
    </row>
    <row r="197" spans="1:16">
      <c r="A197" s="732" t="s">
        <v>769</v>
      </c>
      <c r="B197" s="80">
        <f>VLOOKUP(A197,[1]Adjustments!$A$12:$B$1400,2,FALSE)</f>
        <v>1294558.25461538</v>
      </c>
      <c r="C197" s="80">
        <f>VLOOKUP(A197,[1]Adjustments!$A$12:$DS$1400,123,FALSE)</f>
        <v>0</v>
      </c>
      <c r="D197" s="80">
        <f t="shared" si="9"/>
        <v>1294558.25461538</v>
      </c>
      <c r="F197" s="337">
        <f>VLOOKUP(A197,[1]Adjustments!$A$12:$DQ$1400,121,FALSE)</f>
        <v>0</v>
      </c>
      <c r="G197" s="740">
        <f t="shared" si="12"/>
        <v>-1294558.25461538</v>
      </c>
      <c r="I197" s="738">
        <f>SUMIF('Tab 3'!$N$11:$N$409,A197,'Tab 3'!$O$11:$O$409)</f>
        <v>0</v>
      </c>
      <c r="J197" s="337">
        <f>SUMIF('Tab 4'!$N$11:$N$409,A197,'Tab 4'!$O$11:$O$409)</f>
        <v>0</v>
      </c>
      <c r="K197" s="337">
        <f>SUMIF('Tab 5'!$N$11:$N$69,A197,'Tab 5'!$O$11:$O$69)</f>
        <v>0</v>
      </c>
      <c r="L197" s="751">
        <f>SUMIF('Tab 6'!$N$11:$N$409,A197,'Tab 6'!$O$11:$O$409)</f>
        <v>0</v>
      </c>
      <c r="M197" s="337">
        <f>SUMIF('Tab7'!$N$70:$N$273,A197,'Tab7'!$O$70:$O$273)</f>
        <v>0</v>
      </c>
      <c r="N197" s="337">
        <f>SUMIF('Tab 8'!$N$70:$N$680,A197,'Tab 8'!$O$70:$O$680)</f>
        <v>0</v>
      </c>
      <c r="O197" s="739">
        <f t="shared" si="10"/>
        <v>0</v>
      </c>
      <c r="P197" s="740">
        <f t="shared" si="11"/>
        <v>0</v>
      </c>
    </row>
    <row r="198" spans="1:16">
      <c r="A198" s="732" t="s">
        <v>770</v>
      </c>
      <c r="B198" s="80">
        <f>VLOOKUP(A198,[1]Adjustments!$A$12:$B$1400,2,FALSE)</f>
        <v>4315769.7523076897</v>
      </c>
      <c r="C198" s="80">
        <f>VLOOKUP(A198,[1]Adjustments!$A$12:$DS$1400,123,FALSE)</f>
        <v>0</v>
      </c>
      <c r="D198" s="80">
        <f t="shared" si="9"/>
        <v>4315769.7523076897</v>
      </c>
      <c r="F198" s="337">
        <f>VLOOKUP(A198,[1]Adjustments!$A$12:$DQ$1400,121,FALSE)</f>
        <v>0</v>
      </c>
      <c r="G198" s="740">
        <f t="shared" si="12"/>
        <v>-4315769.7523076897</v>
      </c>
      <c r="I198" s="738">
        <f>SUMIF('Tab 3'!$N$11:$N$409,A198,'Tab 3'!$O$11:$O$409)</f>
        <v>0</v>
      </c>
      <c r="J198" s="337">
        <f>SUMIF('Tab 4'!$N$11:$N$409,A198,'Tab 4'!$O$11:$O$409)</f>
        <v>0</v>
      </c>
      <c r="K198" s="337">
        <f>SUMIF('Tab 5'!$N$11:$N$69,A198,'Tab 5'!$O$11:$O$69)</f>
        <v>0</v>
      </c>
      <c r="L198" s="751">
        <f>SUMIF('Tab 6'!$N$11:$N$409,A198,'Tab 6'!$O$11:$O$409)</f>
        <v>0</v>
      </c>
      <c r="M198" s="337">
        <f>SUMIF('Tab7'!$N$70:$N$273,A198,'Tab7'!$O$70:$O$273)</f>
        <v>0</v>
      </c>
      <c r="N198" s="337">
        <f>SUMIF('Tab 8'!$N$70:$N$680,A198,'Tab 8'!$O$70:$O$680)</f>
        <v>0</v>
      </c>
      <c r="O198" s="739">
        <f t="shared" si="10"/>
        <v>0</v>
      </c>
      <c r="P198" s="740">
        <f t="shared" si="11"/>
        <v>0</v>
      </c>
    </row>
    <row r="199" spans="1:16">
      <c r="A199" s="826" t="s">
        <v>771</v>
      </c>
      <c r="B199" s="827">
        <f>VLOOKUP(A199,[1]Adjustments!$A$12:$B$1400,2,FALSE)</f>
        <v>234114.89</v>
      </c>
      <c r="C199" s="827">
        <f>VLOOKUP(A199,[1]Adjustments!$A$12:$DS$1400,123,FALSE)</f>
        <v>0</v>
      </c>
      <c r="D199" s="827">
        <f t="shared" ref="D199:D262" si="13">SUM(B199:C199)</f>
        <v>234114.89</v>
      </c>
      <c r="E199" s="828"/>
      <c r="F199" s="829">
        <f>VLOOKUP(A199,[1]Adjustments!$A$12:$DQ$1400,121,FALSE)</f>
        <v>0</v>
      </c>
      <c r="G199" s="829">
        <f t="shared" si="12"/>
        <v>-234114.89</v>
      </c>
      <c r="I199" s="738">
        <f>SUMIF('Tab 3'!$N$11:$N$409,A199,'Tab 3'!$O$11:$O$409)</f>
        <v>0</v>
      </c>
      <c r="J199" s="337">
        <f>SUMIF('Tab 4'!$N$11:$N$409,A199,'Tab 4'!$O$11:$O$409)</f>
        <v>0</v>
      </c>
      <c r="K199" s="337">
        <f>SUMIF('Tab 5'!$N$11:$N$69,A199,'Tab 5'!$O$11:$O$69)</f>
        <v>0</v>
      </c>
      <c r="L199" s="751">
        <f>SUMIF('Tab 6'!$N$11:$N$409,A199,'Tab 6'!$O$11:$O$409)</f>
        <v>0</v>
      </c>
      <c r="M199" s="337">
        <f>SUMIF('Tab7'!$N$70:$N$273,A199,'Tab7'!$O$70:$O$273)</f>
        <v>0</v>
      </c>
      <c r="N199" s="337">
        <f>SUMIF('Tab 8'!$N$70:$N$680,A199,'Tab 8'!$O$70:$O$680)</f>
        <v>0</v>
      </c>
      <c r="O199" s="739">
        <f t="shared" ref="O199:O262" si="14">SUM(I199:N199)</f>
        <v>0</v>
      </c>
      <c r="P199" s="740">
        <f t="shared" ref="P199:P262" si="15">+O199-C199</f>
        <v>0</v>
      </c>
    </row>
    <row r="200" spans="1:16">
      <c r="A200" s="732" t="s">
        <v>772</v>
      </c>
      <c r="B200" s="80">
        <f>VLOOKUP(A200,[1]Adjustments!$A$12:$B$1400,2,FALSE)</f>
        <v>1878919.8676922999</v>
      </c>
      <c r="C200" s="80">
        <f>VLOOKUP(A200,[1]Adjustments!$A$12:$DS$1400,123,FALSE)</f>
        <v>0</v>
      </c>
      <c r="D200" s="80">
        <f t="shared" si="13"/>
        <v>1878919.8676922999</v>
      </c>
      <c r="F200" s="337">
        <f>VLOOKUP(A200,[1]Adjustments!$A$12:$DQ$1400,121,FALSE)</f>
        <v>0</v>
      </c>
      <c r="G200" s="740">
        <f t="shared" ref="G200:G262" si="16">+F200-D200</f>
        <v>-1878919.8676922999</v>
      </c>
      <c r="I200" s="738">
        <f>SUMIF('Tab 3'!$N$11:$N$409,A200,'Tab 3'!$O$11:$O$409)</f>
        <v>0</v>
      </c>
      <c r="J200" s="337">
        <f>SUMIF('Tab 4'!$N$11:$N$409,A200,'Tab 4'!$O$11:$O$409)</f>
        <v>0</v>
      </c>
      <c r="K200" s="337">
        <f>SUMIF('Tab 5'!$N$11:$N$69,A200,'Tab 5'!$O$11:$O$69)</f>
        <v>0</v>
      </c>
      <c r="L200" s="751">
        <f>SUMIF('Tab 6'!$N$11:$N$409,A200,'Tab 6'!$O$11:$O$409)</f>
        <v>0</v>
      </c>
      <c r="M200" s="337">
        <f>SUMIF('Tab7'!$N$70:$N$273,A200,'Tab7'!$O$70:$O$273)</f>
        <v>0</v>
      </c>
      <c r="N200" s="337">
        <f>SUMIF('Tab 8'!$N$70:$N$680,A200,'Tab 8'!$O$70:$O$680)</f>
        <v>0</v>
      </c>
      <c r="O200" s="739">
        <f t="shared" si="14"/>
        <v>0</v>
      </c>
      <c r="P200" s="740">
        <f t="shared" si="15"/>
        <v>0</v>
      </c>
    </row>
    <row r="201" spans="1:16">
      <c r="A201" s="732" t="s">
        <v>773</v>
      </c>
      <c r="B201" s="80">
        <f>VLOOKUP(A201,[1]Adjustments!$A$12:$B$1400,2,FALSE)</f>
        <v>6599459.1515384596</v>
      </c>
      <c r="C201" s="80">
        <f>VLOOKUP(A201,[1]Adjustments!$A$12:$DS$1400,123,FALSE)</f>
        <v>0</v>
      </c>
      <c r="D201" s="80">
        <f t="shared" si="13"/>
        <v>6599459.1515384596</v>
      </c>
      <c r="F201" s="337">
        <f>VLOOKUP(A201,[1]Adjustments!$A$12:$DQ$1400,121,FALSE)</f>
        <v>0</v>
      </c>
      <c r="G201" s="740">
        <f t="shared" si="16"/>
        <v>-6599459.1515384596</v>
      </c>
      <c r="I201" s="738">
        <f>SUMIF('Tab 3'!$N$11:$N$409,A201,'Tab 3'!$O$11:$O$409)</f>
        <v>0</v>
      </c>
      <c r="J201" s="337">
        <f>SUMIF('Tab 4'!$N$11:$N$409,A201,'Tab 4'!$O$11:$O$409)</f>
        <v>0</v>
      </c>
      <c r="K201" s="337">
        <f>SUMIF('Tab 5'!$N$11:$N$69,A201,'Tab 5'!$O$11:$O$69)</f>
        <v>0</v>
      </c>
      <c r="L201" s="751">
        <f>SUMIF('Tab 6'!$N$11:$N$409,A201,'Tab 6'!$O$11:$O$409)</f>
        <v>0</v>
      </c>
      <c r="M201" s="337">
        <f>SUMIF('Tab7'!$N$70:$N$273,A201,'Tab7'!$O$70:$O$273)</f>
        <v>0</v>
      </c>
      <c r="N201" s="337">
        <f>SUMIF('Tab 8'!$N$70:$N$680,A201,'Tab 8'!$O$70:$O$680)</f>
        <v>0</v>
      </c>
      <c r="O201" s="739">
        <f t="shared" si="14"/>
        <v>0</v>
      </c>
      <c r="P201" s="740">
        <f t="shared" si="15"/>
        <v>0</v>
      </c>
    </row>
    <row r="202" spans="1:16">
      <c r="A202" s="732" t="s">
        <v>774</v>
      </c>
      <c r="B202" s="80">
        <f>VLOOKUP(A202,[1]Adjustments!$A$12:$B$1400,2,FALSE)</f>
        <v>3134746.9292307599</v>
      </c>
      <c r="C202" s="80">
        <f>VLOOKUP(A202,[1]Adjustments!$A$12:$DS$1400,123,FALSE)</f>
        <v>0</v>
      </c>
      <c r="D202" s="80">
        <f t="shared" si="13"/>
        <v>3134746.9292307599</v>
      </c>
      <c r="F202" s="337">
        <f>VLOOKUP(A202,[1]Adjustments!$A$12:$DQ$1400,121,FALSE)</f>
        <v>0</v>
      </c>
      <c r="G202" s="740">
        <f t="shared" si="16"/>
        <v>-3134746.9292307599</v>
      </c>
      <c r="I202" s="738">
        <f>SUMIF('Tab 3'!$N$11:$N$409,A202,'Tab 3'!$O$11:$O$409)</f>
        <v>0</v>
      </c>
      <c r="J202" s="337">
        <f>SUMIF('Tab 4'!$N$11:$N$409,A202,'Tab 4'!$O$11:$O$409)</f>
        <v>0</v>
      </c>
      <c r="K202" s="337">
        <f>SUMIF('Tab 5'!$N$11:$N$69,A202,'Tab 5'!$O$11:$O$69)</f>
        <v>0</v>
      </c>
      <c r="L202" s="751">
        <f>SUMIF('Tab 6'!$N$11:$N$409,A202,'Tab 6'!$O$11:$O$409)</f>
        <v>0</v>
      </c>
      <c r="M202" s="337">
        <f>SUMIF('Tab7'!$N$70:$N$273,A202,'Tab7'!$O$70:$O$273)</f>
        <v>0</v>
      </c>
      <c r="N202" s="337">
        <f>SUMIF('Tab 8'!$N$70:$N$680,A202,'Tab 8'!$O$70:$O$680)</f>
        <v>0</v>
      </c>
      <c r="O202" s="739">
        <f t="shared" si="14"/>
        <v>0</v>
      </c>
      <c r="P202" s="740">
        <f t="shared" si="15"/>
        <v>0</v>
      </c>
    </row>
    <row r="203" spans="1:16">
      <c r="A203" s="732" t="s">
        <v>775</v>
      </c>
      <c r="B203" s="80">
        <f>VLOOKUP(A203,[1]Adjustments!$A$12:$B$1400,2,FALSE)</f>
        <v>2760773.8261538399</v>
      </c>
      <c r="C203" s="80">
        <f>VLOOKUP(A203,[1]Adjustments!$A$12:$DS$1400,123,FALSE)</f>
        <v>0</v>
      </c>
      <c r="D203" s="80">
        <f t="shared" si="13"/>
        <v>2760773.8261538399</v>
      </c>
      <c r="F203" s="337">
        <f>VLOOKUP(A203,[1]Adjustments!$A$12:$DQ$1400,121,FALSE)</f>
        <v>0</v>
      </c>
      <c r="G203" s="740">
        <f t="shared" si="16"/>
        <v>-2760773.8261538399</v>
      </c>
      <c r="I203" s="738">
        <f>SUMIF('Tab 3'!$N$11:$N$409,A203,'Tab 3'!$O$11:$O$409)</f>
        <v>0</v>
      </c>
      <c r="J203" s="337">
        <f>SUMIF('Tab 4'!$N$11:$N$409,A203,'Tab 4'!$O$11:$O$409)</f>
        <v>0</v>
      </c>
      <c r="K203" s="337">
        <f>SUMIF('Tab 5'!$N$11:$N$69,A203,'Tab 5'!$O$11:$O$69)</f>
        <v>0</v>
      </c>
      <c r="L203" s="751">
        <f>SUMIF('Tab 6'!$N$11:$N$409,A203,'Tab 6'!$O$11:$O$409)</f>
        <v>0</v>
      </c>
      <c r="M203" s="337">
        <f>SUMIF('Tab7'!$N$70:$N$273,A203,'Tab7'!$O$70:$O$273)</f>
        <v>0</v>
      </c>
      <c r="N203" s="337">
        <f>SUMIF('Tab 8'!$N$70:$N$680,A203,'Tab 8'!$O$70:$O$680)</f>
        <v>0</v>
      </c>
      <c r="O203" s="739">
        <f t="shared" si="14"/>
        <v>0</v>
      </c>
      <c r="P203" s="740">
        <f t="shared" si="15"/>
        <v>0</v>
      </c>
    </row>
    <row r="204" spans="1:16">
      <c r="A204" s="826" t="s">
        <v>776</v>
      </c>
      <c r="B204" s="827">
        <f>VLOOKUP(A204,[1]Adjustments!$A$12:$B$1400,2,FALSE)</f>
        <v>16317658.5723076</v>
      </c>
      <c r="C204" s="827">
        <f>VLOOKUP(A204,[1]Adjustments!$A$12:$DS$1400,123,FALSE)</f>
        <v>0</v>
      </c>
      <c r="D204" s="827">
        <f t="shared" si="13"/>
        <v>16317658.5723076</v>
      </c>
      <c r="E204" s="828"/>
      <c r="F204" s="829">
        <f>VLOOKUP(A204,[1]Adjustments!$A$12:$DQ$1400,121,FALSE)</f>
        <v>0</v>
      </c>
      <c r="G204" s="829">
        <f t="shared" si="16"/>
        <v>-16317658.5723076</v>
      </c>
      <c r="I204" s="738">
        <f>SUMIF('Tab 3'!$N$11:$N$409,A204,'Tab 3'!$O$11:$O$409)</f>
        <v>0</v>
      </c>
      <c r="J204" s="337">
        <f>SUMIF('Tab 4'!$N$11:$N$409,A204,'Tab 4'!$O$11:$O$409)</f>
        <v>0</v>
      </c>
      <c r="K204" s="337">
        <f>SUMIF('Tab 5'!$N$11:$N$69,A204,'Tab 5'!$O$11:$O$69)</f>
        <v>0</v>
      </c>
      <c r="L204" s="751">
        <f>SUMIF('Tab 6'!$N$11:$N$409,A204,'Tab 6'!$O$11:$O$409)</f>
        <v>0</v>
      </c>
      <c r="M204" s="337">
        <f>SUMIF('Tab7'!$N$70:$N$273,A204,'Tab7'!$O$70:$O$273)</f>
        <v>0</v>
      </c>
      <c r="N204" s="337">
        <f>SUMIF('Tab 8'!$N$70:$N$680,A204,'Tab 8'!$O$70:$O$680)</f>
        <v>0</v>
      </c>
      <c r="O204" s="739">
        <f t="shared" si="14"/>
        <v>0</v>
      </c>
      <c r="P204" s="740">
        <f t="shared" si="15"/>
        <v>0</v>
      </c>
    </row>
    <row r="205" spans="1:16">
      <c r="A205" s="732" t="s">
        <v>777</v>
      </c>
      <c r="B205" s="80">
        <f>VLOOKUP(A205,[1]Adjustments!$A$12:$B$1400,2,FALSE)</f>
        <v>3041690.0653846101</v>
      </c>
      <c r="C205" s="80">
        <f>VLOOKUP(A205,[1]Adjustments!$A$12:$DS$1400,123,FALSE)</f>
        <v>0</v>
      </c>
      <c r="D205" s="80">
        <f t="shared" si="13"/>
        <v>3041690.0653846101</v>
      </c>
      <c r="F205" s="337">
        <f>VLOOKUP(A205,[1]Adjustments!$A$12:$DQ$1400,121,FALSE)</f>
        <v>0</v>
      </c>
      <c r="G205" s="740">
        <f t="shared" si="16"/>
        <v>-3041690.0653846101</v>
      </c>
      <c r="I205" s="738">
        <f>SUMIF('Tab 3'!$N$11:$N$409,A205,'Tab 3'!$O$11:$O$409)</f>
        <v>0</v>
      </c>
      <c r="J205" s="337">
        <f>SUMIF('Tab 4'!$N$11:$N$409,A205,'Tab 4'!$O$11:$O$409)</f>
        <v>0</v>
      </c>
      <c r="K205" s="337">
        <f>SUMIF('Tab 5'!$N$11:$N$69,A205,'Tab 5'!$O$11:$O$69)</f>
        <v>0</v>
      </c>
      <c r="L205" s="751">
        <f>SUMIF('Tab 6'!$N$11:$N$409,A205,'Tab 6'!$O$11:$O$409)</f>
        <v>0</v>
      </c>
      <c r="M205" s="337">
        <f>SUMIF('Tab7'!$N$70:$N$273,A205,'Tab7'!$O$70:$O$273)</f>
        <v>0</v>
      </c>
      <c r="N205" s="337">
        <f>SUMIF('Tab 8'!$N$70:$N$680,A205,'Tab 8'!$O$70:$O$680)</f>
        <v>0</v>
      </c>
      <c r="O205" s="739">
        <f t="shared" si="14"/>
        <v>0</v>
      </c>
      <c r="P205" s="740">
        <f t="shared" si="15"/>
        <v>0</v>
      </c>
    </row>
    <row r="206" spans="1:16">
      <c r="A206" s="732" t="s">
        <v>778</v>
      </c>
      <c r="B206" s="80">
        <f>VLOOKUP(A206,[1]Adjustments!$A$12:$B$1400,2,FALSE)</f>
        <v>135917.633076923</v>
      </c>
      <c r="C206" s="80">
        <f>VLOOKUP(A206,[1]Adjustments!$A$12:$DS$1400,123,FALSE)</f>
        <v>0</v>
      </c>
      <c r="D206" s="80">
        <f t="shared" si="13"/>
        <v>135917.633076923</v>
      </c>
      <c r="F206" s="337">
        <f>VLOOKUP(A206,[1]Adjustments!$A$12:$DQ$1400,121,FALSE)</f>
        <v>0</v>
      </c>
      <c r="G206" s="740">
        <f t="shared" si="16"/>
        <v>-135917.633076923</v>
      </c>
      <c r="I206" s="738">
        <f>SUMIF('Tab 3'!$N$11:$N$409,A206,'Tab 3'!$O$11:$O$409)</f>
        <v>0</v>
      </c>
      <c r="J206" s="337">
        <f>SUMIF('Tab 4'!$N$11:$N$409,A206,'Tab 4'!$O$11:$O$409)</f>
        <v>0</v>
      </c>
      <c r="K206" s="337">
        <f>SUMIF('Tab 5'!$N$11:$N$69,A206,'Tab 5'!$O$11:$O$69)</f>
        <v>0</v>
      </c>
      <c r="L206" s="751">
        <f>SUMIF('Tab 6'!$N$11:$N$409,A206,'Tab 6'!$O$11:$O$409)</f>
        <v>0</v>
      </c>
      <c r="M206" s="337">
        <f>SUMIF('Tab7'!$N$70:$N$273,A206,'Tab7'!$O$70:$O$273)</f>
        <v>0</v>
      </c>
      <c r="N206" s="337">
        <f>SUMIF('Tab 8'!$N$70:$N$680,A206,'Tab 8'!$O$70:$O$680)</f>
        <v>0</v>
      </c>
      <c r="O206" s="739">
        <f t="shared" si="14"/>
        <v>0</v>
      </c>
      <c r="P206" s="740">
        <f t="shared" si="15"/>
        <v>0</v>
      </c>
    </row>
    <row r="207" spans="1:16">
      <c r="A207" s="732" t="s">
        <v>779</v>
      </c>
      <c r="B207" s="80">
        <f>VLOOKUP(A207,[1]Adjustments!$A$12:$B$1400,2,FALSE)</f>
        <v>-372161.46</v>
      </c>
      <c r="C207" s="80">
        <f>VLOOKUP(A207,[1]Adjustments!$A$12:$DS$1400,123,FALSE)</f>
        <v>0</v>
      </c>
      <c r="D207" s="80">
        <f t="shared" si="13"/>
        <v>-372161.46</v>
      </c>
      <c r="F207" s="337">
        <f>VLOOKUP(A207,[1]Adjustments!$A$12:$DQ$1400,121,FALSE)</f>
        <v>0</v>
      </c>
      <c r="G207" s="740">
        <f t="shared" si="16"/>
        <v>372161.46</v>
      </c>
      <c r="I207" s="738">
        <f>SUMIF('Tab 3'!$N$11:$N$409,A207,'Tab 3'!$O$11:$O$409)</f>
        <v>0</v>
      </c>
      <c r="J207" s="337">
        <f>SUMIF('Tab 4'!$N$11:$N$409,A207,'Tab 4'!$O$11:$O$409)</f>
        <v>0</v>
      </c>
      <c r="K207" s="337">
        <f>SUMIF('Tab 5'!$N$11:$N$69,A207,'Tab 5'!$O$11:$O$69)</f>
        <v>0</v>
      </c>
      <c r="L207" s="751">
        <f>SUMIF('Tab 6'!$N$11:$N$409,A207,'Tab 6'!$O$11:$O$409)</f>
        <v>0</v>
      </c>
      <c r="M207" s="337">
        <f>SUMIF('Tab7'!$N$70:$N$273,A207,'Tab7'!$O$70:$O$273)</f>
        <v>0</v>
      </c>
      <c r="N207" s="337">
        <f>SUMIF('Tab 8'!$N$70:$N$680,A207,'Tab 8'!$O$70:$O$680)</f>
        <v>0</v>
      </c>
      <c r="O207" s="739">
        <f t="shared" si="14"/>
        <v>0</v>
      </c>
      <c r="P207" s="740">
        <f t="shared" si="15"/>
        <v>0</v>
      </c>
    </row>
    <row r="208" spans="1:16">
      <c r="A208" s="732" t="s">
        <v>780</v>
      </c>
      <c r="B208" s="80">
        <f>VLOOKUP(A208,[1]Adjustments!$A$12:$B$1400,2,FALSE)</f>
        <v>726545.30846153805</v>
      </c>
      <c r="C208" s="80">
        <f>VLOOKUP(A208,[1]Adjustments!$A$12:$DS$1400,123,FALSE)</f>
        <v>0</v>
      </c>
      <c r="D208" s="80">
        <f t="shared" si="13"/>
        <v>726545.30846153805</v>
      </c>
      <c r="F208" s="337">
        <f>VLOOKUP(A208,[1]Adjustments!$A$12:$DQ$1400,121,FALSE)</f>
        <v>0</v>
      </c>
      <c r="G208" s="740">
        <f t="shared" si="16"/>
        <v>-726545.30846153805</v>
      </c>
      <c r="I208" s="738">
        <f>SUMIF('Tab 3'!$N$11:$N$409,A208,'Tab 3'!$O$11:$O$409)</f>
        <v>0</v>
      </c>
      <c r="J208" s="337">
        <f>SUMIF('Tab 4'!$N$11:$N$409,A208,'Tab 4'!$O$11:$O$409)</f>
        <v>0</v>
      </c>
      <c r="K208" s="337">
        <f>SUMIF('Tab 5'!$N$11:$N$69,A208,'Tab 5'!$O$11:$O$69)</f>
        <v>0</v>
      </c>
      <c r="L208" s="751">
        <f>SUMIF('Tab 6'!$N$11:$N$409,A208,'Tab 6'!$O$11:$O$409)</f>
        <v>0</v>
      </c>
      <c r="M208" s="337">
        <f>SUMIF('Tab7'!$N$70:$N$273,A208,'Tab7'!$O$70:$O$273)</f>
        <v>0</v>
      </c>
      <c r="N208" s="337">
        <f>SUMIF('Tab 8'!$N$70:$N$680,A208,'Tab 8'!$O$70:$O$680)</f>
        <v>0</v>
      </c>
      <c r="O208" s="739">
        <f t="shared" si="14"/>
        <v>0</v>
      </c>
      <c r="P208" s="740">
        <f t="shared" si="15"/>
        <v>0</v>
      </c>
    </row>
    <row r="209" spans="1:16">
      <c r="A209" s="732" t="s">
        <v>781</v>
      </c>
      <c r="B209" s="80">
        <f>VLOOKUP(A209,[1]Adjustments!$A$12:$B$1400,2,FALSE)</f>
        <v>-4300824.4800000004</v>
      </c>
      <c r="C209" s="80">
        <f>VLOOKUP(A209,[1]Adjustments!$A$12:$DS$1400,123,FALSE)</f>
        <v>0</v>
      </c>
      <c r="D209" s="80">
        <f t="shared" si="13"/>
        <v>-4300824.4800000004</v>
      </c>
      <c r="F209" s="337">
        <f>VLOOKUP(A209,[1]Adjustments!$A$12:$DQ$1400,121,FALSE)</f>
        <v>0</v>
      </c>
      <c r="G209" s="740">
        <f t="shared" si="16"/>
        <v>4300824.4800000004</v>
      </c>
      <c r="I209" s="738">
        <f>SUMIF('Tab 3'!$N$11:$N$409,A209,'Tab 3'!$O$11:$O$409)</f>
        <v>0</v>
      </c>
      <c r="J209" s="337">
        <f>SUMIF('Tab 4'!$N$11:$N$409,A209,'Tab 4'!$O$11:$O$409)</f>
        <v>0</v>
      </c>
      <c r="K209" s="337">
        <f>SUMIF('Tab 5'!$N$11:$N$69,A209,'Tab 5'!$O$11:$O$69)</f>
        <v>0</v>
      </c>
      <c r="L209" s="751">
        <f>SUMIF('Tab 6'!$N$11:$N$409,A209,'Tab 6'!$O$11:$O$409)</f>
        <v>0</v>
      </c>
      <c r="M209" s="337">
        <f>SUMIF('Tab7'!$N$70:$N$273,A209,'Tab7'!$O$70:$O$273)</f>
        <v>0</v>
      </c>
      <c r="N209" s="337">
        <f>SUMIF('Tab 8'!$N$70:$N$680,A209,'Tab 8'!$O$70:$O$680)</f>
        <v>0</v>
      </c>
      <c r="O209" s="739">
        <f t="shared" si="14"/>
        <v>0</v>
      </c>
      <c r="P209" s="740">
        <f t="shared" si="15"/>
        <v>0</v>
      </c>
    </row>
    <row r="210" spans="1:16">
      <c r="A210" s="732" t="s">
        <v>782</v>
      </c>
      <c r="B210" s="80">
        <f>VLOOKUP(A210,[1]Adjustments!$A$12:$B$1400,2,FALSE)</f>
        <v>217272789.02461499</v>
      </c>
      <c r="C210" s="80">
        <f>VLOOKUP(A210,[1]Adjustments!$A$12:$DS$1400,123,FALSE)</f>
        <v>0</v>
      </c>
      <c r="D210" s="80">
        <f t="shared" si="13"/>
        <v>217272789.02461499</v>
      </c>
      <c r="F210" s="337">
        <f>VLOOKUP(A210,[1]Adjustments!$A$12:$DQ$1400,121,FALSE)</f>
        <v>0</v>
      </c>
      <c r="G210" s="740">
        <f t="shared" si="16"/>
        <v>-217272789.02461499</v>
      </c>
      <c r="I210" s="738">
        <f>SUMIF('Tab 3'!$N$11:$N$409,A210,'Tab 3'!$O$11:$O$409)</f>
        <v>0</v>
      </c>
      <c r="J210" s="337">
        <f>SUMIF('Tab 4'!$N$11:$N$409,A210,'Tab 4'!$O$11:$O$409)</f>
        <v>0</v>
      </c>
      <c r="K210" s="337">
        <f>SUMIF('Tab 5'!$N$11:$N$69,A210,'Tab 5'!$O$11:$O$69)</f>
        <v>0</v>
      </c>
      <c r="L210" s="751">
        <f>SUMIF('Tab 6'!$N$11:$N$409,A210,'Tab 6'!$O$11:$O$409)</f>
        <v>0</v>
      </c>
      <c r="M210" s="337">
        <f>SUMIF('Tab7'!$N$70:$N$273,A210,'Tab7'!$O$70:$O$273)</f>
        <v>0</v>
      </c>
      <c r="N210" s="337">
        <f>SUMIF('Tab 8'!$N$70:$N$680,A210,'Tab 8'!$O$70:$O$680)</f>
        <v>0</v>
      </c>
      <c r="O210" s="739">
        <f t="shared" si="14"/>
        <v>0</v>
      </c>
      <c r="P210" s="740">
        <f t="shared" si="15"/>
        <v>0</v>
      </c>
    </row>
    <row r="211" spans="1:16">
      <c r="A211" s="732" t="s">
        <v>783</v>
      </c>
      <c r="B211" s="80">
        <f>VLOOKUP(A211,[1]Adjustments!$A$12:$B$1400,2,FALSE)</f>
        <v>4022023.06</v>
      </c>
      <c r="C211" s="80">
        <f>VLOOKUP(A211,[1]Adjustments!$A$12:$DS$1400,123,FALSE)</f>
        <v>0</v>
      </c>
      <c r="D211" s="80">
        <f t="shared" si="13"/>
        <v>4022023.06</v>
      </c>
      <c r="F211" s="337">
        <f>VLOOKUP(A211,[1]Adjustments!$A$12:$DQ$1400,121,FALSE)</f>
        <v>0</v>
      </c>
      <c r="G211" s="740">
        <f t="shared" si="16"/>
        <v>-4022023.06</v>
      </c>
      <c r="I211" s="738">
        <f>SUMIF('Tab 3'!$N$11:$N$409,A211,'Tab 3'!$O$11:$O$409)</f>
        <v>0</v>
      </c>
      <c r="J211" s="337">
        <f>SUMIF('Tab 4'!$N$11:$N$409,A211,'Tab 4'!$O$11:$O$409)</f>
        <v>0</v>
      </c>
      <c r="K211" s="337">
        <f>SUMIF('Tab 5'!$N$11:$N$69,A211,'Tab 5'!$O$11:$O$69)</f>
        <v>0</v>
      </c>
      <c r="L211" s="751">
        <f>SUMIF('Tab 6'!$N$11:$N$409,A211,'Tab 6'!$O$11:$O$409)</f>
        <v>0</v>
      </c>
      <c r="M211" s="337">
        <f>SUMIF('Tab7'!$N$70:$N$273,A211,'Tab7'!$O$70:$O$273)</f>
        <v>0</v>
      </c>
      <c r="N211" s="337">
        <f>SUMIF('Tab 8'!$N$70:$N$680,A211,'Tab 8'!$O$70:$O$680)</f>
        <v>0</v>
      </c>
      <c r="O211" s="739">
        <f t="shared" si="14"/>
        <v>0</v>
      </c>
      <c r="P211" s="740">
        <f t="shared" si="15"/>
        <v>0</v>
      </c>
    </row>
    <row r="212" spans="1:16">
      <c r="A212" s="732" t="s">
        <v>784</v>
      </c>
      <c r="B212" s="80">
        <f>VLOOKUP(A212,[1]Adjustments!$A$12:$B$1400,2,FALSE)</f>
        <v>563935629.40461504</v>
      </c>
      <c r="C212" s="80">
        <f>VLOOKUP(A212,[1]Adjustments!$A$12:$DS$1400,123,FALSE)</f>
        <v>0</v>
      </c>
      <c r="D212" s="80">
        <f t="shared" si="13"/>
        <v>563935629.40461504</v>
      </c>
      <c r="F212" s="337">
        <f>VLOOKUP(A212,[1]Adjustments!$A$12:$DQ$1400,121,FALSE)</f>
        <v>0</v>
      </c>
      <c r="G212" s="740">
        <f t="shared" si="16"/>
        <v>-563935629.40461504</v>
      </c>
      <c r="I212" s="738">
        <f>SUMIF('Tab 3'!$N$11:$N$409,A212,'Tab 3'!$O$11:$O$409)</f>
        <v>0</v>
      </c>
      <c r="J212" s="337">
        <f>SUMIF('Tab 4'!$N$11:$N$409,A212,'Tab 4'!$O$11:$O$409)</f>
        <v>0</v>
      </c>
      <c r="K212" s="337">
        <f>SUMIF('Tab 5'!$N$11:$N$69,A212,'Tab 5'!$O$11:$O$69)</f>
        <v>0</v>
      </c>
      <c r="L212" s="751">
        <f>SUMIF('Tab 6'!$N$11:$N$409,A212,'Tab 6'!$O$11:$O$409)</f>
        <v>0</v>
      </c>
      <c r="M212" s="337">
        <f>SUMIF('Tab7'!$N$70:$N$273,A212,'Tab7'!$O$70:$O$273)</f>
        <v>0</v>
      </c>
      <c r="N212" s="337">
        <f>SUMIF('Tab 8'!$N$70:$N$680,A212,'Tab 8'!$O$70:$O$680)</f>
        <v>0</v>
      </c>
      <c r="O212" s="739">
        <f t="shared" si="14"/>
        <v>0</v>
      </c>
      <c r="P212" s="740">
        <f t="shared" si="15"/>
        <v>0</v>
      </c>
    </row>
    <row r="213" spans="1:16">
      <c r="A213" s="826" t="s">
        <v>785</v>
      </c>
      <c r="B213" s="827">
        <f>VLOOKUP(A213,[1]Adjustments!$A$12:$B$1400,2,FALSE)</f>
        <v>7139774.0746153798</v>
      </c>
      <c r="C213" s="827">
        <f>VLOOKUP(A213,[1]Adjustments!$A$12:$DS$1400,123,FALSE)</f>
        <v>0</v>
      </c>
      <c r="D213" s="827">
        <f t="shared" si="13"/>
        <v>7139774.0746153798</v>
      </c>
      <c r="E213" s="828"/>
      <c r="F213" s="829">
        <f>VLOOKUP(A213,[1]Adjustments!$A$12:$DQ$1400,121,FALSE)</f>
        <v>0</v>
      </c>
      <c r="G213" s="829">
        <f t="shared" si="16"/>
        <v>-7139774.0746153798</v>
      </c>
      <c r="I213" s="738">
        <f>SUMIF('Tab 3'!$N$11:$N$409,A213,'Tab 3'!$O$11:$O$409)</f>
        <v>0</v>
      </c>
      <c r="J213" s="337">
        <f>SUMIF('Tab 4'!$N$11:$N$409,A213,'Tab 4'!$O$11:$O$409)</f>
        <v>0</v>
      </c>
      <c r="K213" s="337">
        <f>SUMIF('Tab 5'!$N$11:$N$69,A213,'Tab 5'!$O$11:$O$69)</f>
        <v>0</v>
      </c>
      <c r="L213" s="751">
        <f>SUMIF('Tab 6'!$N$11:$N$409,A213,'Tab 6'!$O$11:$O$409)</f>
        <v>0</v>
      </c>
      <c r="M213" s="337">
        <f>SUMIF('Tab7'!$N$70:$N$273,A213,'Tab7'!$O$70:$O$273)</f>
        <v>0</v>
      </c>
      <c r="N213" s="337">
        <f>SUMIF('Tab 8'!$N$70:$N$680,A213,'Tab 8'!$O$70:$O$680)</f>
        <v>0</v>
      </c>
      <c r="O213" s="739">
        <f t="shared" si="14"/>
        <v>0</v>
      </c>
      <c r="P213" s="740">
        <f t="shared" si="15"/>
        <v>0</v>
      </c>
    </row>
    <row r="214" spans="1:16">
      <c r="A214" s="732" t="s">
        <v>786</v>
      </c>
      <c r="B214" s="80">
        <f>VLOOKUP(A214,[1]Adjustments!$A$12:$B$1400,2,FALSE)</f>
        <v>5029452.8130769199</v>
      </c>
      <c r="C214" s="80">
        <f>VLOOKUP(A214,[1]Adjustments!$A$12:$DS$1400,123,FALSE)</f>
        <v>0</v>
      </c>
      <c r="D214" s="80">
        <f t="shared" si="13"/>
        <v>5029452.8130769199</v>
      </c>
      <c r="F214" s="337">
        <f>VLOOKUP(A214,[1]Adjustments!$A$12:$DQ$1400,121,FALSE)</f>
        <v>0</v>
      </c>
      <c r="G214" s="740">
        <f t="shared" si="16"/>
        <v>-5029452.8130769199</v>
      </c>
      <c r="I214" s="738">
        <f>SUMIF('Tab 3'!$N$11:$N$409,A214,'Tab 3'!$O$11:$O$409)</f>
        <v>0</v>
      </c>
      <c r="J214" s="337">
        <f>SUMIF('Tab 4'!$N$11:$N$409,A214,'Tab 4'!$O$11:$O$409)</f>
        <v>0</v>
      </c>
      <c r="K214" s="337">
        <f>SUMIF('Tab 5'!$N$11:$N$69,A214,'Tab 5'!$O$11:$O$69)</f>
        <v>0</v>
      </c>
      <c r="L214" s="751">
        <f>SUMIF('Tab 6'!$N$11:$N$409,A214,'Tab 6'!$O$11:$O$409)</f>
        <v>0</v>
      </c>
      <c r="M214" s="337">
        <f>SUMIF('Tab7'!$N$70:$N$273,A214,'Tab7'!$O$70:$O$273)</f>
        <v>0</v>
      </c>
      <c r="N214" s="337">
        <f>SUMIF('Tab 8'!$N$70:$N$680,A214,'Tab 8'!$O$70:$O$680)</f>
        <v>0</v>
      </c>
      <c r="O214" s="739">
        <f t="shared" si="14"/>
        <v>0</v>
      </c>
      <c r="P214" s="740">
        <f t="shared" si="15"/>
        <v>0</v>
      </c>
    </row>
    <row r="215" spans="1:16">
      <c r="A215" s="826" t="s">
        <v>787</v>
      </c>
      <c r="B215" s="827">
        <f>VLOOKUP(A215,[1]Adjustments!$A$12:$B$1400,2,FALSE)</f>
        <v>4462678.2184615303</v>
      </c>
      <c r="C215" s="827">
        <f>VLOOKUP(A215,[1]Adjustments!$A$12:$DS$1400,123,FALSE)</f>
        <v>0</v>
      </c>
      <c r="D215" s="827">
        <f t="shared" si="13"/>
        <v>4462678.2184615303</v>
      </c>
      <c r="E215" s="828"/>
      <c r="F215" s="829">
        <f>VLOOKUP(A215,[1]Adjustments!$A$12:$DQ$1400,121,FALSE)</f>
        <v>0</v>
      </c>
      <c r="G215" s="829">
        <f t="shared" si="16"/>
        <v>-4462678.2184615303</v>
      </c>
      <c r="I215" s="738">
        <f>SUMIF('Tab 3'!$N$11:$N$409,A215,'Tab 3'!$O$11:$O$409)</f>
        <v>0</v>
      </c>
      <c r="J215" s="337">
        <f>SUMIF('Tab 4'!$N$11:$N$409,A215,'Tab 4'!$O$11:$O$409)</f>
        <v>0</v>
      </c>
      <c r="K215" s="337">
        <f>SUMIF('Tab 5'!$N$11:$N$69,A215,'Tab 5'!$O$11:$O$69)</f>
        <v>0</v>
      </c>
      <c r="L215" s="751">
        <f>SUMIF('Tab 6'!$N$11:$N$409,A215,'Tab 6'!$O$11:$O$409)</f>
        <v>0</v>
      </c>
      <c r="M215" s="337">
        <f>SUMIF('Tab7'!$N$70:$N$273,A215,'Tab7'!$O$70:$O$273)</f>
        <v>0</v>
      </c>
      <c r="N215" s="337">
        <f>SUMIF('Tab 8'!$N$70:$N$680,A215,'Tab 8'!$O$70:$O$680)</f>
        <v>0</v>
      </c>
      <c r="O215" s="739">
        <f t="shared" si="14"/>
        <v>0</v>
      </c>
      <c r="P215" s="740">
        <f t="shared" si="15"/>
        <v>0</v>
      </c>
    </row>
    <row r="216" spans="1:16">
      <c r="A216" s="826" t="s">
        <v>788</v>
      </c>
      <c r="B216" s="827">
        <f>VLOOKUP(A216,[1]Adjustments!$A$12:$B$1400,2,FALSE)</f>
        <v>39673.599999999999</v>
      </c>
      <c r="C216" s="827">
        <f>VLOOKUP(A216,[1]Adjustments!$A$12:$DS$1400,123,FALSE)</f>
        <v>0</v>
      </c>
      <c r="D216" s="827">
        <f t="shared" si="13"/>
        <v>39673.599999999999</v>
      </c>
      <c r="E216" s="828"/>
      <c r="F216" s="829">
        <f>VLOOKUP(A216,[1]Adjustments!$A$12:$DQ$1400,121,FALSE)</f>
        <v>0</v>
      </c>
      <c r="G216" s="829">
        <f t="shared" si="16"/>
        <v>-39673.599999999999</v>
      </c>
      <c r="I216" s="738">
        <f>SUMIF('Tab 3'!$N$11:$N$409,A216,'Tab 3'!$O$11:$O$409)</f>
        <v>0</v>
      </c>
      <c r="J216" s="337">
        <f>SUMIF('Tab 4'!$N$11:$N$409,A216,'Tab 4'!$O$11:$O$409)</f>
        <v>0</v>
      </c>
      <c r="K216" s="337">
        <f>SUMIF('Tab 5'!$N$11:$N$69,A216,'Tab 5'!$O$11:$O$69)</f>
        <v>0</v>
      </c>
      <c r="L216" s="751">
        <f>SUMIF('Tab 6'!$N$11:$N$409,A216,'Tab 6'!$O$11:$O$409)</f>
        <v>0</v>
      </c>
      <c r="M216" s="337">
        <f>SUMIF('Tab7'!$N$70:$N$273,A216,'Tab7'!$O$70:$O$273)</f>
        <v>0</v>
      </c>
      <c r="N216" s="337">
        <f>SUMIF('Tab 8'!$N$70:$N$680,A216,'Tab 8'!$O$70:$O$680)</f>
        <v>0</v>
      </c>
      <c r="O216" s="739">
        <f t="shared" si="14"/>
        <v>0</v>
      </c>
      <c r="P216" s="740">
        <f t="shared" si="15"/>
        <v>0</v>
      </c>
    </row>
    <row r="217" spans="1:16">
      <c r="A217" s="826" t="s">
        <v>789</v>
      </c>
      <c r="B217" s="827">
        <f>VLOOKUP(A217,[1]Adjustments!$A$12:$B$1400,2,FALSE)</f>
        <v>0.01</v>
      </c>
      <c r="C217" s="827">
        <f>VLOOKUP(A217,[1]Adjustments!$A$12:$DS$1400,123,FALSE)</f>
        <v>0</v>
      </c>
      <c r="D217" s="827">
        <f t="shared" si="13"/>
        <v>0.01</v>
      </c>
      <c r="E217" s="828"/>
      <c r="F217" s="829">
        <f>VLOOKUP(A217,[1]Adjustments!$A$12:$DQ$1400,121,FALSE)</f>
        <v>0</v>
      </c>
      <c r="G217" s="829">
        <f t="shared" si="16"/>
        <v>-0.01</v>
      </c>
      <c r="I217" s="738">
        <f>SUMIF('Tab 3'!$N$11:$N$409,A217,'Tab 3'!$O$11:$O$409)</f>
        <v>0</v>
      </c>
      <c r="J217" s="337">
        <f>SUMIF('Tab 4'!$N$11:$N$409,A217,'Tab 4'!$O$11:$O$409)</f>
        <v>0</v>
      </c>
      <c r="K217" s="337">
        <f>SUMIF('Tab 5'!$N$11:$N$69,A217,'Tab 5'!$O$11:$O$69)</f>
        <v>0</v>
      </c>
      <c r="L217" s="751">
        <f>SUMIF('Tab 6'!$N$11:$N$409,A217,'Tab 6'!$O$11:$O$409)</f>
        <v>0</v>
      </c>
      <c r="M217" s="337">
        <f>SUMIF('Tab7'!$N$70:$N$273,A217,'Tab7'!$O$70:$O$273)</f>
        <v>0</v>
      </c>
      <c r="N217" s="337">
        <f>SUMIF('Tab 8'!$N$70:$N$680,A217,'Tab 8'!$O$70:$O$680)</f>
        <v>0</v>
      </c>
      <c r="O217" s="739">
        <f t="shared" si="14"/>
        <v>0</v>
      </c>
      <c r="P217" s="740">
        <f t="shared" si="15"/>
        <v>0</v>
      </c>
    </row>
    <row r="218" spans="1:16">
      <c r="A218" s="826" t="s">
        <v>790</v>
      </c>
      <c r="B218" s="827">
        <f>VLOOKUP(A218,[1]Adjustments!$A$12:$B$1400,2,FALSE)</f>
        <v>2312741.34615384</v>
      </c>
      <c r="C218" s="827">
        <f>VLOOKUP(A218,[1]Adjustments!$A$12:$DS$1400,123,FALSE)</f>
        <v>0</v>
      </c>
      <c r="D218" s="827">
        <f t="shared" si="13"/>
        <v>2312741.34615384</v>
      </c>
      <c r="E218" s="828"/>
      <c r="F218" s="829">
        <f>VLOOKUP(A218,[1]Adjustments!$A$12:$DQ$1400,121,FALSE)</f>
        <v>0</v>
      </c>
      <c r="G218" s="829">
        <f t="shared" si="16"/>
        <v>-2312741.34615384</v>
      </c>
      <c r="I218" s="738">
        <f>SUMIF('Tab 3'!$N$11:$N$409,A218,'Tab 3'!$O$11:$O$409)</f>
        <v>0</v>
      </c>
      <c r="J218" s="337">
        <f>SUMIF('Tab 4'!$N$11:$N$409,A218,'Tab 4'!$O$11:$O$409)</f>
        <v>0</v>
      </c>
      <c r="K218" s="337">
        <f>SUMIF('Tab 5'!$N$11:$N$69,A218,'Tab 5'!$O$11:$O$69)</f>
        <v>0</v>
      </c>
      <c r="L218" s="751">
        <f>SUMIF('Tab 6'!$N$11:$N$409,A218,'Tab 6'!$O$11:$O$409)</f>
        <v>0</v>
      </c>
      <c r="M218" s="337">
        <f>SUMIF('Tab7'!$N$70:$N$273,A218,'Tab7'!$O$70:$O$273)</f>
        <v>0</v>
      </c>
      <c r="N218" s="337">
        <f>SUMIF('Tab 8'!$N$70:$N$680,A218,'Tab 8'!$O$70:$O$680)</f>
        <v>0</v>
      </c>
      <c r="O218" s="739">
        <f t="shared" si="14"/>
        <v>0</v>
      </c>
      <c r="P218" s="740">
        <f t="shared" si="15"/>
        <v>0</v>
      </c>
    </row>
    <row r="219" spans="1:16">
      <c r="A219" s="826" t="s">
        <v>791</v>
      </c>
      <c r="B219" s="827">
        <f>VLOOKUP(A219,[1]Adjustments!$A$12:$B$1400,2,FALSE)</f>
        <v>-5206177.0907692304</v>
      </c>
      <c r="C219" s="827">
        <f>VLOOKUP(A219,[1]Adjustments!$A$12:$DS$1400,123,FALSE)</f>
        <v>0</v>
      </c>
      <c r="D219" s="827">
        <f t="shared" si="13"/>
        <v>-5206177.0907692304</v>
      </c>
      <c r="E219" s="828"/>
      <c r="F219" s="829">
        <f>VLOOKUP(A219,[1]Adjustments!$A$12:$DQ$1400,121,FALSE)</f>
        <v>0</v>
      </c>
      <c r="G219" s="829">
        <f t="shared" si="16"/>
        <v>5206177.0907692304</v>
      </c>
      <c r="I219" s="738">
        <f>SUMIF('Tab 3'!$N$11:$N$409,A219,'Tab 3'!$O$11:$O$409)</f>
        <v>0</v>
      </c>
      <c r="J219" s="337">
        <f>SUMIF('Tab 4'!$N$11:$N$409,A219,'Tab 4'!$O$11:$O$409)</f>
        <v>0</v>
      </c>
      <c r="K219" s="337">
        <f>SUMIF('Tab 5'!$N$11:$N$69,A219,'Tab 5'!$O$11:$O$69)</f>
        <v>0</v>
      </c>
      <c r="L219" s="751">
        <f>SUMIF('Tab 6'!$N$11:$N$409,A219,'Tab 6'!$O$11:$O$409)</f>
        <v>0</v>
      </c>
      <c r="M219" s="337">
        <f>SUMIF('Tab7'!$N$70:$N$273,A219,'Tab7'!$O$70:$O$273)</f>
        <v>0</v>
      </c>
      <c r="N219" s="337">
        <f>SUMIF('Tab 8'!$N$70:$N$680,A219,'Tab 8'!$O$70:$O$680)</f>
        <v>0</v>
      </c>
      <c r="O219" s="739">
        <f t="shared" si="14"/>
        <v>0</v>
      </c>
      <c r="P219" s="740">
        <f t="shared" si="15"/>
        <v>0</v>
      </c>
    </row>
    <row r="220" spans="1:16">
      <c r="A220" s="826" t="s">
        <v>792</v>
      </c>
      <c r="B220" s="827">
        <f>VLOOKUP(A220,[1]Adjustments!$A$12:$B$1400,2,FALSE)</f>
        <v>50895.340769230701</v>
      </c>
      <c r="C220" s="827">
        <f>VLOOKUP(A220,[1]Adjustments!$A$12:$DS$1400,123,FALSE)</f>
        <v>0</v>
      </c>
      <c r="D220" s="827">
        <f t="shared" si="13"/>
        <v>50895.340769230701</v>
      </c>
      <c r="E220" s="828"/>
      <c r="F220" s="829">
        <f>VLOOKUP(A220,[1]Adjustments!$A$12:$DQ$1400,121,FALSE)</f>
        <v>0</v>
      </c>
      <c r="G220" s="829">
        <f t="shared" si="16"/>
        <v>-50895.340769230701</v>
      </c>
      <c r="I220" s="738">
        <f>SUMIF('Tab 3'!$N$11:$N$409,A220,'Tab 3'!$O$11:$O$409)</f>
        <v>0</v>
      </c>
      <c r="J220" s="337">
        <f>SUMIF('Tab 4'!$N$11:$N$409,A220,'Tab 4'!$O$11:$O$409)</f>
        <v>0</v>
      </c>
      <c r="K220" s="337">
        <f>SUMIF('Tab 5'!$N$11:$N$69,A220,'Tab 5'!$O$11:$O$69)</f>
        <v>0</v>
      </c>
      <c r="L220" s="751">
        <f>SUMIF('Tab 6'!$N$11:$N$409,A220,'Tab 6'!$O$11:$O$409)</f>
        <v>0</v>
      </c>
      <c r="M220" s="337">
        <f>SUMIF('Tab7'!$N$70:$N$273,A220,'Tab7'!$O$70:$O$273)</f>
        <v>0</v>
      </c>
      <c r="N220" s="337">
        <f>SUMIF('Tab 8'!$N$70:$N$680,A220,'Tab 8'!$O$70:$O$680)</f>
        <v>0</v>
      </c>
      <c r="O220" s="739">
        <f t="shared" si="14"/>
        <v>0</v>
      </c>
      <c r="P220" s="740">
        <f t="shared" si="15"/>
        <v>0</v>
      </c>
    </row>
    <row r="221" spans="1:16">
      <c r="A221" s="732" t="s">
        <v>793</v>
      </c>
      <c r="B221" s="80">
        <f>VLOOKUP(A221,[1]Adjustments!$A$12:$B$1400,2,FALSE)</f>
        <v>16088448.4230769</v>
      </c>
      <c r="C221" s="80">
        <f>VLOOKUP(A221,[1]Adjustments!$A$12:$DS$1400,123,FALSE)</f>
        <v>0</v>
      </c>
      <c r="D221" s="80">
        <f t="shared" si="13"/>
        <v>16088448.4230769</v>
      </c>
      <c r="F221" s="337">
        <f>VLOOKUP(A221,[1]Adjustments!$A$12:$DQ$1400,121,FALSE)</f>
        <v>0</v>
      </c>
      <c r="G221" s="740">
        <f t="shared" si="16"/>
        <v>-16088448.4230769</v>
      </c>
      <c r="I221" s="738">
        <f>SUMIF('Tab 3'!$N$11:$N$409,A221,'Tab 3'!$O$11:$O$409)</f>
        <v>0</v>
      </c>
      <c r="J221" s="337">
        <f>SUMIF('Tab 4'!$N$11:$N$409,A221,'Tab 4'!$O$11:$O$409)</f>
        <v>0</v>
      </c>
      <c r="K221" s="337">
        <f>SUMIF('Tab 5'!$N$11:$N$69,A221,'Tab 5'!$O$11:$O$69)</f>
        <v>0</v>
      </c>
      <c r="L221" s="751">
        <f>SUMIF('Tab 6'!$N$11:$N$409,A221,'Tab 6'!$O$11:$O$409)</f>
        <v>0</v>
      </c>
      <c r="M221" s="337">
        <f>SUMIF('Tab7'!$N$70:$N$273,A221,'Tab7'!$O$70:$O$273)</f>
        <v>0</v>
      </c>
      <c r="N221" s="337">
        <f>SUMIF('Tab 8'!$N$70:$N$680,A221,'Tab 8'!$O$70:$O$680)</f>
        <v>0</v>
      </c>
      <c r="O221" s="739">
        <f t="shared" si="14"/>
        <v>0</v>
      </c>
      <c r="P221" s="740">
        <f t="shared" si="15"/>
        <v>0</v>
      </c>
    </row>
    <row r="222" spans="1:16">
      <c r="A222" s="732" t="s">
        <v>794</v>
      </c>
      <c r="B222" s="80">
        <f>VLOOKUP(A222,[1]Adjustments!$A$12:$B$1400,2,FALSE)</f>
        <v>12892906.951538401</v>
      </c>
      <c r="C222" s="80">
        <f>VLOOKUP(A222,[1]Adjustments!$A$12:$DS$1400,123,FALSE)</f>
        <v>0</v>
      </c>
      <c r="D222" s="80">
        <f t="shared" si="13"/>
        <v>12892906.951538401</v>
      </c>
      <c r="F222" s="337">
        <f>VLOOKUP(A222,[1]Adjustments!$A$12:$DQ$1400,121,FALSE)</f>
        <v>0</v>
      </c>
      <c r="G222" s="740">
        <f t="shared" si="16"/>
        <v>-12892906.951538401</v>
      </c>
      <c r="I222" s="738">
        <f>SUMIF('Tab 3'!$N$11:$N$409,A222,'Tab 3'!$O$11:$O$409)</f>
        <v>0</v>
      </c>
      <c r="J222" s="337">
        <f>SUMIF('Tab 4'!$N$11:$N$409,A222,'Tab 4'!$O$11:$O$409)</f>
        <v>0</v>
      </c>
      <c r="K222" s="337">
        <f>SUMIF('Tab 5'!$N$11:$N$69,A222,'Tab 5'!$O$11:$O$69)</f>
        <v>0</v>
      </c>
      <c r="L222" s="751">
        <f>SUMIF('Tab 6'!$N$11:$N$409,A222,'Tab 6'!$O$11:$O$409)</f>
        <v>0</v>
      </c>
      <c r="M222" s="337">
        <f>SUMIF('Tab7'!$N$70:$N$273,A222,'Tab7'!$O$70:$O$273)</f>
        <v>0</v>
      </c>
      <c r="N222" s="337">
        <f>SUMIF('Tab 8'!$N$70:$N$680,A222,'Tab 8'!$O$70:$O$680)</f>
        <v>0</v>
      </c>
      <c r="O222" s="739">
        <f t="shared" si="14"/>
        <v>0</v>
      </c>
      <c r="P222" s="740">
        <f t="shared" si="15"/>
        <v>0</v>
      </c>
    </row>
    <row r="223" spans="1:16">
      <c r="A223" s="732" t="s">
        <v>795</v>
      </c>
      <c r="B223" s="80">
        <f>VLOOKUP(A223,[1]Adjustments!$A$12:$B$1400,2,FALSE)</f>
        <v>61918867.125384599</v>
      </c>
      <c r="C223" s="80">
        <f>VLOOKUP(A223,[1]Adjustments!$A$12:$DS$1400,123,FALSE)</f>
        <v>0</v>
      </c>
      <c r="D223" s="80">
        <f t="shared" si="13"/>
        <v>61918867.125384599</v>
      </c>
      <c r="F223" s="337">
        <f>VLOOKUP(A223,[1]Adjustments!$A$12:$DQ$1400,121,FALSE)</f>
        <v>0</v>
      </c>
      <c r="G223" s="740">
        <f t="shared" si="16"/>
        <v>-61918867.125384599</v>
      </c>
      <c r="I223" s="738">
        <f>SUMIF('Tab 3'!$N$11:$N$409,A223,'Tab 3'!$O$11:$O$409)</f>
        <v>0</v>
      </c>
      <c r="J223" s="337">
        <f>SUMIF('Tab 4'!$N$11:$N$409,A223,'Tab 4'!$O$11:$O$409)</f>
        <v>0</v>
      </c>
      <c r="K223" s="337">
        <f>SUMIF('Tab 5'!$N$11:$N$69,A223,'Tab 5'!$O$11:$O$69)</f>
        <v>0</v>
      </c>
      <c r="L223" s="751">
        <f>SUMIF('Tab 6'!$N$11:$N$409,A223,'Tab 6'!$O$11:$O$409)</f>
        <v>0</v>
      </c>
      <c r="M223" s="337">
        <f>SUMIF('Tab7'!$N$70:$N$273,A223,'Tab7'!$O$70:$O$273)</f>
        <v>0</v>
      </c>
      <c r="N223" s="337">
        <f>SUMIF('Tab 8'!$N$70:$N$680,A223,'Tab 8'!$O$70:$O$680)</f>
        <v>0</v>
      </c>
      <c r="O223" s="739">
        <f t="shared" si="14"/>
        <v>0</v>
      </c>
      <c r="P223" s="740">
        <f t="shared" si="15"/>
        <v>0</v>
      </c>
    </row>
    <row r="224" spans="1:16">
      <c r="A224" s="826" t="s">
        <v>796</v>
      </c>
      <c r="B224" s="827">
        <f>VLOOKUP(A224,[1]Adjustments!$A$12:$B$1400,2,FALSE)</f>
        <v>20049.351538461498</v>
      </c>
      <c r="C224" s="827">
        <f>VLOOKUP(A224,[1]Adjustments!$A$12:$DS$1400,123,FALSE)</f>
        <v>0</v>
      </c>
      <c r="D224" s="827">
        <f t="shared" si="13"/>
        <v>20049.351538461498</v>
      </c>
      <c r="E224" s="828"/>
      <c r="F224" s="829">
        <f>VLOOKUP(A224,[1]Adjustments!$A$12:$DQ$1400,121,FALSE)</f>
        <v>0</v>
      </c>
      <c r="G224" s="829">
        <f t="shared" si="16"/>
        <v>-20049.351538461498</v>
      </c>
      <c r="I224" s="738">
        <f>SUMIF('Tab 3'!$N$11:$N$409,A224,'Tab 3'!$O$11:$O$409)</f>
        <v>0</v>
      </c>
      <c r="J224" s="337">
        <f>SUMIF('Tab 4'!$N$11:$N$409,A224,'Tab 4'!$O$11:$O$409)</f>
        <v>0</v>
      </c>
      <c r="K224" s="337">
        <f>SUMIF('Tab 5'!$N$11:$N$69,A224,'Tab 5'!$O$11:$O$69)</f>
        <v>0</v>
      </c>
      <c r="L224" s="751">
        <f>SUMIF('Tab 6'!$N$11:$N$409,A224,'Tab 6'!$O$11:$O$409)</f>
        <v>0</v>
      </c>
      <c r="M224" s="337">
        <f>SUMIF('Tab7'!$N$70:$N$273,A224,'Tab7'!$O$70:$O$273)</f>
        <v>0</v>
      </c>
      <c r="N224" s="337">
        <f>SUMIF('Tab 8'!$N$70:$N$680,A224,'Tab 8'!$O$70:$O$680)</f>
        <v>0</v>
      </c>
      <c r="O224" s="739">
        <f t="shared" si="14"/>
        <v>0</v>
      </c>
      <c r="P224" s="740">
        <f t="shared" si="15"/>
        <v>0</v>
      </c>
    </row>
    <row r="225" spans="1:16">
      <c r="A225" s="826" t="s">
        <v>797</v>
      </c>
      <c r="B225" s="827">
        <f>VLOOKUP(A225,[1]Adjustments!$A$12:$B$1400,2,FALSE)</f>
        <v>4022293.6553846099</v>
      </c>
      <c r="C225" s="827">
        <f>VLOOKUP(A225,[1]Adjustments!$A$12:$DS$1400,123,FALSE)</f>
        <v>0</v>
      </c>
      <c r="D225" s="827">
        <f t="shared" si="13"/>
        <v>4022293.6553846099</v>
      </c>
      <c r="E225" s="828"/>
      <c r="F225" s="829">
        <f>VLOOKUP(A225,[1]Adjustments!$A$12:$DQ$1400,121,FALSE)</f>
        <v>0</v>
      </c>
      <c r="G225" s="829">
        <f t="shared" si="16"/>
        <v>-4022293.6553846099</v>
      </c>
      <c r="I225" s="738">
        <f>SUMIF('Tab 3'!$N$11:$N$409,A225,'Tab 3'!$O$11:$O$409)</f>
        <v>0</v>
      </c>
      <c r="J225" s="337">
        <f>SUMIF('Tab 4'!$N$11:$N$409,A225,'Tab 4'!$O$11:$O$409)</f>
        <v>0</v>
      </c>
      <c r="K225" s="337">
        <f>SUMIF('Tab 5'!$N$11:$N$69,A225,'Tab 5'!$O$11:$O$69)</f>
        <v>0</v>
      </c>
      <c r="L225" s="751">
        <f>SUMIF('Tab 6'!$N$11:$N$409,A225,'Tab 6'!$O$11:$O$409)</f>
        <v>0</v>
      </c>
      <c r="M225" s="337">
        <f>SUMIF('Tab7'!$N$70:$N$273,A225,'Tab7'!$O$70:$O$273)</f>
        <v>0</v>
      </c>
      <c r="N225" s="337">
        <f>SUMIF('Tab 8'!$N$70:$N$680,A225,'Tab 8'!$O$70:$O$680)</f>
        <v>0</v>
      </c>
      <c r="O225" s="739">
        <f t="shared" si="14"/>
        <v>0</v>
      </c>
      <c r="P225" s="740">
        <f t="shared" si="15"/>
        <v>0</v>
      </c>
    </row>
    <row r="226" spans="1:16">
      <c r="A226" s="732" t="s">
        <v>798</v>
      </c>
      <c r="B226" s="80">
        <f>VLOOKUP(A226,[1]Adjustments!$A$12:$B$1400,2,FALSE)</f>
        <v>9108.0069230769204</v>
      </c>
      <c r="C226" s="80">
        <f>VLOOKUP(A226,[1]Adjustments!$A$12:$DS$1400,123,FALSE)</f>
        <v>0</v>
      </c>
      <c r="D226" s="80">
        <f t="shared" si="13"/>
        <v>9108.0069230769204</v>
      </c>
      <c r="F226" s="337">
        <f>VLOOKUP(A226,[1]Adjustments!$A$12:$DQ$1400,121,FALSE)</f>
        <v>0</v>
      </c>
      <c r="G226" s="740">
        <f t="shared" si="16"/>
        <v>-9108.0069230769204</v>
      </c>
      <c r="I226" s="738">
        <f>SUMIF('Tab 3'!$N$11:$N$409,A226,'Tab 3'!$O$11:$O$409)</f>
        <v>0</v>
      </c>
      <c r="J226" s="337">
        <f>SUMIF('Tab 4'!$N$11:$N$409,A226,'Tab 4'!$O$11:$O$409)</f>
        <v>0</v>
      </c>
      <c r="K226" s="337">
        <f>SUMIF('Tab 5'!$N$11:$N$69,A226,'Tab 5'!$O$11:$O$69)</f>
        <v>0</v>
      </c>
      <c r="L226" s="751">
        <f>SUMIF('Tab 6'!$N$11:$N$409,A226,'Tab 6'!$O$11:$O$409)</f>
        <v>0</v>
      </c>
      <c r="M226" s="337">
        <f>SUMIF('Tab7'!$N$70:$N$273,A226,'Tab7'!$O$70:$O$273)</f>
        <v>0</v>
      </c>
      <c r="N226" s="337">
        <f>SUMIF('Tab 8'!$N$70:$N$680,A226,'Tab 8'!$O$70:$O$680)</f>
        <v>0</v>
      </c>
      <c r="O226" s="739">
        <f t="shared" si="14"/>
        <v>0</v>
      </c>
      <c r="P226" s="740">
        <f t="shared" si="15"/>
        <v>0</v>
      </c>
    </row>
    <row r="227" spans="1:16">
      <c r="A227" s="826" t="s">
        <v>799</v>
      </c>
      <c r="B227" s="827">
        <f>VLOOKUP(A227,[1]Adjustments!$A$12:$B$1400,2,FALSE)</f>
        <v>116122.226923076</v>
      </c>
      <c r="C227" s="827">
        <f>VLOOKUP(A227,[1]Adjustments!$A$12:$DS$1400,123,FALSE)</f>
        <v>0</v>
      </c>
      <c r="D227" s="827">
        <f t="shared" si="13"/>
        <v>116122.226923076</v>
      </c>
      <c r="E227" s="828"/>
      <c r="F227" s="829">
        <f>VLOOKUP(A227,[1]Adjustments!$A$12:$DQ$1400,121,FALSE)</f>
        <v>0</v>
      </c>
      <c r="G227" s="829">
        <f t="shared" si="16"/>
        <v>-116122.226923076</v>
      </c>
      <c r="I227" s="738">
        <f>SUMIF('Tab 3'!$N$11:$N$409,A227,'Tab 3'!$O$11:$O$409)</f>
        <v>0</v>
      </c>
      <c r="J227" s="337">
        <f>SUMIF('Tab 4'!$N$11:$N$409,A227,'Tab 4'!$O$11:$O$409)</f>
        <v>0</v>
      </c>
      <c r="K227" s="337">
        <f>SUMIF('Tab 5'!$N$11:$N$69,A227,'Tab 5'!$O$11:$O$69)</f>
        <v>0</v>
      </c>
      <c r="L227" s="751">
        <f>SUMIF('Tab 6'!$N$11:$N$409,A227,'Tab 6'!$O$11:$O$409)</f>
        <v>0</v>
      </c>
      <c r="M227" s="337">
        <f>SUMIF('Tab7'!$N$70:$N$273,A227,'Tab7'!$O$70:$O$273)</f>
        <v>0</v>
      </c>
      <c r="N227" s="337">
        <f>SUMIF('Tab 8'!$N$70:$N$680,A227,'Tab 8'!$O$70:$O$680)</f>
        <v>0</v>
      </c>
      <c r="O227" s="739">
        <f t="shared" si="14"/>
        <v>0</v>
      </c>
      <c r="P227" s="740">
        <f t="shared" si="15"/>
        <v>0</v>
      </c>
    </row>
    <row r="228" spans="1:16">
      <c r="A228" s="732" t="s">
        <v>800</v>
      </c>
      <c r="B228" s="80">
        <f>VLOOKUP(A228,[1]Adjustments!$A$12:$B$1400,2,FALSE)</f>
        <v>1007987.48692307</v>
      </c>
      <c r="C228" s="80">
        <f>VLOOKUP(A228,[1]Adjustments!$A$12:$DS$1400,123,FALSE)</f>
        <v>0</v>
      </c>
      <c r="D228" s="80">
        <f t="shared" si="13"/>
        <v>1007987.48692307</v>
      </c>
      <c r="F228" s="337">
        <f>VLOOKUP(A228,[1]Adjustments!$A$12:$DQ$1400,121,FALSE)</f>
        <v>-938529.5384615385</v>
      </c>
      <c r="G228" s="740">
        <f t="shared" si="16"/>
        <v>-1946517.0253846087</v>
      </c>
      <c r="I228" s="738">
        <f>SUMIF('Tab 3'!$N$11:$N$409,A228,'Tab 3'!$O$11:$O$409)</f>
        <v>0</v>
      </c>
      <c r="J228" s="337">
        <f>SUMIF('Tab 4'!$N$11:$N$409,A228,'Tab 4'!$O$11:$O$409)</f>
        <v>-967945.92307692312</v>
      </c>
      <c r="K228" s="337">
        <f>SUMIF('Tab 5'!$N$11:$N$69,A228,'Tab 5'!$O$11:$O$69)</f>
        <v>0</v>
      </c>
      <c r="L228" s="751">
        <f>SUMIF('Tab 6'!$N$11:$N$409,A228,'Tab 6'!$O$11:$O$409)</f>
        <v>0</v>
      </c>
      <c r="M228" s="337">
        <f>SUMIF('Tab7'!$N$70:$N$273,A228,'Tab7'!$O$70:$O$273)</f>
        <v>0</v>
      </c>
      <c r="N228" s="337">
        <f>SUMIF('Tab 8'!$N$70:$N$680,A228,'Tab 8'!$O$70:$O$680)</f>
        <v>0</v>
      </c>
      <c r="O228" s="739">
        <f t="shared" si="14"/>
        <v>-967945.92307692312</v>
      </c>
      <c r="P228" s="740">
        <f t="shared" si="15"/>
        <v>-967945.92307692312</v>
      </c>
    </row>
    <row r="229" spans="1:16">
      <c r="A229" s="732" t="s">
        <v>801</v>
      </c>
      <c r="B229" s="80">
        <f>VLOOKUP(A229,[1]Adjustments!$A$12:$B$1400,2,FALSE)</f>
        <v>28781231.625384599</v>
      </c>
      <c r="C229" s="80">
        <f>VLOOKUP(A229,[1]Adjustments!$A$12:$DS$1400,123,FALSE)</f>
        <v>0</v>
      </c>
      <c r="D229" s="80">
        <f t="shared" si="13"/>
        <v>28781231.625384599</v>
      </c>
      <c r="F229" s="337">
        <f>VLOOKUP(A229,[1]Adjustments!$A$12:$DQ$1400,121,FALSE)</f>
        <v>0</v>
      </c>
      <c r="G229" s="740">
        <f t="shared" si="16"/>
        <v>-28781231.625384599</v>
      </c>
      <c r="I229" s="738">
        <f>SUMIF('Tab 3'!$N$11:$N$409,A229,'Tab 3'!$O$11:$O$409)</f>
        <v>0</v>
      </c>
      <c r="J229" s="337">
        <f>SUMIF('Tab 4'!$N$11:$N$409,A229,'Tab 4'!$O$11:$O$409)</f>
        <v>0</v>
      </c>
      <c r="K229" s="337">
        <f>SUMIF('Tab 5'!$N$11:$N$69,A229,'Tab 5'!$O$11:$O$69)</f>
        <v>0</v>
      </c>
      <c r="L229" s="751">
        <f>SUMIF('Tab 6'!$N$11:$N$409,A229,'Tab 6'!$O$11:$O$409)</f>
        <v>0</v>
      </c>
      <c r="M229" s="337">
        <f>SUMIF('Tab7'!$N$70:$N$273,A229,'Tab7'!$O$70:$O$273)</f>
        <v>0</v>
      </c>
      <c r="N229" s="337">
        <f>SUMIF('Tab 8'!$N$70:$N$680,A229,'Tab 8'!$O$70:$O$680)</f>
        <v>0</v>
      </c>
      <c r="O229" s="739">
        <f t="shared" si="14"/>
        <v>0</v>
      </c>
      <c r="P229" s="740">
        <f t="shared" si="15"/>
        <v>0</v>
      </c>
    </row>
    <row r="230" spans="1:16">
      <c r="A230" s="732" t="s">
        <v>802</v>
      </c>
      <c r="B230" s="80">
        <f>VLOOKUP(A230,[1]Adjustments!$A$12:$B$1400,2,FALSE)</f>
        <v>-11996301.485384598</v>
      </c>
      <c r="C230" s="80">
        <f>VLOOKUP(A230,[1]Adjustments!$A$12:$DS$1400,123,FALSE)</f>
        <v>0</v>
      </c>
      <c r="D230" s="80">
        <f t="shared" si="13"/>
        <v>-11996301.485384598</v>
      </c>
      <c r="F230" s="337">
        <f>VLOOKUP(A230,[1]Adjustments!$A$12:$DQ$1400,121,FALSE)</f>
        <v>148786.26475438057</v>
      </c>
      <c r="G230" s="740">
        <f t="shared" si="16"/>
        <v>12145087.750138979</v>
      </c>
      <c r="I230" s="738">
        <f>SUMIF('Tab 3'!$N$11:$N$409,A230,'Tab 3'!$O$11:$O$409)</f>
        <v>58812.802462130181</v>
      </c>
      <c r="J230" s="337">
        <f>SUMIF('Tab 4'!$N$11:$N$409,A230,'Tab 4'!$O$11:$O$409)</f>
        <v>0</v>
      </c>
      <c r="K230" s="337">
        <f>SUMIF('Tab 5'!$N$11:$N$69,A230,'Tab 5'!$O$11:$O$69)</f>
        <v>0</v>
      </c>
      <c r="L230" s="751">
        <f>SUMIF('Tab 6'!$N$11:$N$409,A230,'Tab 6'!$O$11:$O$409)</f>
        <v>0</v>
      </c>
      <c r="M230" s="337">
        <f>SUMIF('Tab7'!$N$70:$N$273,A230,'Tab7'!$O$70:$O$273)</f>
        <v>0</v>
      </c>
      <c r="N230" s="337">
        <f>SUMIF('Tab 8'!$N$70:$N$680,A230,'Tab 8'!$O$70:$O$680)</f>
        <v>-3231108.923076923</v>
      </c>
      <c r="O230" s="739">
        <f t="shared" si="14"/>
        <v>-3172296.1206147927</v>
      </c>
      <c r="P230" s="740">
        <f t="shared" si="15"/>
        <v>-3172296.1206147927</v>
      </c>
    </row>
    <row r="231" spans="1:16">
      <c r="A231" s="732" t="s">
        <v>803</v>
      </c>
      <c r="B231" s="80">
        <f>VLOOKUP(A231,[1]Adjustments!$A$12:$B$1400,2,FALSE)</f>
        <v>47556557.317692302</v>
      </c>
      <c r="C231" s="80">
        <f>VLOOKUP(A231,[1]Adjustments!$A$12:$DS$1400,123,FALSE)</f>
        <v>0</v>
      </c>
      <c r="D231" s="80">
        <f t="shared" si="13"/>
        <v>47556557.317692302</v>
      </c>
      <c r="F231" s="337">
        <f>VLOOKUP(A231,[1]Adjustments!$A$12:$DQ$1400,121,FALSE)</f>
        <v>-38141433.07692308</v>
      </c>
      <c r="G231" s="740">
        <f t="shared" si="16"/>
        <v>-85697990.394615382</v>
      </c>
      <c r="I231" s="738">
        <f>SUMIF('Tab 3'!$N$11:$N$409,A231,'Tab 3'!$O$11:$O$409)</f>
        <v>0</v>
      </c>
      <c r="J231" s="337">
        <f>SUMIF('Tab 4'!$N$11:$N$409,A231,'Tab 4'!$O$11:$O$409)</f>
        <v>0</v>
      </c>
      <c r="K231" s="337">
        <f>SUMIF('Tab 5'!$N$11:$N$69,A231,'Tab 5'!$O$11:$O$69)</f>
        <v>0</v>
      </c>
      <c r="L231" s="751">
        <f>SUMIF('Tab 6'!$N$11:$N$409,A231,'Tab 6'!$O$11:$O$409)</f>
        <v>0</v>
      </c>
      <c r="M231" s="337">
        <f>SUMIF('Tab7'!$N$70:$N$273,A231,'Tab7'!$O$70:$O$273)</f>
        <v>-38057777.230769232</v>
      </c>
      <c r="N231" s="337">
        <f>SUMIF('Tab 8'!$N$70:$N$680,A231,'Tab 8'!$O$70:$O$680)</f>
        <v>0</v>
      </c>
      <c r="O231" s="739">
        <f t="shared" si="14"/>
        <v>-38057777.230769232</v>
      </c>
      <c r="P231" s="740">
        <f t="shared" si="15"/>
        <v>-38057777.230769232</v>
      </c>
    </row>
    <row r="232" spans="1:16">
      <c r="A232" s="732" t="s">
        <v>804</v>
      </c>
      <c r="B232" s="80">
        <f>VLOOKUP(A232,[1]Adjustments!$A$12:$B$1400,2,FALSE)</f>
        <v>185545796.30769199</v>
      </c>
      <c r="C232" s="80">
        <f>VLOOKUP(A232,[1]Adjustments!$A$12:$DS$1400,123,FALSE)</f>
        <v>0</v>
      </c>
      <c r="D232" s="80">
        <f t="shared" si="13"/>
        <v>185545796.30769199</v>
      </c>
      <c r="F232" s="337">
        <f>VLOOKUP(A232,[1]Adjustments!$A$12:$DQ$1400,121,FALSE)</f>
        <v>-20473320</v>
      </c>
      <c r="G232" s="740">
        <f t="shared" si="16"/>
        <v>-206019116.30769199</v>
      </c>
      <c r="I232" s="738">
        <f>SUMIF('Tab 3'!$N$11:$N$409,A232,'Tab 3'!$O$11:$O$409)</f>
        <v>0</v>
      </c>
      <c r="J232" s="337">
        <f>SUMIF('Tab 4'!$N$11:$N$409,A232,'Tab 4'!$O$11:$O$409)</f>
        <v>-13147078.230769232</v>
      </c>
      <c r="K232" s="337">
        <f>SUMIF('Tab 5'!$N$11:$N$69,A232,'Tab 5'!$O$11:$O$69)</f>
        <v>0</v>
      </c>
      <c r="L232" s="751">
        <f>SUMIF('Tab 6'!$N$11:$N$409,A232,'Tab 6'!$O$11:$O$409)</f>
        <v>0</v>
      </c>
      <c r="M232" s="337">
        <f>SUMIF('Tab7'!$N$70:$N$273,A232,'Tab7'!$O$70:$O$273)</f>
        <v>0</v>
      </c>
      <c r="N232" s="337">
        <f>SUMIF('Tab 8'!$N$70:$N$680,A232,'Tab 8'!$O$70:$O$680)</f>
        <v>0</v>
      </c>
      <c r="O232" s="739">
        <f t="shared" si="14"/>
        <v>-13147078.230769232</v>
      </c>
      <c r="P232" s="740">
        <f t="shared" si="15"/>
        <v>-13147078.230769232</v>
      </c>
    </row>
    <row r="233" spans="1:16">
      <c r="A233" s="732" t="s">
        <v>805</v>
      </c>
      <c r="B233" s="80">
        <f>VLOOKUP(A233,[1]Adjustments!$A$12:$B$1400,2,FALSE)</f>
        <v>2012204.57</v>
      </c>
      <c r="C233" s="80">
        <f>VLOOKUP(A233,[1]Adjustments!$A$12:$DS$1400,123,FALSE)</f>
        <v>0</v>
      </c>
      <c r="D233" s="80">
        <f t="shared" si="13"/>
        <v>2012204.57</v>
      </c>
      <c r="F233" s="337">
        <f>VLOOKUP(A233,[1]Adjustments!$A$12:$DQ$1400,121,FALSE)</f>
        <v>0</v>
      </c>
      <c r="G233" s="740">
        <f t="shared" si="16"/>
        <v>-2012204.57</v>
      </c>
      <c r="I233" s="738">
        <f>SUMIF('Tab 3'!$N$11:$N$409,A233,'Tab 3'!$O$11:$O$409)</f>
        <v>0</v>
      </c>
      <c r="J233" s="337">
        <f>SUMIF('Tab 4'!$N$11:$N$409,A233,'Tab 4'!$O$11:$O$409)</f>
        <v>0</v>
      </c>
      <c r="K233" s="337">
        <f>SUMIF('Tab 5'!$N$11:$N$69,A233,'Tab 5'!$O$11:$O$69)</f>
        <v>0</v>
      </c>
      <c r="L233" s="751">
        <f>SUMIF('Tab 6'!$N$11:$N$409,A233,'Tab 6'!$O$11:$O$409)</f>
        <v>0</v>
      </c>
      <c r="M233" s="337">
        <f>SUMIF('Tab7'!$N$70:$N$273,A233,'Tab7'!$O$70:$O$273)</f>
        <v>0</v>
      </c>
      <c r="N233" s="337">
        <f>SUMIF('Tab 8'!$N$70:$N$680,A233,'Tab 8'!$O$70:$O$680)</f>
        <v>0</v>
      </c>
      <c r="O233" s="739">
        <f t="shared" si="14"/>
        <v>0</v>
      </c>
      <c r="P233" s="740">
        <f t="shared" si="15"/>
        <v>0</v>
      </c>
    </row>
    <row r="234" spans="1:16">
      <c r="A234" s="732" t="s">
        <v>806</v>
      </c>
      <c r="B234" s="80">
        <f>VLOOKUP(A234,[1]Adjustments!$A$12:$B$1400,2,FALSE)</f>
        <v>860320.68615384598</v>
      </c>
      <c r="C234" s="80">
        <f>VLOOKUP(A234,[1]Adjustments!$A$12:$DS$1400,123,FALSE)</f>
        <v>0</v>
      </c>
      <c r="D234" s="80">
        <f t="shared" si="13"/>
        <v>860320.68615384598</v>
      </c>
      <c r="F234" s="337">
        <f>VLOOKUP(A234,[1]Adjustments!$A$12:$DQ$1400,121,FALSE)</f>
        <v>0</v>
      </c>
      <c r="G234" s="740">
        <f t="shared" si="16"/>
        <v>-860320.68615384598</v>
      </c>
      <c r="I234" s="738">
        <f>SUMIF('Tab 3'!$N$11:$N$409,A234,'Tab 3'!$O$11:$O$409)</f>
        <v>0</v>
      </c>
      <c r="J234" s="337">
        <f>SUMIF('Tab 4'!$N$11:$N$409,A234,'Tab 4'!$O$11:$O$409)</f>
        <v>0</v>
      </c>
      <c r="K234" s="337">
        <f>SUMIF('Tab 5'!$N$11:$N$69,A234,'Tab 5'!$O$11:$O$69)</f>
        <v>0</v>
      </c>
      <c r="L234" s="751">
        <f>SUMIF('Tab 6'!$N$11:$N$409,A234,'Tab 6'!$O$11:$O$409)</f>
        <v>0</v>
      </c>
      <c r="M234" s="337">
        <f>SUMIF('Tab7'!$N$70:$N$273,A234,'Tab7'!$O$70:$O$273)</f>
        <v>0</v>
      </c>
      <c r="N234" s="337">
        <f>SUMIF('Tab 8'!$N$70:$N$680,A234,'Tab 8'!$O$70:$O$680)</f>
        <v>0</v>
      </c>
      <c r="O234" s="739">
        <f t="shared" si="14"/>
        <v>0</v>
      </c>
      <c r="P234" s="740">
        <f t="shared" si="15"/>
        <v>0</v>
      </c>
    </row>
    <row r="235" spans="1:16">
      <c r="A235" s="732" t="s">
        <v>807</v>
      </c>
      <c r="B235" s="80">
        <f>VLOOKUP(A235,[1]Adjustments!$A$12:$B$1400,2,FALSE)</f>
        <v>1607413.7061538401</v>
      </c>
      <c r="C235" s="80">
        <f>VLOOKUP(A235,[1]Adjustments!$A$12:$DS$1400,123,FALSE)</f>
        <v>0</v>
      </c>
      <c r="D235" s="80">
        <f t="shared" si="13"/>
        <v>1607413.7061538401</v>
      </c>
      <c r="F235" s="337">
        <f>VLOOKUP(A235,[1]Adjustments!$A$12:$DQ$1400,121,FALSE)</f>
        <v>0</v>
      </c>
      <c r="G235" s="740">
        <f t="shared" si="16"/>
        <v>-1607413.7061538401</v>
      </c>
      <c r="I235" s="738">
        <f>SUMIF('Tab 3'!$N$11:$N$409,A235,'Tab 3'!$O$11:$O$409)</f>
        <v>0</v>
      </c>
      <c r="J235" s="337">
        <f>SUMIF('Tab 4'!$N$11:$N$409,A235,'Tab 4'!$O$11:$O$409)</f>
        <v>0</v>
      </c>
      <c r="K235" s="337">
        <f>SUMIF('Tab 5'!$N$11:$N$69,A235,'Tab 5'!$O$11:$O$69)</f>
        <v>0</v>
      </c>
      <c r="L235" s="751">
        <f>SUMIF('Tab 6'!$N$11:$N$409,A235,'Tab 6'!$O$11:$O$409)</f>
        <v>0</v>
      </c>
      <c r="M235" s="337">
        <f>SUMIF('Tab7'!$N$70:$N$273,A235,'Tab7'!$O$70:$O$273)</f>
        <v>0</v>
      </c>
      <c r="N235" s="337">
        <f>SUMIF('Tab 8'!$N$70:$N$680,A235,'Tab 8'!$O$70:$O$680)</f>
        <v>0</v>
      </c>
      <c r="O235" s="739">
        <f t="shared" si="14"/>
        <v>0</v>
      </c>
      <c r="P235" s="740">
        <f t="shared" si="15"/>
        <v>0</v>
      </c>
    </row>
    <row r="236" spans="1:16">
      <c r="A236" s="826" t="s">
        <v>808</v>
      </c>
      <c r="B236" s="827">
        <f>VLOOKUP(A236,[1]Adjustments!$A$12:$B$1400,2,FALSE)</f>
        <v>73540.433076923</v>
      </c>
      <c r="C236" s="827">
        <f>VLOOKUP(A236,[1]Adjustments!$A$12:$DS$1400,123,FALSE)</f>
        <v>0</v>
      </c>
      <c r="D236" s="827">
        <f t="shared" si="13"/>
        <v>73540.433076923</v>
      </c>
      <c r="E236" s="828"/>
      <c r="F236" s="829">
        <f>VLOOKUP(A236,[1]Adjustments!$A$12:$DQ$1400,121,FALSE)</f>
        <v>0</v>
      </c>
      <c r="G236" s="829">
        <f t="shared" si="16"/>
        <v>-73540.433076923</v>
      </c>
      <c r="I236" s="738">
        <f>SUMIF('Tab 3'!$N$11:$N$409,A236,'Tab 3'!$O$11:$O$409)</f>
        <v>0</v>
      </c>
      <c r="J236" s="337">
        <f>SUMIF('Tab 4'!$N$11:$N$409,A236,'Tab 4'!$O$11:$O$409)</f>
        <v>0</v>
      </c>
      <c r="K236" s="337">
        <f>SUMIF('Tab 5'!$N$11:$N$69,A236,'Tab 5'!$O$11:$O$69)</f>
        <v>0</v>
      </c>
      <c r="L236" s="751">
        <f>SUMIF('Tab 6'!$N$11:$N$409,A236,'Tab 6'!$O$11:$O$409)</f>
        <v>0</v>
      </c>
      <c r="M236" s="337">
        <f>SUMIF('Tab7'!$N$70:$N$273,A236,'Tab7'!$O$70:$O$273)</f>
        <v>0</v>
      </c>
      <c r="N236" s="337">
        <f>SUMIF('Tab 8'!$N$70:$N$680,A236,'Tab 8'!$O$70:$O$680)</f>
        <v>0</v>
      </c>
      <c r="O236" s="739">
        <f t="shared" si="14"/>
        <v>0</v>
      </c>
      <c r="P236" s="740">
        <f t="shared" si="15"/>
        <v>0</v>
      </c>
    </row>
    <row r="237" spans="1:16">
      <c r="A237" s="732" t="s">
        <v>809</v>
      </c>
      <c r="B237" s="80">
        <f>VLOOKUP(A237,[1]Adjustments!$A$12:$B$1400,2,FALSE)</f>
        <v>-50966800.530769199</v>
      </c>
      <c r="C237" s="80">
        <f>VLOOKUP(A237,[1]Adjustments!$A$12:$DS$1400,123,FALSE)</f>
        <v>0</v>
      </c>
      <c r="D237" s="80">
        <f t="shared" si="13"/>
        <v>-50966800.530769199</v>
      </c>
      <c r="F237" s="337">
        <f>VLOOKUP(A237,[1]Adjustments!$A$12:$DQ$1400,121,FALSE)</f>
        <v>53848297.064615376</v>
      </c>
      <c r="G237" s="740">
        <f t="shared" si="16"/>
        <v>104815097.59538457</v>
      </c>
      <c r="I237" s="738">
        <f>SUMIF('Tab 3'!$N$11:$N$409,A237,'Tab 3'!$O$11:$O$409)</f>
        <v>0</v>
      </c>
      <c r="J237" s="337">
        <f>SUMIF('Tab 4'!$N$11:$N$409,A237,'Tab 4'!$O$11:$O$409)</f>
        <v>36362381.149231464</v>
      </c>
      <c r="K237" s="337">
        <f>SUMIF('Tab 5'!$N$11:$N$69,A237,'Tab 5'!$O$11:$O$69)</f>
        <v>0</v>
      </c>
      <c r="L237" s="751">
        <f>SUMIF('Tab 6'!$N$11:$N$409,A237,'Tab 6'!$O$11:$O$409)</f>
        <v>0</v>
      </c>
      <c r="M237" s="337">
        <f>SUMIF('Tab7'!$N$70:$N$273,A237,'Tab7'!$O$70:$O$273)</f>
        <v>0</v>
      </c>
      <c r="N237" s="337">
        <f>SUMIF('Tab 8'!$N$70:$N$680,A237,'Tab 8'!$O$70:$O$680)</f>
        <v>0</v>
      </c>
      <c r="O237" s="739">
        <f t="shared" si="14"/>
        <v>36362381.149231464</v>
      </c>
      <c r="P237" s="740">
        <f t="shared" si="15"/>
        <v>36362381.149231464</v>
      </c>
    </row>
    <row r="238" spans="1:16">
      <c r="A238" s="826" t="s">
        <v>810</v>
      </c>
      <c r="B238" s="827">
        <f>VLOOKUP(A238,[1]Adjustments!$A$12:$B$1400,2,FALSE)</f>
        <v>-276844218.48538399</v>
      </c>
      <c r="C238" s="827">
        <f>VLOOKUP(A238,[1]Adjustments!$A$12:$DS$1400,123,FALSE)</f>
        <v>0</v>
      </c>
      <c r="D238" s="827">
        <f>SUM(B238:C238)</f>
        <v>-276844218.48538399</v>
      </c>
      <c r="E238" s="828"/>
      <c r="F238" s="829">
        <f>VLOOKUP(A238,[1]Adjustments!$A$12:$DQ$1400,121,FALSE)</f>
        <v>0</v>
      </c>
      <c r="G238" s="829">
        <f>+F238-D238</f>
        <v>276844218.48538399</v>
      </c>
      <c r="I238" s="738">
        <f>SUMIF('Tab 3'!$N$11:$N$409,A238,'Tab 3'!$O$11:$O$409)</f>
        <v>0</v>
      </c>
      <c r="J238" s="337">
        <f>SUMIF('Tab 4'!$N$11:$N$409,A238,'Tab 4'!$O$11:$O$409)</f>
        <v>0</v>
      </c>
      <c r="K238" s="337">
        <f>SUMIF('Tab 5'!$N$11:$N$69,A238,'Tab 5'!$O$11:$O$69)</f>
        <v>0</v>
      </c>
      <c r="L238" s="751">
        <f>SUMIF('Tab 6'!$N$11:$N$409,A238,'Tab 6'!$O$11:$O$409)</f>
        <v>0</v>
      </c>
      <c r="M238" s="337">
        <f>SUMIF('Tab7'!$N$70:$N$273,A238,'Tab7'!$O$70:$O$273)</f>
        <v>0</v>
      </c>
      <c r="N238" s="337">
        <f>SUMIF('Tab 8'!$N$70:$N$680,A238,'Tab 8'!$O$70:$O$680)</f>
        <v>0</v>
      </c>
      <c r="O238" s="739">
        <f t="shared" si="14"/>
        <v>0</v>
      </c>
      <c r="P238" s="740">
        <f t="shared" si="15"/>
        <v>0</v>
      </c>
    </row>
    <row r="239" spans="1:16">
      <c r="A239" s="826" t="s">
        <v>811</v>
      </c>
      <c r="B239" s="827">
        <f>VLOOKUP(A239,[1]Adjustments!$A$12:$B$1400,2,FALSE)</f>
        <v>-1440136.9023076899</v>
      </c>
      <c r="C239" s="827">
        <f>VLOOKUP(A239,[1]Adjustments!$A$12:$DS$1400,123,FALSE)</f>
        <v>0</v>
      </c>
      <c r="D239" s="827">
        <f>SUM(B239:C239)</f>
        <v>-1440136.9023076899</v>
      </c>
      <c r="E239" s="828"/>
      <c r="F239" s="829">
        <f>VLOOKUP(A239,[1]Adjustments!$A$12:$DQ$1400,121,FALSE)</f>
        <v>0</v>
      </c>
      <c r="G239" s="829">
        <f>+F239-D239</f>
        <v>1440136.9023076899</v>
      </c>
      <c r="I239" s="738">
        <f>SUMIF('Tab 3'!$N$11:$N$409,A239,'Tab 3'!$O$11:$O$409)</f>
        <v>0</v>
      </c>
      <c r="J239" s="337">
        <f>SUMIF('Tab 4'!$N$11:$N$409,A239,'Tab 4'!$O$11:$O$409)</f>
        <v>0</v>
      </c>
      <c r="K239" s="337">
        <f>SUMIF('Tab 5'!$N$11:$N$69,A239,'Tab 5'!$O$11:$O$69)</f>
        <v>0</v>
      </c>
      <c r="L239" s="751">
        <f>SUMIF('Tab 6'!$N$11:$N$409,A239,'Tab 6'!$O$11:$O$409)</f>
        <v>0</v>
      </c>
      <c r="M239" s="337">
        <f>SUMIF('Tab7'!$N$70:$N$273,A239,'Tab7'!$O$70:$O$273)</f>
        <v>0</v>
      </c>
      <c r="N239" s="337">
        <f>SUMIF('Tab 8'!$N$70:$N$680,A239,'Tab 8'!$O$70:$O$680)</f>
        <v>0</v>
      </c>
      <c r="O239" s="739">
        <f t="shared" si="14"/>
        <v>0</v>
      </c>
      <c r="P239" s="740">
        <f t="shared" si="15"/>
        <v>0</v>
      </c>
    </row>
    <row r="240" spans="1:16">
      <c r="A240" s="826" t="s">
        <v>1881</v>
      </c>
      <c r="B240" s="827">
        <f>VLOOKUP(A240,[1]Adjustments!$A$12:$B$1400,2,FALSE)</f>
        <v>-1849961.13923076</v>
      </c>
      <c r="C240" s="827">
        <f>VLOOKUP(A240,[1]Adjustments!$A$12:$DS$1400,123,FALSE)</f>
        <v>0</v>
      </c>
      <c r="D240" s="827">
        <f>SUM(B240:C240)</f>
        <v>-1849961.13923076</v>
      </c>
      <c r="E240" s="828"/>
      <c r="F240" s="829">
        <f>VLOOKUP(A240,[1]Adjustments!$A$12:$DQ$1400,121,FALSE)</f>
        <v>0</v>
      </c>
      <c r="G240" s="829">
        <f>+F240-D240</f>
        <v>1849961.13923076</v>
      </c>
      <c r="I240" s="738">
        <f>SUMIF('Tab 3'!$N$11:$N$409,A240,'Tab 3'!$O$11:$O$409)</f>
        <v>0</v>
      </c>
      <c r="J240" s="337">
        <f>SUMIF('Tab 4'!$N$11:$N$409,A240,'Tab 4'!$O$11:$O$409)</f>
        <v>0</v>
      </c>
      <c r="K240" s="337">
        <f>SUMIF('Tab 5'!$N$11:$N$69,A240,'Tab 5'!$O$11:$O$69)</f>
        <v>0</v>
      </c>
      <c r="L240" s="751">
        <f>SUMIF('Tab 6'!$N$11:$N$409,A240,'Tab 6'!$O$11:$O$409)</f>
        <v>0</v>
      </c>
      <c r="M240" s="337">
        <f>SUMIF('Tab7'!$N$70:$N$273,A240,'Tab7'!$O$70:$O$273)</f>
        <v>0</v>
      </c>
      <c r="N240" s="337">
        <f>SUMIF('Tab 8'!$N$70:$N$680,A240,'Tab 8'!$O$70:$O$680)</f>
        <v>0</v>
      </c>
      <c r="O240" s="739">
        <f t="shared" si="14"/>
        <v>0</v>
      </c>
      <c r="P240" s="740">
        <f t="shared" si="15"/>
        <v>0</v>
      </c>
    </row>
    <row r="241" spans="1:17">
      <c r="A241" s="826" t="s">
        <v>813</v>
      </c>
      <c r="B241" s="827">
        <f>VLOOKUP(A241,[1]Adjustments!$A$12:$B$1400,2,FALSE)</f>
        <v>-5236.57</v>
      </c>
      <c r="C241" s="827">
        <f>VLOOKUP(A241,[1]Adjustments!$A$12:$DS$1400,123,FALSE)</f>
        <v>0</v>
      </c>
      <c r="D241" s="827">
        <f>SUM(B241:C241)</f>
        <v>-5236.57</v>
      </c>
      <c r="E241" s="828"/>
      <c r="F241" s="829">
        <f>VLOOKUP(A241,[1]Adjustments!$A$12:$DQ$1400,121,FALSE)</f>
        <v>-63756.828461538469</v>
      </c>
      <c r="G241" s="829">
        <f>+F241-D241</f>
        <v>-58520.258461538469</v>
      </c>
      <c r="I241" s="738">
        <f>SUMIF('Tab 3'!$N$11:$N$409,A241,'Tab 3'!$O$11:$O$409)</f>
        <v>0</v>
      </c>
      <c r="J241" s="337">
        <f>SUMIF('Tab 4'!$N$11:$N$409,A241,'Tab 4'!$O$11:$O$409)</f>
        <v>0</v>
      </c>
      <c r="K241" s="337">
        <f>SUMIF('Tab 5'!$N$11:$N$69,A241,'Tab 5'!$O$11:$O$69)</f>
        <v>0</v>
      </c>
      <c r="L241" s="751">
        <f>SUMIF('Tab 6'!$N$11:$N$409,A241,'Tab 6'!$O$11:$O$409)</f>
        <v>0</v>
      </c>
      <c r="M241" s="337">
        <f>SUMIF('Tab7'!$N$70:$N$273,A241,'Tab7'!$O$70:$O$273)</f>
        <v>0</v>
      </c>
      <c r="N241" s="337">
        <f>SUMIF('Tab 8'!$N$70:$N$680,A241,'Tab 8'!$O$70:$O$680)</f>
        <v>-59506.985384615364</v>
      </c>
      <c r="O241" s="739">
        <f t="shared" si="14"/>
        <v>-59506.985384615364</v>
      </c>
      <c r="P241" s="740">
        <f t="shared" si="15"/>
        <v>-59506.985384615364</v>
      </c>
    </row>
    <row r="242" spans="1:17">
      <c r="A242" s="732" t="s">
        <v>814</v>
      </c>
      <c r="B242" s="80">
        <f>VLOOKUP(A242,[1]Adjustments!$A$12:$B$1400,2,FALSE)</f>
        <v>-7119.6861538461499</v>
      </c>
      <c r="C242" s="80">
        <f>VLOOKUP(A242,[1]Adjustments!$A$12:$DS$1400,123,FALSE)</f>
        <v>0</v>
      </c>
      <c r="D242" s="80">
        <f t="shared" si="13"/>
        <v>-7119.6861538461499</v>
      </c>
      <c r="F242" s="337">
        <f>VLOOKUP(A242,[1]Adjustments!$A$12:$DQ$1400,121,FALSE)</f>
        <v>-131533.18846153846</v>
      </c>
      <c r="G242" s="740">
        <f t="shared" si="16"/>
        <v>-124413.50230769231</v>
      </c>
      <c r="I242" s="738">
        <f>SUMIF('Tab 3'!$N$11:$N$409,A242,'Tab 3'!$O$11:$O$409)</f>
        <v>0</v>
      </c>
      <c r="J242" s="337">
        <f>SUMIF('Tab 4'!$N$11:$N$409,A242,'Tab 4'!$O$11:$O$409)</f>
        <v>0</v>
      </c>
      <c r="K242" s="337">
        <f>SUMIF('Tab 5'!$N$11:$N$69,A242,'Tab 5'!$O$11:$O$69)</f>
        <v>0</v>
      </c>
      <c r="L242" s="751">
        <f>SUMIF('Tab 6'!$N$11:$N$409,A242,'Tab 6'!$O$11:$O$409)</f>
        <v>0</v>
      </c>
      <c r="M242" s="337">
        <f>SUMIF('Tab7'!$N$70:$N$273,A242,'Tab7'!$O$70:$O$273)</f>
        <v>0</v>
      </c>
      <c r="N242" s="337">
        <f>SUMIF('Tab 8'!$N$70:$N$680,A242,'Tab 8'!$O$70:$O$680)</f>
        <v>-112616.74923076923</v>
      </c>
      <c r="O242" s="739">
        <f t="shared" si="14"/>
        <v>-112616.74923076923</v>
      </c>
      <c r="P242" s="740">
        <f t="shared" si="15"/>
        <v>-112616.74923076923</v>
      </c>
    </row>
    <row r="243" spans="1:17">
      <c r="A243" s="732" t="s">
        <v>815</v>
      </c>
      <c r="B243" s="80">
        <f>VLOOKUP(A243,[1]Adjustments!$A$12:$B$1400,2,FALSE)</f>
        <v>-2999183.7615384599</v>
      </c>
      <c r="C243" s="80">
        <f>VLOOKUP(A243,[1]Adjustments!$A$12:$DS$1400,123,FALSE)</f>
        <v>0</v>
      </c>
      <c r="D243" s="80">
        <f t="shared" si="13"/>
        <v>-2999183.7615384599</v>
      </c>
      <c r="F243" s="337">
        <f>VLOOKUP(A243,[1]Adjustments!$A$12:$DQ$1400,121,FALSE)</f>
        <v>2261966.7846153835</v>
      </c>
      <c r="G243" s="740">
        <f t="shared" si="16"/>
        <v>5261150.5461538434</v>
      </c>
      <c r="I243" s="738">
        <f>SUMIF('Tab 3'!$N$11:$N$409,A243,'Tab 3'!$O$11:$O$409)</f>
        <v>0</v>
      </c>
      <c r="J243" s="337">
        <f>SUMIF('Tab 4'!$N$11:$N$409,A243,'Tab 4'!$O$11:$O$409)</f>
        <v>0</v>
      </c>
      <c r="K243" s="337">
        <f>SUMIF('Tab 5'!$N$11:$N$69,A243,'Tab 5'!$O$11:$O$69)</f>
        <v>0</v>
      </c>
      <c r="L243" s="751">
        <f>SUMIF('Tab 6'!$N$11:$N$409,A243,'Tab 6'!$O$11:$O$409)</f>
        <v>0</v>
      </c>
      <c r="M243" s="337">
        <f>SUMIF('Tab7'!$N$70:$N$273,A243,'Tab7'!$O$70:$O$273)</f>
        <v>0</v>
      </c>
      <c r="N243" s="337">
        <f>SUMIF('Tab 8'!$N$70:$N$680,A243,'Tab 8'!$O$70:$O$680)</f>
        <v>-486070.63230769185</v>
      </c>
      <c r="O243" s="739">
        <f t="shared" si="14"/>
        <v>-486070.63230769185</v>
      </c>
      <c r="P243" s="740">
        <f t="shared" si="15"/>
        <v>-486070.63230769185</v>
      </c>
    </row>
    <row r="244" spans="1:17">
      <c r="A244" s="732" t="s">
        <v>816</v>
      </c>
      <c r="B244" s="80">
        <f>VLOOKUP(A244,[1]Adjustments!$A$12:$B$1400,2,FALSE)</f>
        <v>-19780421.75</v>
      </c>
      <c r="C244" s="80">
        <f>VLOOKUP(A244,[1]Adjustments!$A$12:$DS$1400,123,FALSE)</f>
        <v>0</v>
      </c>
      <c r="D244" s="80">
        <f t="shared" si="13"/>
        <v>-19780421.75</v>
      </c>
      <c r="F244" s="337">
        <f>VLOOKUP(A244,[1]Adjustments!$A$12:$DQ$1400,121,FALSE)</f>
        <v>3971907.2853846103</v>
      </c>
      <c r="G244" s="740">
        <f t="shared" si="16"/>
        <v>23752329.03538461</v>
      </c>
      <c r="I244" s="738">
        <f>SUMIF('Tab 3'!$N$11:$N$409,A244,'Tab 3'!$O$11:$O$409)</f>
        <v>0</v>
      </c>
      <c r="J244" s="337">
        <f>SUMIF('Tab 4'!$N$11:$N$409,A244,'Tab 4'!$O$11:$O$409)</f>
        <v>0</v>
      </c>
      <c r="K244" s="337">
        <f>SUMIF('Tab 5'!$N$11:$N$69,A244,'Tab 5'!$O$11:$O$69)</f>
        <v>0</v>
      </c>
      <c r="L244" s="751">
        <f>SUMIF('Tab 6'!$N$11:$N$409,A244,'Tab 6'!$O$11:$O$409)</f>
        <v>0</v>
      </c>
      <c r="M244" s="337">
        <f>SUMIF('Tab7'!$N$70:$N$273,A244,'Tab7'!$O$70:$O$273)</f>
        <v>0</v>
      </c>
      <c r="N244" s="337">
        <f>SUMIF('Tab 8'!$N$70:$N$680,A244,'Tab 8'!$O$70:$O$680)</f>
        <v>8231054.5176923946</v>
      </c>
      <c r="O244" s="739">
        <f t="shared" si="14"/>
        <v>8231054.5176923946</v>
      </c>
      <c r="P244" s="740">
        <f t="shared" si="15"/>
        <v>8231054.5176923946</v>
      </c>
    </row>
    <row r="245" spans="1:17">
      <c r="A245" s="732" t="s">
        <v>817</v>
      </c>
      <c r="B245" s="80">
        <f>VLOOKUP(A245,[1]Adjustments!$A$12:$B$1400,2,FALSE)</f>
        <v>-987837.66615384596</v>
      </c>
      <c r="C245" s="80">
        <f>VLOOKUP(A245,[1]Adjustments!$A$12:$DS$1400,123,FALSE)</f>
        <v>0</v>
      </c>
      <c r="D245" s="80">
        <f t="shared" si="13"/>
        <v>-987837.66615384596</v>
      </c>
      <c r="F245" s="337">
        <f>VLOOKUP(A245,[1]Adjustments!$A$12:$DQ$1400,121,FALSE)</f>
        <v>-4006978.9292307682</v>
      </c>
      <c r="G245" s="740">
        <f t="shared" si="16"/>
        <v>-3019141.2630769224</v>
      </c>
      <c r="I245" s="738">
        <f>SUMIF('Tab 3'!$N$11:$N$409,A245,'Tab 3'!$O$11:$O$409)</f>
        <v>0</v>
      </c>
      <c r="J245" s="337">
        <f>SUMIF('Tab 4'!$N$11:$N$409,A245,'Tab 4'!$O$11:$O$409)</f>
        <v>0</v>
      </c>
      <c r="K245" s="337">
        <f>SUMIF('Tab 5'!$N$11:$N$69,A245,'Tab 5'!$O$11:$O$69)</f>
        <v>0</v>
      </c>
      <c r="L245" s="751">
        <f>SUMIF('Tab 6'!$N$11:$N$409,A245,'Tab 6'!$O$11:$O$409)</f>
        <v>0</v>
      </c>
      <c r="M245" s="337">
        <f>SUMIF('Tab7'!$N$70:$N$273,A245,'Tab7'!$O$70:$O$273)</f>
        <v>0</v>
      </c>
      <c r="N245" s="337">
        <f>SUMIF('Tab 8'!$N$70:$N$680,A245,'Tab 8'!$O$70:$O$680)</f>
        <v>-3937399.9938461534</v>
      </c>
      <c r="O245" s="739">
        <f t="shared" si="14"/>
        <v>-3937399.9938461534</v>
      </c>
      <c r="P245" s="740">
        <f t="shared" si="15"/>
        <v>-3937399.9938461534</v>
      </c>
    </row>
    <row r="246" spans="1:17" ht="13.5" thickBot="1">
      <c r="A246" s="826" t="s">
        <v>818</v>
      </c>
      <c r="B246" s="827">
        <f>VLOOKUP(A246,[1]Adjustments!$A$12:$B$1400,2,FALSE)</f>
        <v>-101.50923076923</v>
      </c>
      <c r="C246" s="827">
        <f>VLOOKUP(A246,[1]Adjustments!$A$12:$DS$1400,123,FALSE)</f>
        <v>0</v>
      </c>
      <c r="D246" s="827">
        <f>SUM(B246:C246)</f>
        <v>-101.50923076923</v>
      </c>
      <c r="E246" s="828"/>
      <c r="F246" s="829">
        <f>VLOOKUP(A246,[1]Adjustments!$A$12:$DQ$1400,121,FALSE)</f>
        <v>-242041.04307692306</v>
      </c>
      <c r="G246" s="829">
        <f>+F246-D246</f>
        <v>-241939.53384615382</v>
      </c>
      <c r="I246" s="738">
        <f>SUMIF('Tab 3'!$N$11:$N$409,A246,'Tab 3'!$O$11:$O$409)</f>
        <v>0</v>
      </c>
      <c r="J246" s="337">
        <f>SUMIF('Tab 4'!$N$11:$N$409,A246,'Tab 4'!$O$11:$O$409)</f>
        <v>0</v>
      </c>
      <c r="K246" s="337">
        <f>SUMIF('Tab 5'!$N$11:$N$69,A246,'Tab 5'!$O$11:$O$69)</f>
        <v>0</v>
      </c>
      <c r="L246" s="751">
        <f>SUMIF('Tab 6'!$N$11:$N$409,A246,'Tab 6'!$O$11:$O$409)</f>
        <v>0</v>
      </c>
      <c r="M246" s="337">
        <f>SUMIF('Tab7'!$N$70:$N$273,A246,'Tab7'!$O$70:$O$273)</f>
        <v>0</v>
      </c>
      <c r="N246" s="337">
        <f>SUMIF('Tab 8'!$N$70:$N$680,A246,'Tab 8'!$O$70:$O$680)</f>
        <v>-290457.87692307687</v>
      </c>
      <c r="O246" s="739">
        <f t="shared" si="14"/>
        <v>-290457.87692307687</v>
      </c>
      <c r="P246" s="740">
        <f t="shared" si="15"/>
        <v>-290457.87692307687</v>
      </c>
    </row>
    <row r="247" spans="1:17" ht="13.5" thickBot="1">
      <c r="A247" s="826" t="s">
        <v>819</v>
      </c>
      <c r="B247" s="827">
        <f>VLOOKUP(A247,[1]Adjustments!$A$12:$B$1400,2,FALSE)</f>
        <v>-57611.3269230769</v>
      </c>
      <c r="C247" s="827">
        <f>VLOOKUP(A247,[1]Adjustments!$A$12:$DS$1400,123,FALSE)</f>
        <v>0</v>
      </c>
      <c r="D247" s="827">
        <f>SUM(B247:C247)</f>
        <v>-57611.3269230769</v>
      </c>
      <c r="E247" s="828"/>
      <c r="F247" s="829">
        <f>VLOOKUP(A247,[1]Adjustments!$A$12:$DQ$1400,121,FALSE)</f>
        <v>-1770613.5730769231</v>
      </c>
      <c r="G247" s="829">
        <f>+F247-D247</f>
        <v>-1713002.2461538462</v>
      </c>
      <c r="I247" s="738">
        <f>SUMIF('Tab 3'!$N$11:$N$409,A247,'Tab 3'!$O$11:$O$409)</f>
        <v>0</v>
      </c>
      <c r="J247" s="337">
        <f>SUMIF('Tab 4'!$N$11:$N$409,A247,'Tab 4'!$O$11:$O$409)</f>
        <v>0</v>
      </c>
      <c r="K247" s="337">
        <f>SUMIF('Tab 5'!$N$11:$N$69,A247,'Tab 5'!$O$11:$O$69)</f>
        <v>0</v>
      </c>
      <c r="L247" s="751">
        <f>SUMIF('Tab 6'!$N$11:$N$409,A247,'Tab 6'!$O$11:$O$409)</f>
        <v>0</v>
      </c>
      <c r="M247" s="337">
        <f>SUMIF('Tab7'!$N$70:$N$273,A247,'Tab7'!$O$70:$O$273)</f>
        <v>0</v>
      </c>
      <c r="N247" s="337">
        <f>SUMIF('Tab 8'!$N$70:$N$680,A247,'Tab 8'!$O$70:$O$680)</f>
        <v>-3345002.28</v>
      </c>
      <c r="O247" s="739">
        <f t="shared" si="14"/>
        <v>-3345002.28</v>
      </c>
      <c r="P247" s="740">
        <f t="shared" si="15"/>
        <v>-3345002.28</v>
      </c>
      <c r="Q247" s="865" t="s">
        <v>1960</v>
      </c>
    </row>
    <row r="248" spans="1:17">
      <c r="A248" s="732" t="s">
        <v>820</v>
      </c>
      <c r="B248" s="80">
        <f>VLOOKUP(A248,[1]Adjustments!$A$12:$B$1400,2,FALSE)</f>
        <v>18950.507692307601</v>
      </c>
      <c r="C248" s="80">
        <f>VLOOKUP(A248,[1]Adjustments!$A$12:$DS$1400,123,FALSE)</f>
        <v>0</v>
      </c>
      <c r="D248" s="80">
        <f t="shared" si="13"/>
        <v>18950.507692307601</v>
      </c>
      <c r="F248" s="337">
        <f>VLOOKUP(A248,[1]Adjustments!$A$12:$DQ$1400,121,FALSE)</f>
        <v>-18950.507692307601</v>
      </c>
      <c r="G248" s="740">
        <f t="shared" si="16"/>
        <v>-37901.015384615202</v>
      </c>
      <c r="I248" s="738">
        <f>SUMIF('Tab 3'!$N$11:$N$409,A248,'Tab 3'!$O$11:$O$409)</f>
        <v>0</v>
      </c>
      <c r="J248" s="337">
        <f>SUMIF('Tab 4'!$N$11:$N$409,A248,'Tab 4'!$O$11:$O$409)</f>
        <v>0</v>
      </c>
      <c r="K248" s="337">
        <f>SUMIF('Tab 5'!$N$11:$N$69,A248,'Tab 5'!$O$11:$O$69)</f>
        <v>0</v>
      </c>
      <c r="L248" s="751">
        <f>SUMIF('Tab 6'!$N$11:$N$409,A248,'Tab 6'!$O$11:$O$409)</f>
        <v>0</v>
      </c>
      <c r="M248" s="337">
        <f>SUMIF('Tab7'!$N$70:$N$273,A248,'Tab7'!$O$70:$O$273)</f>
        <v>0</v>
      </c>
      <c r="N248" s="337">
        <f>SUMIF('Tab 8'!$N$70:$N$680,A248,'Tab 8'!$O$70:$O$680)</f>
        <v>0</v>
      </c>
      <c r="O248" s="739">
        <f t="shared" si="14"/>
        <v>0</v>
      </c>
      <c r="P248" s="740">
        <f t="shared" si="15"/>
        <v>0</v>
      </c>
      <c r="Q248" s="865" t="s">
        <v>1960</v>
      </c>
    </row>
    <row r="249" spans="1:17">
      <c r="A249" s="732" t="s">
        <v>821</v>
      </c>
      <c r="B249" s="80">
        <f>VLOOKUP(A249,[1]Adjustments!$A$12:$B$1400,2,FALSE)</f>
        <v>-3690692.3076923001</v>
      </c>
      <c r="C249" s="80">
        <f>VLOOKUP(A249,[1]Adjustments!$A$12:$DS$1400,123,FALSE)</f>
        <v>0</v>
      </c>
      <c r="D249" s="80">
        <f t="shared" si="13"/>
        <v>-3690692.3076923001</v>
      </c>
      <c r="F249" s="337">
        <f>VLOOKUP(A249,[1]Adjustments!$A$12:$DQ$1400,121,FALSE)</f>
        <v>0</v>
      </c>
      <c r="G249" s="740">
        <f t="shared" si="16"/>
        <v>3690692.3076923001</v>
      </c>
      <c r="I249" s="738">
        <f>SUMIF('Tab 3'!$N$11:$N$409,A249,'Tab 3'!$O$11:$O$409)</f>
        <v>0</v>
      </c>
      <c r="J249" s="337">
        <f>SUMIF('Tab 4'!$N$11:$N$409,A249,'Tab 4'!$O$11:$O$409)</f>
        <v>0</v>
      </c>
      <c r="K249" s="337">
        <f>SUMIF('Tab 5'!$N$11:$N$69,A249,'Tab 5'!$O$11:$O$69)</f>
        <v>0</v>
      </c>
      <c r="L249" s="751">
        <f>SUMIF('Tab 6'!$N$11:$N$409,A249,'Tab 6'!$O$11:$O$409)</f>
        <v>0</v>
      </c>
      <c r="M249" s="337">
        <f>SUMIF('Tab7'!$N$70:$N$273,A249,'Tab7'!$O$70:$O$273)</f>
        <v>0</v>
      </c>
      <c r="N249" s="337">
        <f>SUMIF('Tab 8'!$N$70:$N$680,A249,'Tab 8'!$O$70:$O$680)</f>
        <v>0</v>
      </c>
      <c r="O249" s="739">
        <f t="shared" si="14"/>
        <v>0</v>
      </c>
      <c r="P249" s="740">
        <f t="shared" si="15"/>
        <v>0</v>
      </c>
    </row>
    <row r="250" spans="1:17">
      <c r="A250" s="826" t="s">
        <v>822</v>
      </c>
      <c r="B250" s="827">
        <f>VLOOKUP(A250,[1]Adjustments!$A$12:$B$1400,2,FALSE)</f>
        <v>-2777253.4615384601</v>
      </c>
      <c r="C250" s="827">
        <f>VLOOKUP(A250,[1]Adjustments!$A$12:$DS$1400,123,FALSE)</f>
        <v>0</v>
      </c>
      <c r="D250" s="827">
        <f>SUM(B250:C250)</f>
        <v>-2777253.4615384601</v>
      </c>
      <c r="E250" s="828"/>
      <c r="F250" s="829">
        <f>VLOOKUP(A250,[1]Adjustments!$A$12:$DQ$1400,121,FALSE)</f>
        <v>0</v>
      </c>
      <c r="G250" s="829">
        <f>+F250-D250</f>
        <v>2777253.4615384601</v>
      </c>
      <c r="I250" s="738">
        <f>SUMIF('Tab 3'!$N$11:$N$409,A250,'Tab 3'!$O$11:$O$409)</f>
        <v>0</v>
      </c>
      <c r="J250" s="337">
        <f>SUMIF('Tab 4'!$N$11:$N$409,A250,'Tab 4'!$O$11:$O$409)</f>
        <v>0</v>
      </c>
      <c r="K250" s="337">
        <f>SUMIF('Tab 5'!$N$11:$N$69,A250,'Tab 5'!$O$11:$O$69)</f>
        <v>0</v>
      </c>
      <c r="L250" s="751">
        <f>SUMIF('Tab 6'!$N$11:$N$409,A250,'Tab 6'!$O$11:$O$409)</f>
        <v>0</v>
      </c>
      <c r="M250" s="337">
        <f>SUMIF('Tab7'!$N$70:$N$273,A250,'Tab7'!$O$70:$O$273)</f>
        <v>0</v>
      </c>
      <c r="N250" s="337">
        <f>SUMIF('Tab 8'!$N$70:$N$680,A250,'Tab 8'!$O$70:$O$680)</f>
        <v>0</v>
      </c>
      <c r="O250" s="739">
        <f t="shared" si="14"/>
        <v>0</v>
      </c>
      <c r="P250" s="740">
        <f t="shared" si="15"/>
        <v>0</v>
      </c>
    </row>
    <row r="251" spans="1:17">
      <c r="A251" s="826" t="s">
        <v>823</v>
      </c>
      <c r="B251" s="827">
        <f>VLOOKUP(A251,[1]Adjustments!$A$12:$B$1400,2,FALSE)</f>
        <v>-273000</v>
      </c>
      <c r="C251" s="827">
        <f>VLOOKUP(A251,[1]Adjustments!$A$12:$DS$1400,123,FALSE)</f>
        <v>0</v>
      </c>
      <c r="D251" s="827">
        <f>SUM(B251:C251)</f>
        <v>-273000</v>
      </c>
      <c r="E251" s="828"/>
      <c r="F251" s="829">
        <f>VLOOKUP(A251,[1]Adjustments!$A$12:$DQ$1400,121,FALSE)</f>
        <v>0</v>
      </c>
      <c r="G251" s="829">
        <f>+F251-D251</f>
        <v>273000</v>
      </c>
      <c r="I251" s="738">
        <f>SUMIF('Tab 3'!$N$11:$N$409,A251,'Tab 3'!$O$11:$O$409)</f>
        <v>0</v>
      </c>
      <c r="J251" s="337">
        <f>SUMIF('Tab 4'!$N$11:$N$409,A251,'Tab 4'!$O$11:$O$409)</f>
        <v>0</v>
      </c>
      <c r="K251" s="337">
        <f>SUMIF('Tab 5'!$N$11:$N$69,A251,'Tab 5'!$O$11:$O$69)</f>
        <v>0</v>
      </c>
      <c r="L251" s="751">
        <f>SUMIF('Tab 6'!$N$11:$N$409,A251,'Tab 6'!$O$11:$O$409)</f>
        <v>0</v>
      </c>
      <c r="M251" s="337">
        <f>SUMIF('Tab7'!$N$70:$N$273,A251,'Tab7'!$O$70:$O$273)</f>
        <v>0</v>
      </c>
      <c r="N251" s="337">
        <f>SUMIF('Tab 8'!$N$70:$N$680,A251,'Tab 8'!$O$70:$O$680)</f>
        <v>0</v>
      </c>
      <c r="O251" s="739">
        <f t="shared" si="14"/>
        <v>0</v>
      </c>
      <c r="P251" s="740">
        <f t="shared" si="15"/>
        <v>0</v>
      </c>
    </row>
    <row r="252" spans="1:17">
      <c r="A252" s="826" t="s">
        <v>825</v>
      </c>
      <c r="B252" s="827">
        <f>VLOOKUP(A252,[1]Adjustments!$A$12:$B$1400,2,FALSE)</f>
        <v>-213648.34307692299</v>
      </c>
      <c r="C252" s="827">
        <f>VLOOKUP(A252,[1]Adjustments!$A$12:$DS$1400,123,FALSE)</f>
        <v>0</v>
      </c>
      <c r="D252" s="827">
        <f>SUM(B252:C252)</f>
        <v>-213648.34307692299</v>
      </c>
      <c r="E252" s="828"/>
      <c r="F252" s="829">
        <f>VLOOKUP(A252,[1]Adjustments!$A$12:$DQ$1400,121,FALSE)</f>
        <v>0</v>
      </c>
      <c r="G252" s="829">
        <f>+F252-D252</f>
        <v>213648.34307692299</v>
      </c>
      <c r="I252" s="738">
        <f>SUMIF('Tab 3'!$N$11:$N$409,A252,'Tab 3'!$O$11:$O$409)</f>
        <v>0</v>
      </c>
      <c r="J252" s="337">
        <f>SUMIF('Tab 4'!$N$11:$N$409,A252,'Tab 4'!$O$11:$O$409)</f>
        <v>0</v>
      </c>
      <c r="K252" s="337">
        <f>SUMIF('Tab 5'!$N$11:$N$69,A252,'Tab 5'!$O$11:$O$69)</f>
        <v>0</v>
      </c>
      <c r="L252" s="751">
        <f>SUMIF('Tab 6'!$N$11:$N$409,A252,'Tab 6'!$O$11:$O$409)</f>
        <v>0</v>
      </c>
      <c r="M252" s="337">
        <f>SUMIF('Tab7'!$N$70:$N$273,A252,'Tab7'!$O$70:$O$273)</f>
        <v>0</v>
      </c>
      <c r="N252" s="337">
        <f>SUMIF('Tab 8'!$N$70:$N$680,A252,'Tab 8'!$O$70:$O$680)</f>
        <v>0</v>
      </c>
      <c r="O252" s="739">
        <f t="shared" si="14"/>
        <v>0</v>
      </c>
      <c r="P252" s="740">
        <f t="shared" si="15"/>
        <v>0</v>
      </c>
    </row>
    <row r="253" spans="1:17">
      <c r="A253" s="732" t="s">
        <v>826</v>
      </c>
      <c r="B253" s="80">
        <f>VLOOKUP(A253,[1]Adjustments!$A$12:$B$1400,2,FALSE)</f>
        <v>-54430.222307692296</v>
      </c>
      <c r="C253" s="80">
        <f>VLOOKUP(A253,[1]Adjustments!$A$12:$DS$1400,123,FALSE)</f>
        <v>0</v>
      </c>
      <c r="D253" s="80">
        <f t="shared" si="13"/>
        <v>-54430.222307692296</v>
      </c>
      <c r="F253" s="337">
        <f>VLOOKUP(A253,[1]Adjustments!$A$12:$DQ$1400,121,FALSE)</f>
        <v>0</v>
      </c>
      <c r="G253" s="740">
        <f t="shared" si="16"/>
        <v>54430.222307692296</v>
      </c>
      <c r="I253" s="738">
        <f>SUMIF('Tab 3'!$N$11:$N$409,A253,'Tab 3'!$O$11:$O$409)</f>
        <v>0</v>
      </c>
      <c r="J253" s="337">
        <f>SUMIF('Tab 4'!$N$11:$N$409,A253,'Tab 4'!$O$11:$O$409)</f>
        <v>0</v>
      </c>
      <c r="K253" s="337">
        <f>SUMIF('Tab 5'!$N$11:$N$69,A253,'Tab 5'!$O$11:$O$69)</f>
        <v>0</v>
      </c>
      <c r="L253" s="751">
        <f>SUMIF('Tab 6'!$N$11:$N$409,A253,'Tab 6'!$O$11:$O$409)</f>
        <v>0</v>
      </c>
      <c r="M253" s="337">
        <f>SUMIF('Tab7'!$N$70:$N$273,A253,'Tab7'!$O$70:$O$273)</f>
        <v>0</v>
      </c>
      <c r="N253" s="337">
        <f>SUMIF('Tab 8'!$N$70:$N$680,A253,'Tab 8'!$O$70:$O$680)</f>
        <v>0</v>
      </c>
      <c r="O253" s="739">
        <f t="shared" si="14"/>
        <v>0</v>
      </c>
      <c r="P253" s="740">
        <f t="shared" si="15"/>
        <v>0</v>
      </c>
    </row>
    <row r="254" spans="1:17">
      <c r="A254" s="732" t="s">
        <v>827</v>
      </c>
      <c r="B254" s="80">
        <f>VLOOKUP(A254,[1]Adjustments!$A$12:$B$1400,2,FALSE)</f>
        <v>-995738.08923076896</v>
      </c>
      <c r="C254" s="80">
        <f>VLOOKUP(A254,[1]Adjustments!$A$12:$DS$1400,123,FALSE)</f>
        <v>0</v>
      </c>
      <c r="D254" s="80">
        <f t="shared" si="13"/>
        <v>-995738.08923076896</v>
      </c>
      <c r="F254" s="337">
        <f>VLOOKUP(A254,[1]Adjustments!$A$12:$DQ$1400,121,FALSE)</f>
        <v>0</v>
      </c>
      <c r="G254" s="740">
        <f t="shared" si="16"/>
        <v>995738.08923076896</v>
      </c>
      <c r="I254" s="738">
        <f>SUMIF('Tab 3'!$N$11:$N$409,A254,'Tab 3'!$O$11:$O$409)</f>
        <v>0</v>
      </c>
      <c r="J254" s="337">
        <f>SUMIF('Tab 4'!$N$11:$N$409,A254,'Tab 4'!$O$11:$O$409)</f>
        <v>0</v>
      </c>
      <c r="K254" s="337">
        <f>SUMIF('Tab 5'!$N$11:$N$69,A254,'Tab 5'!$O$11:$O$69)</f>
        <v>0</v>
      </c>
      <c r="L254" s="751">
        <f>SUMIF('Tab 6'!$N$11:$N$409,A254,'Tab 6'!$O$11:$O$409)</f>
        <v>0</v>
      </c>
      <c r="M254" s="337">
        <f>SUMIF('Tab7'!$N$70:$N$273,A254,'Tab7'!$O$70:$O$273)</f>
        <v>0</v>
      </c>
      <c r="N254" s="337">
        <f>SUMIF('Tab 8'!$N$70:$N$680,A254,'Tab 8'!$O$70:$O$680)</f>
        <v>0</v>
      </c>
      <c r="O254" s="739">
        <f t="shared" si="14"/>
        <v>0</v>
      </c>
      <c r="P254" s="740">
        <f t="shared" si="15"/>
        <v>0</v>
      </c>
    </row>
    <row r="255" spans="1:17">
      <c r="A255" s="732" t="s">
        <v>828</v>
      </c>
      <c r="B255" s="80">
        <f>VLOOKUP(A255,[1]Adjustments!$A$12:$B$1400,2,FALSE)</f>
        <v>0</v>
      </c>
      <c r="C255" s="80">
        <f>VLOOKUP(A255,[1]Adjustments!$A$12:$DS$1400,123,FALSE)</f>
        <v>0</v>
      </c>
      <c r="D255" s="80">
        <f t="shared" si="13"/>
        <v>0</v>
      </c>
      <c r="F255" s="337">
        <f>VLOOKUP(A255,[1]Adjustments!$A$12:$DQ$1400,121,FALSE)</f>
        <v>0</v>
      </c>
      <c r="G255" s="740">
        <f t="shared" si="16"/>
        <v>0</v>
      </c>
      <c r="I255" s="738">
        <f>SUMIF('Tab 3'!$N$11:$N$409,A255,'Tab 3'!$O$11:$O$409)</f>
        <v>0</v>
      </c>
      <c r="J255" s="337">
        <f>SUMIF('Tab 4'!$N$11:$N$409,A255,'Tab 4'!$O$11:$O$409)</f>
        <v>0</v>
      </c>
      <c r="K255" s="337">
        <f>SUMIF('Tab 5'!$N$11:$N$69,A255,'Tab 5'!$O$11:$O$69)</f>
        <v>0</v>
      </c>
      <c r="L255" s="751">
        <f>SUMIF('Tab 6'!$N$11:$N$409,A255,'Tab 6'!$O$11:$O$409)</f>
        <v>0</v>
      </c>
      <c r="M255" s="337">
        <f>SUMIF('Tab7'!$N$70:$N$273,A255,'Tab7'!$O$70:$O$273)</f>
        <v>0</v>
      </c>
      <c r="N255" s="337">
        <f>SUMIF('Tab 8'!$N$70:$N$680,A255,'Tab 8'!$O$70:$O$680)</f>
        <v>0</v>
      </c>
      <c r="O255" s="739">
        <f t="shared" si="14"/>
        <v>0</v>
      </c>
      <c r="P255" s="740">
        <f t="shared" si="15"/>
        <v>0</v>
      </c>
    </row>
    <row r="256" spans="1:17">
      <c r="A256" s="732" t="s">
        <v>829</v>
      </c>
      <c r="B256" s="80">
        <f>VLOOKUP(A256,[1]Adjustments!$A$12:$B$1400,2,FALSE)</f>
        <v>-3330005.9238461498</v>
      </c>
      <c r="C256" s="80">
        <f>VLOOKUP(A256,[1]Adjustments!$A$12:$DS$1400,123,FALSE)</f>
        <v>0</v>
      </c>
      <c r="D256" s="80">
        <f t="shared" si="13"/>
        <v>-3330005.9238461498</v>
      </c>
      <c r="F256" s="337">
        <f>VLOOKUP(A256,[1]Adjustments!$A$12:$DQ$1400,121,FALSE)</f>
        <v>0</v>
      </c>
      <c r="G256" s="740">
        <f t="shared" si="16"/>
        <v>3330005.9238461498</v>
      </c>
      <c r="I256" s="738">
        <f>SUMIF('Tab 3'!$N$11:$N$409,A256,'Tab 3'!$O$11:$O$409)</f>
        <v>0</v>
      </c>
      <c r="J256" s="337">
        <f>SUMIF('Tab 4'!$N$11:$N$409,A256,'Tab 4'!$O$11:$O$409)</f>
        <v>0</v>
      </c>
      <c r="K256" s="337">
        <f>SUMIF('Tab 5'!$N$11:$N$69,A256,'Tab 5'!$O$11:$O$69)</f>
        <v>0</v>
      </c>
      <c r="L256" s="751">
        <f>SUMIF('Tab 6'!$N$11:$N$409,A256,'Tab 6'!$O$11:$O$409)</f>
        <v>0</v>
      </c>
      <c r="M256" s="337">
        <f>SUMIF('Tab7'!$N$70:$N$273,A256,'Tab7'!$O$70:$O$273)</f>
        <v>0</v>
      </c>
      <c r="N256" s="337">
        <f>SUMIF('Tab 8'!$N$70:$N$680,A256,'Tab 8'!$O$70:$O$680)</f>
        <v>0</v>
      </c>
      <c r="O256" s="739">
        <f t="shared" si="14"/>
        <v>0</v>
      </c>
      <c r="P256" s="740">
        <f t="shared" si="15"/>
        <v>0</v>
      </c>
    </row>
    <row r="257" spans="1:16">
      <c r="A257" s="732" t="s">
        <v>830</v>
      </c>
      <c r="B257" s="80">
        <f>VLOOKUP(A257,[1]Adjustments!$A$12:$B$1400,2,FALSE)</f>
        <v>-22717862.326923002</v>
      </c>
      <c r="C257" s="80">
        <f>VLOOKUP(A257,[1]Adjustments!$A$12:$DS$1400,123,FALSE)</f>
        <v>0</v>
      </c>
      <c r="D257" s="80">
        <f t="shared" si="13"/>
        <v>-22717862.326923002</v>
      </c>
      <c r="F257" s="337">
        <f>VLOOKUP(A257,[1]Adjustments!$A$12:$DQ$1400,121,FALSE)</f>
        <v>0</v>
      </c>
      <c r="G257" s="740">
        <f t="shared" si="16"/>
        <v>22717862.326923002</v>
      </c>
      <c r="I257" s="738">
        <f>SUMIF('Tab 3'!$N$11:$N$409,A257,'Tab 3'!$O$11:$O$409)</f>
        <v>0</v>
      </c>
      <c r="J257" s="337">
        <f>SUMIF('Tab 4'!$N$11:$N$409,A257,'Tab 4'!$O$11:$O$409)</f>
        <v>0</v>
      </c>
      <c r="K257" s="337">
        <f>SUMIF('Tab 5'!$N$11:$N$69,A257,'Tab 5'!$O$11:$O$69)</f>
        <v>0</v>
      </c>
      <c r="L257" s="751">
        <f>SUMIF('Tab 6'!$N$11:$N$409,A257,'Tab 6'!$O$11:$O$409)</f>
        <v>0</v>
      </c>
      <c r="M257" s="337">
        <f>SUMIF('Tab7'!$N$70:$N$273,A257,'Tab7'!$O$70:$O$273)</f>
        <v>0</v>
      </c>
      <c r="N257" s="337">
        <f>SUMIF('Tab 8'!$N$70:$N$680,A257,'Tab 8'!$O$70:$O$680)</f>
        <v>0</v>
      </c>
      <c r="O257" s="739">
        <f t="shared" si="14"/>
        <v>0</v>
      </c>
      <c r="P257" s="740">
        <f t="shared" si="15"/>
        <v>0</v>
      </c>
    </row>
    <row r="258" spans="1:16">
      <c r="A258" s="826" t="s">
        <v>831</v>
      </c>
      <c r="B258" s="827">
        <f>VLOOKUP(A258,[1]Adjustments!$A$12:$B$1400,2,FALSE)</f>
        <v>-681132.72923076898</v>
      </c>
      <c r="C258" s="827">
        <f>VLOOKUP(A258,[1]Adjustments!$A$12:$DS$1400,123,FALSE)</f>
        <v>0</v>
      </c>
      <c r="D258" s="827">
        <f>SUM(B258:C258)</f>
        <v>-681132.72923076898</v>
      </c>
      <c r="E258" s="828"/>
      <c r="F258" s="829">
        <f>VLOOKUP(A258,[1]Adjustments!$A$12:$DQ$1400,121,FALSE)</f>
        <v>0</v>
      </c>
      <c r="G258" s="829">
        <f>+F258-D258</f>
        <v>681132.72923076898</v>
      </c>
      <c r="I258" s="738">
        <f>SUMIF('Tab 3'!$N$11:$N$409,A258,'Tab 3'!$O$11:$O$409)</f>
        <v>0</v>
      </c>
      <c r="J258" s="337">
        <f>SUMIF('Tab 4'!$N$11:$N$409,A258,'Tab 4'!$O$11:$O$409)</f>
        <v>0</v>
      </c>
      <c r="K258" s="337">
        <f>SUMIF('Tab 5'!$N$11:$N$69,A258,'Tab 5'!$O$11:$O$69)</f>
        <v>0</v>
      </c>
      <c r="L258" s="751">
        <f>SUMIF('Tab 6'!$N$11:$N$409,A258,'Tab 6'!$O$11:$O$409)</f>
        <v>0</v>
      </c>
      <c r="M258" s="337">
        <f>SUMIF('Tab7'!$N$70:$N$273,A258,'Tab7'!$O$70:$O$273)</f>
        <v>0</v>
      </c>
      <c r="N258" s="337">
        <f>SUMIF('Tab 8'!$N$70:$N$680,A258,'Tab 8'!$O$70:$O$680)</f>
        <v>0</v>
      </c>
      <c r="O258" s="739">
        <f t="shared" si="14"/>
        <v>0</v>
      </c>
      <c r="P258" s="740">
        <f t="shared" si="15"/>
        <v>0</v>
      </c>
    </row>
    <row r="259" spans="1:16">
      <c r="A259" s="826" t="s">
        <v>832</v>
      </c>
      <c r="B259" s="827">
        <f>VLOOKUP(A259,[1]Adjustments!$A$12:$B$1400,2,FALSE)</f>
        <v>-350086.18538461498</v>
      </c>
      <c r="C259" s="827">
        <f>VLOOKUP(A259,[1]Adjustments!$A$12:$DS$1400,123,FALSE)</f>
        <v>0</v>
      </c>
      <c r="D259" s="827">
        <f>SUM(B259:C259)</f>
        <v>-350086.18538461498</v>
      </c>
      <c r="E259" s="828"/>
      <c r="F259" s="829">
        <f>VLOOKUP(A259,[1]Adjustments!$A$12:$DQ$1400,121,FALSE)</f>
        <v>0</v>
      </c>
      <c r="G259" s="829">
        <f>+F259-D259</f>
        <v>350086.18538461498</v>
      </c>
      <c r="I259" s="738">
        <f>SUMIF('Tab 3'!$N$11:$N$409,A259,'Tab 3'!$O$11:$O$409)</f>
        <v>0</v>
      </c>
      <c r="J259" s="337">
        <f>SUMIF('Tab 4'!$N$11:$N$409,A259,'Tab 4'!$O$11:$O$409)</f>
        <v>0</v>
      </c>
      <c r="K259" s="337">
        <f>SUMIF('Tab 5'!$N$11:$N$69,A259,'Tab 5'!$O$11:$O$69)</f>
        <v>0</v>
      </c>
      <c r="L259" s="751">
        <f>SUMIF('Tab 6'!$N$11:$N$409,A259,'Tab 6'!$O$11:$O$409)</f>
        <v>0</v>
      </c>
      <c r="M259" s="337">
        <f>SUMIF('Tab7'!$N$70:$N$273,A259,'Tab7'!$O$70:$O$273)</f>
        <v>0</v>
      </c>
      <c r="N259" s="337">
        <f>SUMIF('Tab 8'!$N$70:$N$680,A259,'Tab 8'!$O$70:$O$680)</f>
        <v>0</v>
      </c>
      <c r="O259" s="739">
        <f t="shared" si="14"/>
        <v>0</v>
      </c>
      <c r="P259" s="740">
        <f t="shared" si="15"/>
        <v>0</v>
      </c>
    </row>
    <row r="260" spans="1:16">
      <c r="A260" s="732" t="s">
        <v>833</v>
      </c>
      <c r="B260" s="80">
        <f>VLOOKUP(A260,[1]Adjustments!$A$12:$B$1400,2,FALSE)</f>
        <v>-1774206.4092307601</v>
      </c>
      <c r="C260" s="80">
        <f>VLOOKUP(A260,[1]Adjustments!$A$12:$DS$1400,123,FALSE)</f>
        <v>0</v>
      </c>
      <c r="D260" s="80">
        <f t="shared" si="13"/>
        <v>-1774206.4092307601</v>
      </c>
      <c r="F260" s="337">
        <f>VLOOKUP(A260,[1]Adjustments!$A$12:$DQ$1400,121,FALSE)</f>
        <v>0</v>
      </c>
      <c r="G260" s="740">
        <f t="shared" si="16"/>
        <v>1774206.4092307601</v>
      </c>
      <c r="I260" s="738">
        <f>SUMIF('Tab 3'!$N$11:$N$409,A260,'Tab 3'!$O$11:$O$409)</f>
        <v>0</v>
      </c>
      <c r="J260" s="337">
        <f>SUMIF('Tab 4'!$N$11:$N$409,A260,'Tab 4'!$O$11:$O$409)</f>
        <v>0</v>
      </c>
      <c r="K260" s="337">
        <f>SUMIF('Tab 5'!$N$11:$N$69,A260,'Tab 5'!$O$11:$O$69)</f>
        <v>0</v>
      </c>
      <c r="L260" s="751">
        <f>SUMIF('Tab 6'!$N$11:$N$409,A260,'Tab 6'!$O$11:$O$409)</f>
        <v>0</v>
      </c>
      <c r="M260" s="337">
        <f>SUMIF('Tab7'!$N$70:$N$273,A260,'Tab7'!$O$70:$O$273)</f>
        <v>0</v>
      </c>
      <c r="N260" s="337">
        <f>SUMIF('Tab 8'!$N$70:$N$680,A260,'Tab 8'!$O$70:$O$680)</f>
        <v>0</v>
      </c>
      <c r="O260" s="739">
        <f t="shared" si="14"/>
        <v>0</v>
      </c>
      <c r="P260" s="740">
        <f t="shared" si="15"/>
        <v>0</v>
      </c>
    </row>
    <row r="261" spans="1:16">
      <c r="A261" s="826" t="s">
        <v>1882</v>
      </c>
      <c r="B261" s="827">
        <f>VLOOKUP(A261,[1]Adjustments!$A$12:$B$1400,2,FALSE)</f>
        <v>-3450450.87384615</v>
      </c>
      <c r="C261" s="827">
        <f>VLOOKUP(A261,[1]Adjustments!$A$12:$DS$1400,123,FALSE)</f>
        <v>0</v>
      </c>
      <c r="D261" s="827">
        <f>SUM(B261:C261)</f>
        <v>-3450450.87384615</v>
      </c>
      <c r="E261" s="828"/>
      <c r="F261" s="829">
        <f>VLOOKUP(A261,[1]Adjustments!$A$12:$DQ$1400,121,FALSE)</f>
        <v>0</v>
      </c>
      <c r="G261" s="829">
        <f>+F261-D261</f>
        <v>3450450.87384615</v>
      </c>
      <c r="I261" s="738">
        <f>SUMIF('Tab 3'!$N$11:$N$409,A261,'Tab 3'!$O$11:$O$409)</f>
        <v>0</v>
      </c>
      <c r="J261" s="337">
        <f>SUMIF('Tab 4'!$N$11:$N$409,A261,'Tab 4'!$O$11:$O$409)</f>
        <v>0</v>
      </c>
      <c r="K261" s="337">
        <f>SUMIF('Tab 5'!$N$11:$N$69,A261,'Tab 5'!$O$11:$O$69)</f>
        <v>0</v>
      </c>
      <c r="L261" s="751">
        <f>SUMIF('Tab 6'!$N$11:$N$409,A261,'Tab 6'!$O$11:$O$409)</f>
        <v>0</v>
      </c>
      <c r="M261" s="337">
        <f>SUMIF('Tab7'!$N$70:$N$273,A261,'Tab7'!$O$70:$O$273)</f>
        <v>0</v>
      </c>
      <c r="N261" s="337">
        <f>SUMIF('Tab 8'!$N$70:$N$680,A261,'Tab 8'!$O$70:$O$680)</f>
        <v>0</v>
      </c>
      <c r="O261" s="739">
        <f t="shared" si="14"/>
        <v>0</v>
      </c>
      <c r="P261" s="740">
        <f t="shared" si="15"/>
        <v>0</v>
      </c>
    </row>
    <row r="262" spans="1:16">
      <c r="A262" s="732" t="s">
        <v>1961</v>
      </c>
      <c r="B262" s="80">
        <f>VLOOKUP(A262,[1]Adjustments!$A$12:$B$1400,2,FALSE)</f>
        <v>218933.02769230699</v>
      </c>
      <c r="C262" s="80">
        <f>VLOOKUP(A262,[1]Adjustments!$A$12:$DS$1400,123,FALSE)</f>
        <v>0</v>
      </c>
      <c r="D262" s="80">
        <f t="shared" si="13"/>
        <v>218933.02769230699</v>
      </c>
      <c r="F262" s="337">
        <f>VLOOKUP(A262,[1]Adjustments!$A$12:$DQ$1400,121,FALSE)</f>
        <v>0</v>
      </c>
      <c r="G262" s="740">
        <f t="shared" si="16"/>
        <v>-218933.02769230699</v>
      </c>
      <c r="I262" s="738">
        <f>SUMIF('Tab 3'!$N$11:$N$409,A262,'Tab 3'!$O$11:$O$409)</f>
        <v>0</v>
      </c>
      <c r="J262" s="337">
        <f>SUMIF('Tab 4'!$N$11:$N$409,A262,'Tab 4'!$O$11:$O$409)</f>
        <v>0</v>
      </c>
      <c r="K262" s="337">
        <f>SUMIF('Tab 5'!$N$11:$N$69,A262,'Tab 5'!$O$11:$O$69)</f>
        <v>0</v>
      </c>
      <c r="L262" s="751">
        <f>SUMIF('Tab 6'!$N$11:$N$409,A262,'Tab 6'!$O$11:$O$409)</f>
        <v>0</v>
      </c>
      <c r="M262" s="337">
        <f>SUMIF('Tab7'!$N$70:$N$273,A262,'Tab7'!$O$70:$O$273)</f>
        <v>0</v>
      </c>
      <c r="N262" s="337">
        <f>SUMIF('Tab 8'!$N$70:$N$680,A262,'Tab 8'!$O$70:$O$680)</f>
        <v>0</v>
      </c>
      <c r="O262" s="739">
        <f t="shared" si="14"/>
        <v>0</v>
      </c>
      <c r="P262" s="740">
        <f t="shared" si="15"/>
        <v>0</v>
      </c>
    </row>
    <row r="263" spans="1:16">
      <c r="A263" s="826" t="s">
        <v>834</v>
      </c>
      <c r="B263" s="827">
        <f>VLOOKUP(A263,[1]Adjustments!$A$12:$B$1400,2,FALSE)</f>
        <v>-308163.48692307598</v>
      </c>
      <c r="C263" s="827">
        <f>VLOOKUP(A263,[1]Adjustments!$A$12:$DS$1400,123,FALSE)</f>
        <v>0</v>
      </c>
      <c r="D263" s="827">
        <f>SUM(B263:C263)</f>
        <v>-308163.48692307598</v>
      </c>
      <c r="E263" s="828"/>
      <c r="F263" s="829">
        <f>VLOOKUP(A263,[1]Adjustments!$A$12:$DQ$1400,121,FALSE)</f>
        <v>0</v>
      </c>
      <c r="G263" s="829">
        <f>+F263-D263</f>
        <v>308163.48692307598</v>
      </c>
      <c r="I263" s="738">
        <f>SUMIF('Tab 3'!$N$11:$N$409,A263,'Tab 3'!$O$11:$O$409)</f>
        <v>0</v>
      </c>
      <c r="J263" s="337">
        <f>SUMIF('Tab 4'!$N$11:$N$409,A263,'Tab 4'!$O$11:$O$409)</f>
        <v>0</v>
      </c>
      <c r="K263" s="337">
        <f>SUMIF('Tab 5'!$N$11:$N$69,A263,'Tab 5'!$O$11:$O$69)</f>
        <v>0</v>
      </c>
      <c r="L263" s="751">
        <f>SUMIF('Tab 6'!$N$11:$N$409,A263,'Tab 6'!$O$11:$O$409)</f>
        <v>0</v>
      </c>
      <c r="M263" s="337">
        <f>SUMIF('Tab7'!$N$70:$N$273,A263,'Tab7'!$O$70:$O$273)</f>
        <v>0</v>
      </c>
      <c r="N263" s="337">
        <f>SUMIF('Tab 8'!$N$70:$N$680,A263,'Tab 8'!$O$70:$O$680)</f>
        <v>0</v>
      </c>
      <c r="O263" s="739">
        <f t="shared" ref="O263:O326" si="17">SUM(I263:N263)</f>
        <v>0</v>
      </c>
      <c r="P263" s="740">
        <f t="shared" ref="P263:P327" si="18">+O263-C263</f>
        <v>0</v>
      </c>
    </row>
    <row r="264" spans="1:16">
      <c r="A264" s="732" t="s">
        <v>835</v>
      </c>
      <c r="B264" s="80">
        <f>VLOOKUP(A264,[1]Adjustments!$A$12:$B$1400,2,FALSE)</f>
        <v>441438.35769230698</v>
      </c>
      <c r="C264" s="80">
        <f>VLOOKUP(A264,[1]Adjustments!$A$12:$DS$1400,123,FALSE)</f>
        <v>0</v>
      </c>
      <c r="D264" s="80">
        <f t="shared" ref="D264:D326" si="19">SUM(B264:C264)</f>
        <v>441438.35769230698</v>
      </c>
      <c r="F264" s="337">
        <f>VLOOKUP(A264,[1]Adjustments!$A$12:$DQ$1400,121,FALSE)</f>
        <v>0</v>
      </c>
      <c r="G264" s="740">
        <f t="shared" ref="G264:G329" si="20">+F264-D264</f>
        <v>-441438.35769230698</v>
      </c>
      <c r="I264" s="738">
        <f>SUMIF('Tab 3'!$N$11:$N$409,A264,'Tab 3'!$O$11:$O$409)</f>
        <v>0</v>
      </c>
      <c r="J264" s="337">
        <f>SUMIF('Tab 4'!$N$11:$N$409,A264,'Tab 4'!$O$11:$O$409)</f>
        <v>0</v>
      </c>
      <c r="K264" s="337">
        <f>SUMIF('Tab 5'!$N$11:$N$69,A264,'Tab 5'!$O$11:$O$69)</f>
        <v>0</v>
      </c>
      <c r="L264" s="751">
        <f>SUMIF('Tab 6'!$N$11:$N$409,A264,'Tab 6'!$O$11:$O$409)</f>
        <v>0</v>
      </c>
      <c r="M264" s="337">
        <f>SUMIF('Tab7'!$N$70:$N$273,A264,'Tab7'!$O$70:$O$273)</f>
        <v>0</v>
      </c>
      <c r="N264" s="337">
        <f>SUMIF('Tab 8'!$N$70:$N$680,A264,'Tab 8'!$O$70:$O$680)</f>
        <v>0</v>
      </c>
      <c r="O264" s="739">
        <f t="shared" si="17"/>
        <v>0</v>
      </c>
      <c r="P264" s="740">
        <f t="shared" si="18"/>
        <v>0</v>
      </c>
    </row>
    <row r="265" spans="1:16">
      <c r="A265" s="732" t="s">
        <v>836</v>
      </c>
      <c r="B265" s="80">
        <f>VLOOKUP(A265,[1]Adjustments!$A$12:$B$1400,2,FALSE)</f>
        <v>-38006330.036922999</v>
      </c>
      <c r="C265" s="80">
        <f>VLOOKUP(A265,[1]Adjustments!$A$12:$DS$1400,123,FALSE)</f>
        <v>0</v>
      </c>
      <c r="D265" s="80">
        <f t="shared" si="19"/>
        <v>-38006330.036922999</v>
      </c>
      <c r="F265" s="337">
        <f>VLOOKUP(A265,[1]Adjustments!$A$12:$DQ$1400,121,FALSE)</f>
        <v>0</v>
      </c>
      <c r="G265" s="740">
        <f t="shared" si="20"/>
        <v>38006330.036922999</v>
      </c>
      <c r="I265" s="738">
        <f>SUMIF('Tab 3'!$N$11:$N$409,A265,'Tab 3'!$O$11:$O$409)</f>
        <v>0</v>
      </c>
      <c r="J265" s="337">
        <f>SUMIF('Tab 4'!$N$11:$N$409,A265,'Tab 4'!$O$11:$O$409)</f>
        <v>0</v>
      </c>
      <c r="K265" s="337">
        <f>SUMIF('Tab 5'!$N$11:$N$69,A265,'Tab 5'!$O$11:$O$69)</f>
        <v>0</v>
      </c>
      <c r="L265" s="751">
        <f>SUMIF('Tab 6'!$N$11:$N$409,A265,'Tab 6'!$O$11:$O$409)</f>
        <v>0</v>
      </c>
      <c r="M265" s="337">
        <f>SUMIF('Tab7'!$N$70:$N$273,A265,'Tab7'!$O$70:$O$273)</f>
        <v>0</v>
      </c>
      <c r="N265" s="337">
        <f>SUMIF('Tab 8'!$N$70:$N$680,A265,'Tab 8'!$O$70:$O$680)</f>
        <v>0</v>
      </c>
      <c r="O265" s="739">
        <f t="shared" si="17"/>
        <v>0</v>
      </c>
      <c r="P265" s="740">
        <f t="shared" si="18"/>
        <v>0</v>
      </c>
    </row>
    <row r="266" spans="1:16">
      <c r="A266" s="732" t="s">
        <v>838</v>
      </c>
      <c r="B266" s="80">
        <f>VLOOKUP(A266,[1]Adjustments!$A$12:$B$1400,2,FALSE)</f>
        <v>-2308314.9676923002</v>
      </c>
      <c r="C266" s="80">
        <f>VLOOKUP(A266,[1]Adjustments!$A$12:$DS$1400,123,FALSE)</f>
        <v>0</v>
      </c>
      <c r="D266" s="80">
        <f t="shared" si="19"/>
        <v>-2308314.9676923002</v>
      </c>
      <c r="F266" s="337">
        <f>VLOOKUP(A266,[1]Adjustments!$A$12:$DQ$1400,121,FALSE)</f>
        <v>0</v>
      </c>
      <c r="G266" s="740">
        <f t="shared" si="20"/>
        <v>2308314.9676923002</v>
      </c>
      <c r="I266" s="738">
        <f>SUMIF('Tab 3'!$N$11:$N$409,A266,'Tab 3'!$O$11:$O$409)</f>
        <v>0</v>
      </c>
      <c r="J266" s="337">
        <f>SUMIF('Tab 4'!$N$11:$N$409,A266,'Tab 4'!$O$11:$O$409)</f>
        <v>0</v>
      </c>
      <c r="K266" s="337">
        <f>SUMIF('Tab 5'!$N$11:$N$69,A266,'Tab 5'!$O$11:$O$69)</f>
        <v>0</v>
      </c>
      <c r="L266" s="751">
        <f>SUMIF('Tab 6'!$N$11:$N$409,A266,'Tab 6'!$O$11:$O$409)</f>
        <v>0</v>
      </c>
      <c r="M266" s="337">
        <f>SUMIF('Tab7'!$N$70:$N$273,A266,'Tab7'!$O$70:$O$273)</f>
        <v>0</v>
      </c>
      <c r="N266" s="337">
        <f>SUMIF('Tab 8'!$N$70:$N$680,A266,'Tab 8'!$O$70:$O$680)</f>
        <v>0</v>
      </c>
      <c r="O266" s="739">
        <f t="shared" si="17"/>
        <v>0</v>
      </c>
      <c r="P266" s="740">
        <f t="shared" si="18"/>
        <v>0</v>
      </c>
    </row>
    <row r="267" spans="1:16">
      <c r="A267" s="826" t="s">
        <v>839</v>
      </c>
      <c r="B267" s="827">
        <f>VLOOKUP(A267,[1]Adjustments!$A$12:$B$1400,2,FALSE)</f>
        <v>-89904.265384615297</v>
      </c>
      <c r="C267" s="827">
        <f>VLOOKUP(A267,[1]Adjustments!$A$12:$DS$1400,123,FALSE)</f>
        <v>0</v>
      </c>
      <c r="D267" s="827">
        <f t="shared" si="19"/>
        <v>-89904.265384615297</v>
      </c>
      <c r="E267" s="828"/>
      <c r="F267" s="829">
        <f>VLOOKUP(A267,[1]Adjustments!$A$12:$DQ$1400,121,FALSE)</f>
        <v>0</v>
      </c>
      <c r="G267" s="829">
        <f t="shared" si="20"/>
        <v>89904.265384615297</v>
      </c>
      <c r="I267" s="738">
        <f>SUMIF('Tab 3'!$N$11:$N$409,A267,'Tab 3'!$O$11:$O$409)</f>
        <v>0</v>
      </c>
      <c r="J267" s="337">
        <f>SUMIF('Tab 4'!$N$11:$N$409,A267,'Tab 4'!$O$11:$O$409)</f>
        <v>0</v>
      </c>
      <c r="K267" s="337">
        <f>SUMIF('Tab 5'!$N$11:$N$69,A267,'Tab 5'!$O$11:$O$69)</f>
        <v>0</v>
      </c>
      <c r="L267" s="751">
        <f>SUMIF('Tab 6'!$N$11:$N$409,A267,'Tab 6'!$O$11:$O$409)</f>
        <v>0</v>
      </c>
      <c r="M267" s="337">
        <f>SUMIF('Tab7'!$N$70:$N$273,A267,'Tab7'!$O$70:$O$273)</f>
        <v>0</v>
      </c>
      <c r="N267" s="337">
        <f>SUMIF('Tab 8'!$N$70:$N$680,A267,'Tab 8'!$O$70:$O$680)</f>
        <v>0</v>
      </c>
      <c r="O267" s="739">
        <f t="shared" si="17"/>
        <v>0</v>
      </c>
      <c r="P267" s="740">
        <f t="shared" si="18"/>
        <v>0</v>
      </c>
    </row>
    <row r="268" spans="1:16">
      <c r="A268" s="732" t="s">
        <v>2024</v>
      </c>
      <c r="B268" s="80">
        <f>VLOOKUP(A268,[1]Adjustments!$A$12:$B$1400,2,FALSE)</f>
        <v>9490.1269230769194</v>
      </c>
      <c r="C268" s="80">
        <f>VLOOKUP(A268,[1]Adjustments!$A$12:$DS$1400,123,FALSE)</f>
        <v>0</v>
      </c>
      <c r="D268" s="80">
        <f t="shared" si="19"/>
        <v>9490.1269230769194</v>
      </c>
      <c r="F268" s="337">
        <f>VLOOKUP(A268,[1]Adjustments!$A$12:$DQ$1400,121,FALSE)</f>
        <v>0</v>
      </c>
      <c r="G268" s="740">
        <f t="shared" si="20"/>
        <v>-9490.1269230769194</v>
      </c>
      <c r="I268" s="738">
        <f>SUMIF('Tab 3'!$N$11:$N$409,A268,'Tab 3'!$O$11:$O$409)</f>
        <v>0</v>
      </c>
      <c r="J268" s="337">
        <f>SUMIF('Tab 4'!$N$11:$N$409,A268,'Tab 4'!$O$11:$O$409)</f>
        <v>0</v>
      </c>
      <c r="K268" s="337">
        <f>SUMIF('Tab 5'!$N$11:$N$69,A268,'Tab 5'!$O$11:$O$69)</f>
        <v>0</v>
      </c>
      <c r="L268" s="751">
        <f>SUMIF('Tab 6'!$N$11:$N$409,A268,'Tab 6'!$O$11:$O$409)</f>
        <v>0</v>
      </c>
      <c r="M268" s="337">
        <f>SUMIF('Tab7'!$N$70:$N$273,A268,'Tab7'!$O$70:$O$273)</f>
        <v>0</v>
      </c>
      <c r="N268" s="337">
        <f>SUMIF('Tab 8'!$N$70:$N$680,A268,'Tab 8'!$O$70:$O$680)</f>
        <v>0</v>
      </c>
      <c r="O268" s="739">
        <f t="shared" si="17"/>
        <v>0</v>
      </c>
      <c r="P268" s="740">
        <f t="shared" si="18"/>
        <v>0</v>
      </c>
    </row>
    <row r="269" spans="1:16">
      <c r="A269" s="732" t="s">
        <v>840</v>
      </c>
      <c r="B269" s="80">
        <f>VLOOKUP(A269,[1]Adjustments!$A$12:$B$1400,2,FALSE)</f>
        <v>135574.913076923</v>
      </c>
      <c r="C269" s="80">
        <f>VLOOKUP(A269,[1]Adjustments!$A$12:$DS$1400,123,FALSE)</f>
        <v>0</v>
      </c>
      <c r="D269" s="80">
        <f t="shared" si="19"/>
        <v>135574.913076923</v>
      </c>
      <c r="F269" s="337">
        <f>VLOOKUP(A269,[1]Adjustments!$A$12:$DQ$1400,121,FALSE)</f>
        <v>0</v>
      </c>
      <c r="G269" s="740">
        <f t="shared" si="20"/>
        <v>-135574.913076923</v>
      </c>
      <c r="I269" s="738">
        <f>SUMIF('Tab 3'!$N$11:$N$409,A269,'Tab 3'!$O$11:$O$409)</f>
        <v>0</v>
      </c>
      <c r="J269" s="337">
        <f>SUMIF('Tab 4'!$N$11:$N$409,A269,'Tab 4'!$O$11:$O$409)</f>
        <v>0</v>
      </c>
      <c r="K269" s="337">
        <f>SUMIF('Tab 5'!$N$11:$N$69,A269,'Tab 5'!$O$11:$O$69)</f>
        <v>0</v>
      </c>
      <c r="L269" s="751">
        <f>SUMIF('Tab 6'!$N$11:$N$409,A269,'Tab 6'!$O$11:$O$409)</f>
        <v>0</v>
      </c>
      <c r="M269" s="337">
        <f>SUMIF('Tab7'!$N$70:$N$273,A269,'Tab7'!$O$70:$O$273)</f>
        <v>0</v>
      </c>
      <c r="N269" s="337">
        <f>SUMIF('Tab 8'!$N$70:$N$680,A269,'Tab 8'!$O$70:$O$680)</f>
        <v>0</v>
      </c>
      <c r="O269" s="739">
        <f t="shared" si="17"/>
        <v>0</v>
      </c>
      <c r="P269" s="740">
        <f t="shared" si="18"/>
        <v>0</v>
      </c>
    </row>
    <row r="270" spans="1:16">
      <c r="A270" s="826" t="s">
        <v>841</v>
      </c>
      <c r="B270" s="827">
        <f>VLOOKUP(A270,[1]Adjustments!$A$12:$B$1400,2,FALSE)</f>
        <v>0</v>
      </c>
      <c r="C270" s="827">
        <f>VLOOKUP(A270,[1]Adjustments!$A$12:$DS$1400,123,FALSE)</f>
        <v>0</v>
      </c>
      <c r="D270" s="827">
        <f t="shared" si="19"/>
        <v>0</v>
      </c>
      <c r="E270" s="828"/>
      <c r="F270" s="829">
        <f>VLOOKUP(A270,[1]Adjustments!$A$12:$DQ$1400,121,FALSE)</f>
        <v>0</v>
      </c>
      <c r="G270" s="829">
        <f t="shared" si="20"/>
        <v>0</v>
      </c>
      <c r="I270" s="738">
        <f>SUMIF('Tab 3'!$N$11:$N$409,A270,'Tab 3'!$O$11:$O$409)</f>
        <v>0</v>
      </c>
      <c r="J270" s="337">
        <f>SUMIF('Tab 4'!$N$11:$N$409,A270,'Tab 4'!$O$11:$O$409)</f>
        <v>0</v>
      </c>
      <c r="K270" s="337">
        <f>SUMIF('Tab 5'!$N$11:$N$69,A270,'Tab 5'!$O$11:$O$69)</f>
        <v>0</v>
      </c>
      <c r="L270" s="751">
        <f>SUMIF('Tab 6'!$N$11:$N$409,A270,'Tab 6'!$O$11:$O$409)</f>
        <v>0</v>
      </c>
      <c r="M270" s="337">
        <f>SUMIF('Tab7'!$N$70:$N$273,A270,'Tab7'!$O$70:$O$273)</f>
        <v>0</v>
      </c>
      <c r="N270" s="337">
        <f>SUMIF('Tab 8'!$N$70:$N$680,A270,'Tab 8'!$O$70:$O$680)</f>
        <v>0</v>
      </c>
      <c r="O270" s="739">
        <f t="shared" si="17"/>
        <v>0</v>
      </c>
      <c r="P270" s="740">
        <f t="shared" si="18"/>
        <v>0</v>
      </c>
    </row>
    <row r="271" spans="1:16">
      <c r="A271" s="732" t="s">
        <v>842</v>
      </c>
      <c r="B271" s="80">
        <f>VLOOKUP(A271,[1]Adjustments!$A$12:$B$1400,2,FALSE)</f>
        <v>-66476.1392307692</v>
      </c>
      <c r="C271" s="80">
        <f>VLOOKUP(A271,[1]Adjustments!$A$12:$DS$1400,123,FALSE)</f>
        <v>0</v>
      </c>
      <c r="D271" s="80">
        <f t="shared" si="19"/>
        <v>-66476.1392307692</v>
      </c>
      <c r="F271" s="337">
        <f>VLOOKUP(A271,[1]Adjustments!$A$12:$DQ$1400,121,FALSE)</f>
        <v>0</v>
      </c>
      <c r="G271" s="740">
        <f t="shared" si="20"/>
        <v>66476.1392307692</v>
      </c>
      <c r="I271" s="738">
        <f>SUMIF('Tab 3'!$N$11:$N$409,A271,'Tab 3'!$O$11:$O$409)</f>
        <v>0</v>
      </c>
      <c r="J271" s="337">
        <f>SUMIF('Tab 4'!$N$11:$N$409,A271,'Tab 4'!$O$11:$O$409)</f>
        <v>0</v>
      </c>
      <c r="K271" s="337">
        <f>SUMIF('Tab 5'!$N$11:$N$69,A271,'Tab 5'!$O$11:$O$69)</f>
        <v>0</v>
      </c>
      <c r="L271" s="751">
        <f>SUMIF('Tab 6'!$N$11:$N$409,A271,'Tab 6'!$O$11:$O$409)</f>
        <v>0</v>
      </c>
      <c r="M271" s="337">
        <f>SUMIF('Tab7'!$N$70:$N$273,A271,'Tab7'!$O$70:$O$273)</f>
        <v>0</v>
      </c>
      <c r="N271" s="337">
        <f>SUMIF('Tab 8'!$N$70:$N$680,A271,'Tab 8'!$O$70:$O$680)</f>
        <v>0</v>
      </c>
      <c r="O271" s="739">
        <f t="shared" si="17"/>
        <v>0</v>
      </c>
      <c r="P271" s="740">
        <f t="shared" si="18"/>
        <v>0</v>
      </c>
    </row>
    <row r="272" spans="1:16">
      <c r="A272" s="826" t="s">
        <v>2025</v>
      </c>
      <c r="B272" s="827">
        <f>VLOOKUP(A272,[1]Adjustments!$A$12:$B$1400,2,FALSE)</f>
        <v>-98018.566153846099</v>
      </c>
      <c r="C272" s="827">
        <f>VLOOKUP(A272,[1]Adjustments!$A$12:$DS$1400,123,FALSE)</f>
        <v>0</v>
      </c>
      <c r="D272" s="827">
        <f t="shared" si="19"/>
        <v>-98018.566153846099</v>
      </c>
      <c r="E272" s="828"/>
      <c r="F272" s="829">
        <f>VLOOKUP(A272,[1]Adjustments!$A$12:$DQ$1400,121,FALSE)</f>
        <v>0</v>
      </c>
      <c r="G272" s="829">
        <f t="shared" si="20"/>
        <v>98018.566153846099</v>
      </c>
      <c r="I272" s="738">
        <f>SUMIF('Tab 3'!$N$11:$N$409,A272,'Tab 3'!$O$11:$O$409)</f>
        <v>0</v>
      </c>
      <c r="J272" s="337">
        <f>SUMIF('Tab 4'!$N$11:$N$409,A272,'Tab 4'!$O$11:$O$409)</f>
        <v>0</v>
      </c>
      <c r="K272" s="337">
        <f>SUMIF('Tab 5'!$N$11:$N$69,A272,'Tab 5'!$O$11:$O$69)</f>
        <v>0</v>
      </c>
      <c r="L272" s="751">
        <f>SUMIF('Tab 6'!$N$11:$N$409,A272,'Tab 6'!$O$11:$O$409)</f>
        <v>0</v>
      </c>
      <c r="M272" s="337">
        <f>SUMIF('Tab7'!$N$70:$N$273,A272,'Tab7'!$O$70:$O$273)</f>
        <v>0</v>
      </c>
      <c r="N272" s="337">
        <f>SUMIF('Tab 8'!$N$70:$N$680,A272,'Tab 8'!$O$70:$O$680)</f>
        <v>0</v>
      </c>
      <c r="O272" s="739">
        <f t="shared" si="17"/>
        <v>0</v>
      </c>
      <c r="P272" s="740">
        <f t="shared" si="18"/>
        <v>0</v>
      </c>
    </row>
    <row r="273" spans="1:17">
      <c r="A273" s="732" t="s">
        <v>843</v>
      </c>
      <c r="B273" s="80">
        <f>VLOOKUP(A273,[1]Adjustments!$A$12:$B$1400,2,FALSE)</f>
        <v>0</v>
      </c>
      <c r="C273" s="80">
        <f>VLOOKUP(A273,[1]Adjustments!$A$12:$DS$1400,123,FALSE)</f>
        <v>0</v>
      </c>
      <c r="D273" s="80">
        <f t="shared" si="19"/>
        <v>0</v>
      </c>
      <c r="F273" s="337">
        <f>VLOOKUP(A273,[1]Adjustments!$A$12:$DQ$1400,121,FALSE)</f>
        <v>0</v>
      </c>
      <c r="G273" s="740">
        <f t="shared" si="20"/>
        <v>0</v>
      </c>
      <c r="I273" s="738">
        <f>SUMIF('Tab 3'!$N$11:$N$409,A273,'Tab 3'!$O$11:$O$409)</f>
        <v>0</v>
      </c>
      <c r="J273" s="337">
        <f>SUMIF('Tab 4'!$N$11:$N$409,A273,'Tab 4'!$O$11:$O$409)</f>
        <v>0</v>
      </c>
      <c r="K273" s="337">
        <f>SUMIF('Tab 5'!$N$11:$N$69,A273,'Tab 5'!$O$11:$O$69)</f>
        <v>0</v>
      </c>
      <c r="L273" s="751">
        <f>SUMIF('Tab 6'!$N$11:$N$409,A273,'Tab 6'!$O$11:$O$409)</f>
        <v>0</v>
      </c>
      <c r="M273" s="337">
        <f>SUMIF('Tab7'!$N$70:$N$273,A273,'Tab7'!$O$70:$O$273)</f>
        <v>0</v>
      </c>
      <c r="N273" s="337">
        <f>SUMIF('Tab 8'!$N$70:$N$680,A273,'Tab 8'!$O$70:$O$680)</f>
        <v>0</v>
      </c>
      <c r="O273" s="739">
        <f t="shared" si="17"/>
        <v>0</v>
      </c>
      <c r="P273" s="740">
        <f t="shared" si="18"/>
        <v>0</v>
      </c>
    </row>
    <row r="274" spans="1:17">
      <c r="A274" s="732" t="s">
        <v>844</v>
      </c>
      <c r="B274" s="80">
        <f>VLOOKUP(A274,[1]Adjustments!$A$12:$B$1400,2,FALSE)</f>
        <v>-389418.46153846098</v>
      </c>
      <c r="C274" s="80">
        <f>VLOOKUP(A274,[1]Adjustments!$A$12:$DS$1400,123,FALSE)</f>
        <v>0</v>
      </c>
      <c r="D274" s="80">
        <f t="shared" si="19"/>
        <v>-389418.46153846098</v>
      </c>
      <c r="F274" s="337">
        <f>VLOOKUP(A274,[1]Adjustments!$A$12:$DQ$1400,121,FALSE)</f>
        <v>0</v>
      </c>
      <c r="G274" s="740">
        <f t="shared" si="20"/>
        <v>389418.46153846098</v>
      </c>
      <c r="I274" s="738">
        <f>SUMIF('Tab 3'!$N$11:$N$409,A274,'Tab 3'!$O$11:$O$409)</f>
        <v>0</v>
      </c>
      <c r="J274" s="337">
        <f>SUMIF('Tab 4'!$N$11:$N$409,A274,'Tab 4'!$O$11:$O$409)</f>
        <v>0</v>
      </c>
      <c r="K274" s="337">
        <f>SUMIF('Tab 5'!$N$11:$N$69,A274,'Tab 5'!$O$11:$O$69)</f>
        <v>0</v>
      </c>
      <c r="L274" s="751">
        <f>SUMIF('Tab 6'!$N$11:$N$409,A274,'Tab 6'!$O$11:$O$409)</f>
        <v>0</v>
      </c>
      <c r="M274" s="337">
        <f>SUMIF('Tab7'!$N$70:$N$273,A274,'Tab7'!$O$70:$O$273)</f>
        <v>0</v>
      </c>
      <c r="N274" s="337">
        <f>SUMIF('Tab 8'!$N$70:$N$680,A274,'Tab 8'!$O$70:$O$680)</f>
        <v>0</v>
      </c>
      <c r="O274" s="739">
        <f t="shared" si="17"/>
        <v>0</v>
      </c>
      <c r="P274" s="740">
        <f t="shared" si="18"/>
        <v>0</v>
      </c>
    </row>
    <row r="275" spans="1:17">
      <c r="A275" s="732" t="s">
        <v>845</v>
      </c>
      <c r="B275" s="80">
        <f>VLOOKUP(A275,[1]Adjustments!$A$12:$B$1400,2,FALSE)</f>
        <v>-498005.76923076902</v>
      </c>
      <c r="C275" s="80">
        <f>VLOOKUP(A275,[1]Adjustments!$A$12:$DS$1400,123,FALSE)</f>
        <v>0</v>
      </c>
      <c r="D275" s="80">
        <f t="shared" si="19"/>
        <v>-498005.76923076902</v>
      </c>
      <c r="F275" s="337">
        <f>VLOOKUP(A275,[1]Adjustments!$A$12:$DQ$1400,121,FALSE)</f>
        <v>0</v>
      </c>
      <c r="G275" s="740">
        <f t="shared" si="20"/>
        <v>498005.76923076902</v>
      </c>
      <c r="I275" s="738">
        <f>SUMIF('Tab 3'!$N$11:$N$409,A275,'Tab 3'!$O$11:$O$409)</f>
        <v>0</v>
      </c>
      <c r="J275" s="337">
        <f>SUMIF('Tab 4'!$N$11:$N$409,A275,'Tab 4'!$O$11:$O$409)</f>
        <v>0</v>
      </c>
      <c r="K275" s="337">
        <f>SUMIF('Tab 5'!$N$11:$N$69,A275,'Tab 5'!$O$11:$O$69)</f>
        <v>0</v>
      </c>
      <c r="L275" s="751">
        <f>SUMIF('Tab 6'!$N$11:$N$409,A275,'Tab 6'!$O$11:$O$409)</f>
        <v>0</v>
      </c>
      <c r="M275" s="337">
        <f>SUMIF('Tab7'!$N$70:$N$273,A275,'Tab7'!$O$70:$O$273)</f>
        <v>0</v>
      </c>
      <c r="N275" s="337">
        <f>SUMIF('Tab 8'!$N$70:$N$680,A275,'Tab 8'!$O$70:$O$680)</f>
        <v>0</v>
      </c>
      <c r="O275" s="739">
        <f t="shared" si="17"/>
        <v>0</v>
      </c>
      <c r="P275" s="740">
        <f t="shared" si="18"/>
        <v>0</v>
      </c>
    </row>
    <row r="276" spans="1:17">
      <c r="A276" s="826" t="s">
        <v>846</v>
      </c>
      <c r="B276" s="827">
        <f>VLOOKUP(A276,[1]Adjustments!$A$12:$B$1400,2,FALSE)</f>
        <v>-104303.769230769</v>
      </c>
      <c r="C276" s="827">
        <f>VLOOKUP(A276,[1]Adjustments!$A$12:$DS$1400,123,FALSE)</f>
        <v>0</v>
      </c>
      <c r="D276" s="827">
        <f t="shared" si="19"/>
        <v>-104303.769230769</v>
      </c>
      <c r="E276" s="828"/>
      <c r="F276" s="829">
        <f>VLOOKUP(A276,[1]Adjustments!$A$12:$DQ$1400,121,FALSE)</f>
        <v>0</v>
      </c>
      <c r="G276" s="829">
        <f t="shared" si="20"/>
        <v>104303.769230769</v>
      </c>
      <c r="I276" s="738">
        <f>SUMIF('Tab 3'!$N$11:$N$409,A276,'Tab 3'!$O$11:$O$409)</f>
        <v>0</v>
      </c>
      <c r="J276" s="337">
        <f>SUMIF('Tab 4'!$N$11:$N$409,A276,'Tab 4'!$O$11:$O$409)</f>
        <v>0</v>
      </c>
      <c r="K276" s="337">
        <f>SUMIF('Tab 5'!$N$11:$N$69,A276,'Tab 5'!$O$11:$O$69)</f>
        <v>0</v>
      </c>
      <c r="L276" s="751">
        <f>SUMIF('Tab 6'!$N$11:$N$409,A276,'Tab 6'!$O$11:$O$409)</f>
        <v>0</v>
      </c>
      <c r="M276" s="337">
        <f>SUMIF('Tab7'!$N$70:$N$273,A276,'Tab7'!$O$70:$O$273)</f>
        <v>0</v>
      </c>
      <c r="N276" s="337">
        <f>SUMIF('Tab 8'!$N$70:$N$680,A276,'Tab 8'!$O$70:$O$680)</f>
        <v>0</v>
      </c>
      <c r="O276" s="739">
        <f t="shared" si="17"/>
        <v>0</v>
      </c>
      <c r="P276" s="740">
        <f t="shared" si="18"/>
        <v>0</v>
      </c>
    </row>
    <row r="277" spans="1:17">
      <c r="A277" s="732" t="s">
        <v>847</v>
      </c>
      <c r="B277" s="80">
        <f>VLOOKUP(A277,[1]Adjustments!$A$12:$B$1400,2,FALSE)</f>
        <v>-252272.84615384601</v>
      </c>
      <c r="C277" s="80">
        <f>VLOOKUP(A277,[1]Adjustments!$A$12:$DS$1400,123,FALSE)</f>
        <v>0</v>
      </c>
      <c r="D277" s="80">
        <f t="shared" si="19"/>
        <v>-252272.84615384601</v>
      </c>
      <c r="F277" s="337">
        <f>VLOOKUP(A277,[1]Adjustments!$A$12:$DQ$1400,121,FALSE)</f>
        <v>0</v>
      </c>
      <c r="G277" s="740">
        <f t="shared" si="20"/>
        <v>252272.84615384601</v>
      </c>
      <c r="I277" s="738">
        <f>SUMIF('Tab 3'!$N$11:$N$409,A277,'Tab 3'!$O$11:$O$409)</f>
        <v>0</v>
      </c>
      <c r="J277" s="337">
        <f>SUMIF('Tab 4'!$N$11:$N$409,A277,'Tab 4'!$O$11:$O$409)</f>
        <v>0</v>
      </c>
      <c r="K277" s="337">
        <f>SUMIF('Tab 5'!$N$11:$N$69,A277,'Tab 5'!$O$11:$O$69)</f>
        <v>0</v>
      </c>
      <c r="L277" s="751">
        <f>SUMIF('Tab 6'!$N$11:$N$409,A277,'Tab 6'!$O$11:$O$409)</f>
        <v>0</v>
      </c>
      <c r="M277" s="337">
        <f>SUMIF('Tab7'!$N$70:$N$273,A277,'Tab7'!$O$70:$O$273)</f>
        <v>0</v>
      </c>
      <c r="N277" s="337">
        <f>SUMIF('Tab 8'!$N$70:$N$680,A277,'Tab 8'!$O$70:$O$680)</f>
        <v>0</v>
      </c>
      <c r="O277" s="739">
        <f t="shared" si="17"/>
        <v>0</v>
      </c>
      <c r="P277" s="740">
        <f t="shared" si="18"/>
        <v>0</v>
      </c>
    </row>
    <row r="278" spans="1:17">
      <c r="A278" s="732" t="s">
        <v>848</v>
      </c>
      <c r="B278" s="80">
        <f>VLOOKUP(A278,[1]Adjustments!$A$12:$B$1400,2,FALSE)</f>
        <v>-201355.38461538401</v>
      </c>
      <c r="C278" s="80">
        <f>VLOOKUP(A278,[1]Adjustments!$A$12:$DS$1400,123,FALSE)</f>
        <v>0</v>
      </c>
      <c r="D278" s="80">
        <f t="shared" si="19"/>
        <v>-201355.38461538401</v>
      </c>
      <c r="F278" s="337">
        <f>VLOOKUP(A278,[1]Adjustments!$A$12:$DQ$1400,121,FALSE)</f>
        <v>0</v>
      </c>
      <c r="G278" s="740">
        <f t="shared" si="20"/>
        <v>201355.38461538401</v>
      </c>
      <c r="I278" s="738">
        <f>SUMIF('Tab 3'!$N$11:$N$409,A278,'Tab 3'!$O$11:$O$409)</f>
        <v>0</v>
      </c>
      <c r="J278" s="337">
        <f>SUMIF('Tab 4'!$N$11:$N$409,A278,'Tab 4'!$O$11:$O$409)</f>
        <v>0</v>
      </c>
      <c r="K278" s="337">
        <f>SUMIF('Tab 5'!$N$11:$N$69,A278,'Tab 5'!$O$11:$O$69)</f>
        <v>0</v>
      </c>
      <c r="L278" s="751">
        <f>SUMIF('Tab 6'!$N$11:$N$409,A278,'Tab 6'!$O$11:$O$409)</f>
        <v>0</v>
      </c>
      <c r="M278" s="337">
        <f>SUMIF('Tab7'!$N$70:$N$273,A278,'Tab7'!$O$70:$O$273)</f>
        <v>0</v>
      </c>
      <c r="N278" s="337">
        <f>SUMIF('Tab 8'!$N$70:$N$680,A278,'Tab 8'!$O$70:$O$680)</f>
        <v>0</v>
      </c>
      <c r="O278" s="739">
        <f t="shared" si="17"/>
        <v>0</v>
      </c>
      <c r="P278" s="740">
        <f t="shared" si="18"/>
        <v>0</v>
      </c>
    </row>
    <row r="279" spans="1:17">
      <c r="A279" s="732" t="s">
        <v>849</v>
      </c>
      <c r="B279" s="80">
        <f>VLOOKUP(A279,[1]Adjustments!$A$12:$B$1400,2,FALSE)</f>
        <v>-225790290.29923001</v>
      </c>
      <c r="C279" s="80">
        <f>VLOOKUP(A279,[1]Adjustments!$A$12:$DS$1400,123,FALSE)</f>
        <v>0</v>
      </c>
      <c r="D279" s="80">
        <f t="shared" si="19"/>
        <v>-225790290.29923001</v>
      </c>
      <c r="F279" s="337">
        <f>VLOOKUP(A279,[1]Adjustments!$A$12:$DQ$1400,121,FALSE)</f>
        <v>225790290.46153846</v>
      </c>
      <c r="G279" s="740">
        <f t="shared" si="20"/>
        <v>451580580.76076847</v>
      </c>
      <c r="I279" s="738">
        <f>SUMIF('Tab 3'!$N$11:$N$409,A279,'Tab 3'!$O$11:$O$409)</f>
        <v>0</v>
      </c>
      <c r="J279" s="337">
        <f>SUMIF('Tab 4'!$N$11:$N$409,A279,'Tab 4'!$O$11:$O$409)</f>
        <v>0</v>
      </c>
      <c r="K279" s="337">
        <f>SUMIF('Tab 5'!$N$11:$N$69,A279,'Tab 5'!$O$11:$O$69)</f>
        <v>0</v>
      </c>
      <c r="L279" s="751">
        <f>SUMIF('Tab 6'!$N$11:$N$409,A279,'Tab 6'!$O$11:$O$409)</f>
        <v>0</v>
      </c>
      <c r="M279" s="337">
        <f>SUMIF('Tab7'!$N$70:$N$273,A279,'Tab7'!$O$70:$O$273)</f>
        <v>236262360.61538461</v>
      </c>
      <c r="N279" s="337">
        <f>SUMIF('Tab 8'!$N$70:$N$680,A279,'Tab 8'!$O$70:$O$680)</f>
        <v>0</v>
      </c>
      <c r="O279" s="739">
        <f t="shared" si="17"/>
        <v>236262360.61538461</v>
      </c>
      <c r="P279" s="740">
        <f t="shared" si="18"/>
        <v>236262360.61538461</v>
      </c>
    </row>
    <row r="280" spans="1:17">
      <c r="A280" s="732" t="s">
        <v>851</v>
      </c>
      <c r="B280" s="80">
        <f>VLOOKUP(A280,[1]Adjustments!$A$12:$B$1400,2,FALSE)</f>
        <v>-3654978500.2838402</v>
      </c>
      <c r="C280" s="80">
        <f>VLOOKUP(A280,[1]Adjustments!$A$12:$DS$1400,123,FALSE)</f>
        <v>0</v>
      </c>
      <c r="D280" s="80">
        <f t="shared" si="19"/>
        <v>-3654978500.2838402</v>
      </c>
      <c r="F280" s="337">
        <f>VLOOKUP(A280,[1]Adjustments!$A$12:$DQ$1400,121,FALSE)</f>
        <v>3654978500.3076925</v>
      </c>
      <c r="G280" s="740">
        <f t="shared" si="20"/>
        <v>7309957000.5915327</v>
      </c>
      <c r="I280" s="738">
        <f>SUMIF('Tab 3'!$N$11:$N$409,A280,'Tab 3'!$O$11:$O$409)</f>
        <v>0</v>
      </c>
      <c r="J280" s="337">
        <f>SUMIF('Tab 4'!$N$11:$N$409,A280,'Tab 4'!$O$11:$O$409)</f>
        <v>0</v>
      </c>
      <c r="K280" s="337">
        <f>SUMIF('Tab 5'!$N$11:$N$69,A280,'Tab 5'!$O$11:$O$69)</f>
        <v>0</v>
      </c>
      <c r="L280" s="751">
        <f>SUMIF('Tab 6'!$N$11:$N$409,A280,'Tab 6'!$O$11:$O$409)</f>
        <v>0</v>
      </c>
      <c r="M280" s="337">
        <f>SUMIF('Tab7'!$N$70:$N$273,A280,'Tab7'!$O$70:$O$273)</f>
        <v>3742495256.9230771</v>
      </c>
      <c r="N280" s="337">
        <f>SUMIF('Tab 8'!$N$70:$N$680,A280,'Tab 8'!$O$70:$O$680)</f>
        <v>0</v>
      </c>
      <c r="O280" s="739">
        <f t="shared" si="17"/>
        <v>3742495256.9230771</v>
      </c>
      <c r="P280" s="740">
        <f t="shared" si="18"/>
        <v>3742495256.9230771</v>
      </c>
    </row>
    <row r="281" spans="1:17" ht="13.5" thickBot="1">
      <c r="A281" s="732" t="s">
        <v>854</v>
      </c>
      <c r="B281" s="80">
        <f>VLOOKUP(A281,[1]Adjustments!$A$12:$B$1400,2,FALSE)</f>
        <v>10764542.3961538</v>
      </c>
      <c r="C281" s="80">
        <f>VLOOKUP(A281,[1]Adjustments!$A$12:$DS$1400,123,FALSE)</f>
        <v>0</v>
      </c>
      <c r="D281" s="80">
        <f t="shared" si="19"/>
        <v>10764542.3961538</v>
      </c>
      <c r="F281" s="337">
        <f>VLOOKUP(A281,[1]Adjustments!$A$12:$DQ$1400,121,FALSE)</f>
        <v>-58736572.92307692</v>
      </c>
      <c r="G281" s="740">
        <f t="shared" si="20"/>
        <v>-69501115.31923072</v>
      </c>
      <c r="I281" s="738">
        <f>SUMIF('Tab 3'!$N$11:$N$409,A281,'Tab 3'!$O$11:$O$409)</f>
        <v>0</v>
      </c>
      <c r="J281" s="337">
        <f>SUMIF('Tab 4'!$N$11:$N$409,A281,'Tab 4'!$O$11:$O$409)</f>
        <v>0</v>
      </c>
      <c r="K281" s="337">
        <f>SUMIF('Tab 5'!$N$11:$N$69,A281,'Tab 5'!$O$11:$O$69)</f>
        <v>0</v>
      </c>
      <c r="L281" s="751">
        <f>SUMIF('Tab 6'!$N$11:$N$409,A281,'Tab 6'!$O$11:$O$409)</f>
        <v>0</v>
      </c>
      <c r="M281" s="337">
        <f>SUMIF('Tab7'!$N$70:$N$273,A281,'Tab7'!$O$70:$O$273)</f>
        <v>-63555071.769230768</v>
      </c>
      <c r="N281" s="337">
        <f>SUMIF('Tab 8'!$N$70:$N$680,A281,'Tab 8'!$O$70:$O$680)</f>
        <v>0</v>
      </c>
      <c r="O281" s="739">
        <f t="shared" si="17"/>
        <v>-63555071.769230768</v>
      </c>
      <c r="P281" s="740">
        <f t="shared" si="18"/>
        <v>-63555071.769230768</v>
      </c>
    </row>
    <row r="282" spans="1:17">
      <c r="A282" s="845" t="s">
        <v>855</v>
      </c>
      <c r="B282" s="846">
        <f>VLOOKUP(A282,[1]Adjustments!$A$12:$B$1400,2,FALSE)</f>
        <v>-5320366.07230769</v>
      </c>
      <c r="C282" s="846">
        <f>VLOOKUP(A282,[1]Adjustments!$A$12:$DS$1400,123,FALSE)</f>
        <v>0</v>
      </c>
      <c r="D282" s="846">
        <f t="shared" si="19"/>
        <v>-5320366.07230769</v>
      </c>
      <c r="E282" s="847"/>
      <c r="F282" s="848">
        <f>VLOOKUP(A282,[1]Adjustments!$A$12:$DQ$1400,121,FALSE)</f>
        <v>0</v>
      </c>
      <c r="G282" s="849">
        <f t="shared" si="20"/>
        <v>5320366.07230769</v>
      </c>
      <c r="H282" s="847"/>
      <c r="I282" s="850">
        <f>SUMIF('Tab 3'!$N$11:$N$409,A282,'Tab 3'!$O$11:$O$409)</f>
        <v>0</v>
      </c>
      <c r="J282" s="848">
        <f>SUMIF('Tab 4'!$N$11:$N$409,A282,'Tab 4'!$O$11:$O$409)</f>
        <v>0</v>
      </c>
      <c r="K282" s="848">
        <f>SUMIF('Tab 5'!$N$11:$N$69,A282,'Tab 5'!$O$11:$O$69)</f>
        <v>0</v>
      </c>
      <c r="L282" s="851">
        <f>SUMIF('Tab 6'!$N$11:$N$409,A282,'Tab 6'!$O$11:$O$409)</f>
        <v>0</v>
      </c>
      <c r="M282" s="848">
        <f>SUMIF('Tab7'!$N$70:$N$273,A282,'Tab7'!$O$70:$O$273)</f>
        <v>-142172.53846153847</v>
      </c>
      <c r="N282" s="848">
        <f>SUMIF('Tab 8'!$N$70:$N$680,A282,'Tab 8'!$O$70:$O$680)</f>
        <v>0</v>
      </c>
      <c r="O282" s="864">
        <f t="shared" si="17"/>
        <v>-142172.53846153847</v>
      </c>
      <c r="P282" s="852">
        <f t="shared" si="18"/>
        <v>-142172.53846153847</v>
      </c>
      <c r="Q282" s="865" t="s">
        <v>1960</v>
      </c>
    </row>
    <row r="283" spans="1:17">
      <c r="A283" s="866" t="s">
        <v>856</v>
      </c>
      <c r="B283" s="867">
        <f>VLOOKUP(A283,[1]Adjustments!$A$12:$B$1400,2,FALSE)</f>
        <v>-3735829.2476923</v>
      </c>
      <c r="C283" s="867">
        <f>VLOOKUP(A283,[1]Adjustments!$A$12:$DS$1400,123,FALSE)</f>
        <v>0</v>
      </c>
      <c r="D283" s="867">
        <f t="shared" si="19"/>
        <v>-3735829.2476923</v>
      </c>
      <c r="E283" s="868"/>
      <c r="F283" s="869">
        <f>VLOOKUP(A283,[1]Adjustments!$A$12:$DQ$1400,121,FALSE)</f>
        <v>21270795.346153799</v>
      </c>
      <c r="G283" s="869">
        <f t="shared" si="20"/>
        <v>25006624.593846098</v>
      </c>
      <c r="H283" s="841"/>
      <c r="I283" s="843">
        <f>SUMIF('Tab 3'!$N$11:$N$409,A283,'Tab 3'!$O$11:$O$409)</f>
        <v>0</v>
      </c>
      <c r="J283" s="842">
        <f>SUMIF('Tab 4'!$N$11:$N$409,A283,'Tab 4'!$O$11:$O$409)</f>
        <v>0</v>
      </c>
      <c r="K283" s="842">
        <f>SUMIF('Tab 5'!$N$11:$N$69,A283,'Tab 5'!$O$11:$O$69)</f>
        <v>0</v>
      </c>
      <c r="L283" s="844">
        <f>SUMIF('Tab 6'!$N$11:$N$409,A283,'Tab 6'!$O$11:$O$409)</f>
        <v>0</v>
      </c>
      <c r="M283" s="842">
        <f>SUMIF('Tab7'!$N$70:$N$273,A283,'Tab7'!$O$70:$O$273)</f>
        <v>18251139.160722882</v>
      </c>
      <c r="N283" s="842">
        <f>SUMIF('Tab 8'!$N$70:$N$680,A283,'Tab 8'!$O$70:$O$680)</f>
        <v>593990.5</v>
      </c>
      <c r="O283" s="870">
        <f t="shared" si="17"/>
        <v>18845129.660722882</v>
      </c>
      <c r="P283" s="832">
        <f t="shared" si="18"/>
        <v>18845129.660722882</v>
      </c>
      <c r="Q283" s="853" t="s">
        <v>1960</v>
      </c>
    </row>
    <row r="284" spans="1:17" ht="13.5" thickBot="1">
      <c r="A284" s="871" t="s">
        <v>857</v>
      </c>
      <c r="B284" s="120">
        <f>VLOOKUP(A284,[1]Adjustments!$A$12:$B$1400,2,FALSE)</f>
        <v>3894758.9484615298</v>
      </c>
      <c r="C284" s="120">
        <f>VLOOKUP(A284,[1]Adjustments!$A$12:$DS$1400,123,FALSE)</f>
        <v>0</v>
      </c>
      <c r="D284" s="120">
        <f t="shared" si="19"/>
        <v>3894758.9484615298</v>
      </c>
      <c r="E284" s="858"/>
      <c r="F284" s="860">
        <f>VLOOKUP(A284,[1]Adjustments!$A$12:$DQ$1400,121,FALSE)</f>
        <v>-35758.461538461539</v>
      </c>
      <c r="G284" s="872">
        <f t="shared" si="20"/>
        <v>-3930517.4099999913</v>
      </c>
      <c r="H284" s="858"/>
      <c r="I284" s="859">
        <f>SUMIF('Tab 3'!$N$11:$N$409,A284,'Tab 3'!$O$11:$O$409)</f>
        <v>0</v>
      </c>
      <c r="J284" s="860">
        <f>SUMIF('Tab 4'!$N$11:$N$409,A284,'Tab 4'!$O$11:$O$409)</f>
        <v>0</v>
      </c>
      <c r="K284" s="860">
        <f>SUMIF('Tab 5'!$N$11:$N$69,A284,'Tab 5'!$O$11:$O$69)</f>
        <v>0</v>
      </c>
      <c r="L284" s="861">
        <f>SUMIF('Tab 6'!$N$11:$N$409,A284,'Tab 6'!$O$11:$O$409)</f>
        <v>0</v>
      </c>
      <c r="M284" s="860">
        <f>SUMIF('Tab7'!$N$70:$N$273,A284,'Tab7'!$O$70:$O$273)</f>
        <v>6403.5384615384619</v>
      </c>
      <c r="N284" s="860">
        <f>SUMIF('Tab 8'!$N$70:$N$680,A284,'Tab 8'!$O$70:$O$680)</f>
        <v>0</v>
      </c>
      <c r="O284" s="873">
        <f t="shared" si="17"/>
        <v>6403.5384615384619</v>
      </c>
      <c r="P284" s="862">
        <f t="shared" si="18"/>
        <v>6403.5384615384619</v>
      </c>
      <c r="Q284" s="863" t="s">
        <v>1960</v>
      </c>
    </row>
    <row r="285" spans="1:17">
      <c r="A285" s="732" t="s">
        <v>861</v>
      </c>
      <c r="B285" s="80">
        <f>VLOOKUP(A285,[1]Adjustments!$A$12:$B$1400,2,FALSE)</f>
        <v>127282.3</v>
      </c>
      <c r="C285" s="80">
        <f>VLOOKUP(A285,[1]Adjustments!$A$12:$DS$1400,123,FALSE)</f>
        <v>0</v>
      </c>
      <c r="D285" s="80">
        <f t="shared" si="19"/>
        <v>127282.3</v>
      </c>
      <c r="F285" s="337">
        <f>VLOOKUP(A285,[1]Adjustments!$A$12:$DQ$1400,121,FALSE)</f>
        <v>0</v>
      </c>
      <c r="G285" s="740">
        <f t="shared" si="20"/>
        <v>-127282.3</v>
      </c>
      <c r="I285" s="738">
        <f>SUMIF('Tab 3'!$N$11:$N$409,A285,'Tab 3'!$O$11:$O$409)</f>
        <v>0</v>
      </c>
      <c r="J285" s="337">
        <f>SUMIF('Tab 4'!$N$11:$N$409,A285,'Tab 4'!$O$11:$O$409)</f>
        <v>0</v>
      </c>
      <c r="K285" s="337">
        <f>SUMIF('Tab 5'!$N$11:$N$69,A285,'Tab 5'!$O$11:$O$69)</f>
        <v>0</v>
      </c>
      <c r="L285" s="751">
        <f>SUMIF('Tab 6'!$N$11:$N$409,A285,'Tab 6'!$O$11:$O$409)</f>
        <v>0</v>
      </c>
      <c r="M285" s="337">
        <f>SUMIF('Tab7'!$N$70:$N$273,A285,'Tab7'!$O$70:$O$273)</f>
        <v>0</v>
      </c>
      <c r="N285" s="337">
        <f>SUMIF('Tab 8'!$N$70:$N$680,A285,'Tab 8'!$O$70:$O$680)</f>
        <v>0</v>
      </c>
      <c r="O285" s="739">
        <f t="shared" si="17"/>
        <v>0</v>
      </c>
      <c r="P285" s="740">
        <f t="shared" si="18"/>
        <v>0</v>
      </c>
      <c r="Q285" s="876">
        <f>SUM(P282:P284)</f>
        <v>18709360.660722882</v>
      </c>
    </row>
    <row r="286" spans="1:17">
      <c r="A286" s="732" t="s">
        <v>862</v>
      </c>
      <c r="B286" s="80">
        <f>VLOOKUP(A286,[1]Adjustments!$A$12:$B$1400,2,FALSE)</f>
        <v>-8098806.14307692</v>
      </c>
      <c r="C286" s="80">
        <f>VLOOKUP(A286,[1]Adjustments!$A$12:$DS$1400,123,FALSE)</f>
        <v>0</v>
      </c>
      <c r="D286" s="80">
        <f t="shared" si="19"/>
        <v>-8098806.14307692</v>
      </c>
      <c r="F286" s="337">
        <f>VLOOKUP(A286,[1]Adjustments!$A$12:$DQ$1400,121,FALSE)</f>
        <v>0</v>
      </c>
      <c r="G286" s="740">
        <f t="shared" si="20"/>
        <v>8098806.14307692</v>
      </c>
      <c r="I286" s="738">
        <f>SUMIF('Tab 3'!$N$11:$N$409,A286,'Tab 3'!$O$11:$O$409)</f>
        <v>0</v>
      </c>
      <c r="J286" s="337">
        <f>SUMIF('Tab 4'!$N$11:$N$409,A286,'Tab 4'!$O$11:$O$409)</f>
        <v>0</v>
      </c>
      <c r="K286" s="337">
        <f>SUMIF('Tab 5'!$N$11:$N$69,A286,'Tab 5'!$O$11:$O$69)</f>
        <v>0</v>
      </c>
      <c r="L286" s="751">
        <f>SUMIF('Tab 6'!$N$11:$N$409,A286,'Tab 6'!$O$11:$O$409)</f>
        <v>0</v>
      </c>
      <c r="M286" s="337">
        <f>SUMIF('Tab7'!$N$70:$N$273,A286,'Tab7'!$O$70:$O$273)</f>
        <v>0</v>
      </c>
      <c r="N286" s="337">
        <f>SUMIF('Tab 8'!$N$70:$N$680,A286,'Tab 8'!$O$70:$O$680)</f>
        <v>0</v>
      </c>
      <c r="O286" s="739">
        <f t="shared" si="17"/>
        <v>0</v>
      </c>
      <c r="P286" s="740">
        <f t="shared" si="18"/>
        <v>0</v>
      </c>
    </row>
    <row r="287" spans="1:17">
      <c r="A287" s="732" t="s">
        <v>863</v>
      </c>
      <c r="B287" s="80">
        <f>VLOOKUP(A287,[1]Adjustments!$A$12:$B$1400,2,FALSE)</f>
        <v>-382400.19538461498</v>
      </c>
      <c r="C287" s="80">
        <f>VLOOKUP(A287,[1]Adjustments!$A$12:$DS$1400,123,FALSE)</f>
        <v>0</v>
      </c>
      <c r="D287" s="80">
        <f t="shared" si="19"/>
        <v>-382400.19538461498</v>
      </c>
      <c r="F287" s="337">
        <f>VLOOKUP(A287,[1]Adjustments!$A$12:$DQ$1400,121,FALSE)</f>
        <v>0</v>
      </c>
      <c r="G287" s="740">
        <f t="shared" si="20"/>
        <v>382400.19538461498</v>
      </c>
      <c r="I287" s="738">
        <f>SUMIF('Tab 3'!$N$11:$N$409,A287,'Tab 3'!$O$11:$O$409)</f>
        <v>0</v>
      </c>
      <c r="J287" s="337">
        <f>SUMIF('Tab 4'!$N$11:$N$409,A287,'Tab 4'!$O$11:$O$409)</f>
        <v>0</v>
      </c>
      <c r="K287" s="337">
        <f>SUMIF('Tab 5'!$N$11:$N$69,A287,'Tab 5'!$O$11:$O$69)</f>
        <v>0</v>
      </c>
      <c r="L287" s="751">
        <f>SUMIF('Tab 6'!$N$11:$N$409,A287,'Tab 6'!$O$11:$O$409)</f>
        <v>0</v>
      </c>
      <c r="M287" s="337">
        <f>SUMIF('Tab7'!$N$70:$N$273,A287,'Tab7'!$O$70:$O$273)</f>
        <v>0</v>
      </c>
      <c r="N287" s="337">
        <f>SUMIF('Tab 8'!$N$70:$N$680,A287,'Tab 8'!$O$70:$O$680)</f>
        <v>0</v>
      </c>
      <c r="O287" s="739">
        <f t="shared" si="17"/>
        <v>0</v>
      </c>
      <c r="P287" s="740">
        <f t="shared" si="18"/>
        <v>0</v>
      </c>
    </row>
    <row r="288" spans="1:17">
      <c r="A288" s="826" t="s">
        <v>864</v>
      </c>
      <c r="B288" s="827">
        <f>VLOOKUP(A288,[1]Adjustments!$A$12:$B$1400,2,FALSE)</f>
        <v>476741.07692307601</v>
      </c>
      <c r="C288" s="827">
        <f>VLOOKUP(A288,[1]Adjustments!$A$12:$DS$1400,123,FALSE)</f>
        <v>0</v>
      </c>
      <c r="D288" s="827">
        <f t="shared" si="19"/>
        <v>476741.07692307601</v>
      </c>
      <c r="E288" s="828"/>
      <c r="F288" s="829">
        <f>VLOOKUP(A288,[1]Adjustments!$A$12:$DQ$1400,121,FALSE)</f>
        <v>0</v>
      </c>
      <c r="G288" s="829">
        <f t="shared" si="20"/>
        <v>-476741.07692307601</v>
      </c>
      <c r="I288" s="738">
        <f>SUMIF('Tab 3'!$N$11:$N$409,A288,'Tab 3'!$O$11:$O$409)</f>
        <v>0</v>
      </c>
      <c r="J288" s="337">
        <f>SUMIF('Tab 4'!$N$11:$N$409,A288,'Tab 4'!$O$11:$O$409)</f>
        <v>0</v>
      </c>
      <c r="K288" s="337">
        <f>SUMIF('Tab 5'!$N$11:$N$69,A288,'Tab 5'!$O$11:$O$69)</f>
        <v>0</v>
      </c>
      <c r="L288" s="751">
        <f>SUMIF('Tab 6'!$N$11:$N$409,A288,'Tab 6'!$O$11:$O$409)</f>
        <v>0</v>
      </c>
      <c r="M288" s="337">
        <f>SUMIF('Tab7'!$N$70:$N$273,A288,'Tab7'!$O$70:$O$273)</f>
        <v>0</v>
      </c>
      <c r="N288" s="337">
        <f>SUMIF('Tab 8'!$N$70:$N$680,A288,'Tab 8'!$O$70:$O$680)</f>
        <v>0</v>
      </c>
      <c r="O288" s="739">
        <f t="shared" si="17"/>
        <v>0</v>
      </c>
      <c r="P288" s="740">
        <f t="shared" si="18"/>
        <v>0</v>
      </c>
    </row>
    <row r="289" spans="1:16">
      <c r="A289" s="732" t="s">
        <v>865</v>
      </c>
      <c r="B289" s="80">
        <f>VLOOKUP(A289,[1]Adjustments!$A$12:$B$1400,2,FALSE)</f>
        <v>-91521651.623076901</v>
      </c>
      <c r="C289" s="80">
        <f>VLOOKUP(A289,[1]Adjustments!$A$12:$DS$1400,123,FALSE)</f>
        <v>0</v>
      </c>
      <c r="D289" s="80">
        <f t="shared" si="19"/>
        <v>-91521651.623076901</v>
      </c>
      <c r="F289" s="337">
        <f>VLOOKUP(A289,[1]Adjustments!$A$12:$DQ$1400,121,FALSE)</f>
        <v>0</v>
      </c>
      <c r="G289" s="740">
        <f t="shared" si="20"/>
        <v>91521651.623076901</v>
      </c>
      <c r="I289" s="738">
        <f>SUMIF('Tab 3'!$N$11:$N$409,A289,'Tab 3'!$O$11:$O$409)</f>
        <v>0</v>
      </c>
      <c r="J289" s="337">
        <f>SUMIF('Tab 4'!$N$11:$N$409,A289,'Tab 4'!$O$11:$O$409)</f>
        <v>0</v>
      </c>
      <c r="K289" s="337">
        <f>SUMIF('Tab 5'!$N$11:$N$69,A289,'Tab 5'!$O$11:$O$69)</f>
        <v>0</v>
      </c>
      <c r="L289" s="751">
        <f>SUMIF('Tab 6'!$N$11:$N$409,A289,'Tab 6'!$O$11:$O$409)</f>
        <v>0</v>
      </c>
      <c r="M289" s="337">
        <f>SUMIF('Tab7'!$N$70:$N$273,A289,'Tab7'!$O$70:$O$273)</f>
        <v>0</v>
      </c>
      <c r="N289" s="337">
        <f>SUMIF('Tab 8'!$N$70:$N$680,A289,'Tab 8'!$O$70:$O$680)</f>
        <v>0</v>
      </c>
      <c r="O289" s="739">
        <f t="shared" si="17"/>
        <v>0</v>
      </c>
      <c r="P289" s="740">
        <f t="shared" si="18"/>
        <v>0</v>
      </c>
    </row>
    <row r="290" spans="1:16">
      <c r="A290" s="732" t="s">
        <v>866</v>
      </c>
      <c r="B290" s="80">
        <f>VLOOKUP(A290,[1]Adjustments!$A$12:$B$1400,2,FALSE)</f>
        <v>-21946760.964615382</v>
      </c>
      <c r="C290" s="80">
        <f>VLOOKUP(A290,[1]Adjustments!$A$12:$DS$1400,123,FALSE)</f>
        <v>0</v>
      </c>
      <c r="D290" s="80">
        <f t="shared" si="19"/>
        <v>-21946760.964615382</v>
      </c>
      <c r="F290" s="337">
        <f>VLOOKUP(A290,[1]Adjustments!$A$12:$DQ$1400,121,FALSE)</f>
        <v>0</v>
      </c>
      <c r="G290" s="740">
        <f t="shared" si="20"/>
        <v>21946760.964615382</v>
      </c>
      <c r="I290" s="738">
        <f>SUMIF('Tab 3'!$N$11:$N$409,A290,'Tab 3'!$O$11:$O$409)</f>
        <v>0</v>
      </c>
      <c r="J290" s="337">
        <f>SUMIF('Tab 4'!$N$11:$N$409,A290,'Tab 4'!$O$11:$O$409)</f>
        <v>0</v>
      </c>
      <c r="K290" s="337">
        <f>SUMIF('Tab 5'!$N$11:$N$69,A290,'Tab 5'!$O$11:$O$69)</f>
        <v>0</v>
      </c>
      <c r="L290" s="751">
        <f>SUMIF('Tab 6'!$N$11:$N$409,A290,'Tab 6'!$O$11:$O$409)</f>
        <v>0</v>
      </c>
      <c r="M290" s="337">
        <f>SUMIF('Tab7'!$N$70:$N$273,A290,'Tab7'!$O$70:$O$273)</f>
        <v>0</v>
      </c>
      <c r="N290" s="337">
        <f>SUMIF('Tab 8'!$N$70:$N$680,A290,'Tab 8'!$O$70:$O$680)</f>
        <v>2807084.461538461</v>
      </c>
      <c r="O290" s="739">
        <f t="shared" si="17"/>
        <v>2807084.461538461</v>
      </c>
      <c r="P290" s="740">
        <f t="shared" si="18"/>
        <v>2807084.461538461</v>
      </c>
    </row>
    <row r="291" spans="1:16">
      <c r="A291" s="732" t="s">
        <v>867</v>
      </c>
      <c r="B291" s="80">
        <f>VLOOKUP(A291,[1]Adjustments!$A$12:$B$1400,2,FALSE)</f>
        <v>-2938234.5761538399</v>
      </c>
      <c r="C291" s="80">
        <f>VLOOKUP(A291,[1]Adjustments!$A$12:$DS$1400,123,FALSE)</f>
        <v>0</v>
      </c>
      <c r="D291" s="80">
        <f t="shared" si="19"/>
        <v>-2938234.5761538399</v>
      </c>
      <c r="F291" s="337">
        <f>VLOOKUP(A291,[1]Adjustments!$A$12:$DQ$1400,121,FALSE)</f>
        <v>945403.28153846157</v>
      </c>
      <c r="G291" s="740">
        <f t="shared" si="20"/>
        <v>3883637.8576923013</v>
      </c>
      <c r="I291" s="738">
        <f>SUMIF('Tab 3'!$N$11:$N$409,A291,'Tab 3'!$O$11:$O$409)</f>
        <v>0</v>
      </c>
      <c r="J291" s="337">
        <f>SUMIF('Tab 4'!$N$11:$N$409,A291,'Tab 4'!$O$11:$O$409)</f>
        <v>0</v>
      </c>
      <c r="K291" s="337">
        <f>SUMIF('Tab 5'!$N$11:$N$69,A291,'Tab 5'!$O$11:$O$69)</f>
        <v>0</v>
      </c>
      <c r="L291" s="751">
        <f>SUMIF('Tab 6'!$N$11:$N$409,A291,'Tab 6'!$O$11:$O$409)</f>
        <v>0</v>
      </c>
      <c r="M291" s="337">
        <f>SUMIF('Tab7'!$N$70:$N$273,A291,'Tab7'!$O$70:$O$273)</f>
        <v>934500</v>
      </c>
      <c r="N291" s="337">
        <f>SUMIF('Tab 8'!$N$70:$N$680,A291,'Tab 8'!$O$70:$O$680)</f>
        <v>0</v>
      </c>
      <c r="O291" s="739">
        <f t="shared" si="17"/>
        <v>934500</v>
      </c>
      <c r="P291" s="740">
        <f t="shared" si="18"/>
        <v>934500</v>
      </c>
    </row>
    <row r="292" spans="1:16">
      <c r="A292" s="732" t="s">
        <v>868</v>
      </c>
      <c r="B292" s="80">
        <f>VLOOKUP(A292,[1]Adjustments!$A$12:$B$1400,2,FALSE)</f>
        <v>-1534589.15</v>
      </c>
      <c r="C292" s="80">
        <f>VLOOKUP(A292,[1]Adjustments!$A$12:$DS$1400,123,FALSE)</f>
        <v>0</v>
      </c>
      <c r="D292" s="80">
        <f t="shared" si="19"/>
        <v>-1534589.15</v>
      </c>
      <c r="F292" s="337">
        <f>VLOOKUP(A292,[1]Adjustments!$A$12:$DQ$1400,121,FALSE)</f>
        <v>0</v>
      </c>
      <c r="G292" s="740">
        <f t="shared" si="20"/>
        <v>1534589.15</v>
      </c>
      <c r="I292" s="738">
        <f>SUMIF('Tab 3'!$N$11:$N$409,A292,'Tab 3'!$O$11:$O$409)</f>
        <v>0</v>
      </c>
      <c r="J292" s="337">
        <f>SUMIF('Tab 4'!$N$11:$N$409,A292,'Tab 4'!$O$11:$O$409)</f>
        <v>0</v>
      </c>
      <c r="K292" s="337">
        <f>SUMIF('Tab 5'!$N$11:$N$69,A292,'Tab 5'!$O$11:$O$69)</f>
        <v>0</v>
      </c>
      <c r="L292" s="751">
        <f>SUMIF('Tab 6'!$N$11:$N$409,A292,'Tab 6'!$O$11:$O$409)</f>
        <v>0</v>
      </c>
      <c r="M292" s="337">
        <f>SUMIF('Tab7'!$N$70:$N$273,A292,'Tab7'!$O$70:$O$273)</f>
        <v>0</v>
      </c>
      <c r="N292" s="337">
        <f>SUMIF('Tab 8'!$N$70:$N$680,A292,'Tab 8'!$O$70:$O$680)</f>
        <v>0</v>
      </c>
      <c r="O292" s="739">
        <f t="shared" si="17"/>
        <v>0</v>
      </c>
      <c r="P292" s="740">
        <f t="shared" si="18"/>
        <v>0</v>
      </c>
    </row>
    <row r="293" spans="1:16">
      <c r="A293" s="732" t="s">
        <v>869</v>
      </c>
      <c r="B293" s="80">
        <f>VLOOKUP(A293,[1]Adjustments!$A$12:$B$1400,2,FALSE)</f>
        <v>-3088678.7438461501</v>
      </c>
      <c r="C293" s="80">
        <f>VLOOKUP(A293,[1]Adjustments!$A$12:$DS$1400,123,FALSE)</f>
        <v>0</v>
      </c>
      <c r="D293" s="80">
        <f t="shared" si="19"/>
        <v>-3088678.7438461501</v>
      </c>
      <c r="F293" s="337">
        <f>VLOOKUP(A293,[1]Adjustments!$A$12:$DQ$1400,121,FALSE)</f>
        <v>0</v>
      </c>
      <c r="G293" s="740">
        <f t="shared" si="20"/>
        <v>3088678.7438461501</v>
      </c>
      <c r="I293" s="738">
        <f>SUMIF('Tab 3'!$N$11:$N$409,A293,'Tab 3'!$O$11:$O$409)</f>
        <v>0</v>
      </c>
      <c r="J293" s="337">
        <f>SUMIF('Tab 4'!$N$11:$N$409,A293,'Tab 4'!$O$11:$O$409)</f>
        <v>0</v>
      </c>
      <c r="K293" s="337">
        <f>SUMIF('Tab 5'!$N$11:$N$69,A293,'Tab 5'!$O$11:$O$69)</f>
        <v>0</v>
      </c>
      <c r="L293" s="751">
        <f>SUMIF('Tab 6'!$N$11:$N$409,A293,'Tab 6'!$O$11:$O$409)</f>
        <v>0</v>
      </c>
      <c r="M293" s="337">
        <f>SUMIF('Tab7'!$N$70:$N$273,A293,'Tab7'!$O$70:$O$273)</f>
        <v>0</v>
      </c>
      <c r="N293" s="337">
        <f>SUMIF('Tab 8'!$N$70:$N$680,A293,'Tab 8'!$O$70:$O$680)</f>
        <v>0</v>
      </c>
      <c r="O293" s="739">
        <f t="shared" si="17"/>
        <v>0</v>
      </c>
      <c r="P293" s="740">
        <f t="shared" si="18"/>
        <v>0</v>
      </c>
    </row>
    <row r="294" spans="1:16">
      <c r="A294" s="826" t="s">
        <v>870</v>
      </c>
      <c r="B294" s="827">
        <f>VLOOKUP(A294,[1]Adjustments!$A$12:$B$1400,2,FALSE)</f>
        <v>-224997222.43615299</v>
      </c>
      <c r="C294" s="827">
        <f>VLOOKUP(A294,[1]Adjustments!$A$12:$DS$1400,123,FALSE)</f>
        <v>0</v>
      </c>
      <c r="D294" s="827">
        <f t="shared" si="19"/>
        <v>-224997222.43615299</v>
      </c>
      <c r="E294" s="828"/>
      <c r="F294" s="829">
        <f>VLOOKUP(A294,[1]Adjustments!$A$12:$DQ$1400,121,FALSE)</f>
        <v>-1101531.703076923</v>
      </c>
      <c r="G294" s="829">
        <f t="shared" si="20"/>
        <v>223895690.73307607</v>
      </c>
      <c r="I294" s="738">
        <f>SUMIF('Tab 3'!$N$11:$N$409,A294,'Tab 3'!$O$11:$O$409)</f>
        <v>0</v>
      </c>
      <c r="J294" s="337">
        <f>SUMIF('Tab 4'!$N$11:$N$409,A294,'Tab 4'!$O$11:$O$409)</f>
        <v>2813335.2130769226</v>
      </c>
      <c r="K294" s="337">
        <f>SUMIF('Tab 5'!$N$11:$N$69,A294,'Tab 5'!$O$11:$O$69)</f>
        <v>0</v>
      </c>
      <c r="L294" s="751">
        <f>SUMIF('Tab 6'!$N$11:$N$409,A294,'Tab 6'!$O$11:$O$409)</f>
        <v>0</v>
      </c>
      <c r="M294" s="337">
        <f>SUMIF('Tab7'!$N$70:$N$273,A294,'Tab7'!$O$70:$O$273)</f>
        <v>0</v>
      </c>
      <c r="N294" s="337">
        <f>SUMIF('Tab 8'!$N$70:$N$680,A294,'Tab 8'!$O$70:$O$680)</f>
        <v>0</v>
      </c>
      <c r="O294" s="739">
        <f t="shared" si="17"/>
        <v>2813335.2130769226</v>
      </c>
      <c r="P294" s="740">
        <f t="shared" si="18"/>
        <v>2813335.2130769226</v>
      </c>
    </row>
    <row r="295" spans="1:16">
      <c r="A295" s="732" t="s">
        <v>871</v>
      </c>
      <c r="B295" s="80">
        <f>VLOOKUP(A295,[1]Adjustments!$A$12:$B$1400,2,FALSE)</f>
        <v>-3919664.86615384</v>
      </c>
      <c r="C295" s="80">
        <f>VLOOKUP(A295,[1]Adjustments!$A$12:$DS$1400,123,FALSE)</f>
        <v>0</v>
      </c>
      <c r="D295" s="80">
        <f t="shared" si="19"/>
        <v>-3919664.86615384</v>
      </c>
      <c r="F295" s="337">
        <f>VLOOKUP(A295,[1]Adjustments!$A$12:$DQ$1400,121,FALSE)</f>
        <v>0</v>
      </c>
      <c r="G295" s="740">
        <f t="shared" si="20"/>
        <v>3919664.86615384</v>
      </c>
      <c r="I295" s="738">
        <f>SUMIF('Tab 3'!$N$11:$N$409,A295,'Tab 3'!$O$11:$O$409)</f>
        <v>0</v>
      </c>
      <c r="J295" s="337">
        <f>SUMIF('Tab 4'!$N$11:$N$409,A295,'Tab 4'!$O$11:$O$409)</f>
        <v>0</v>
      </c>
      <c r="K295" s="337">
        <f>SUMIF('Tab 5'!$N$11:$N$69,A295,'Tab 5'!$O$11:$O$69)</f>
        <v>0</v>
      </c>
      <c r="L295" s="751">
        <f>SUMIF('Tab 6'!$N$11:$N$409,A295,'Tab 6'!$O$11:$O$409)</f>
        <v>0</v>
      </c>
      <c r="M295" s="337">
        <f>SUMIF('Tab7'!$N$70:$N$273,A295,'Tab7'!$O$70:$O$273)</f>
        <v>0</v>
      </c>
      <c r="N295" s="337">
        <f>SUMIF('Tab 8'!$N$70:$N$680,A295,'Tab 8'!$O$70:$O$680)</f>
        <v>0</v>
      </c>
      <c r="O295" s="739">
        <f t="shared" si="17"/>
        <v>0</v>
      </c>
      <c r="P295" s="740">
        <f t="shared" si="18"/>
        <v>0</v>
      </c>
    </row>
    <row r="296" spans="1:16">
      <c r="A296" s="732" t="s">
        <v>872</v>
      </c>
      <c r="B296" s="80">
        <f>VLOOKUP(A296,[1]Adjustments!$A$12:$B$1400,2,FALSE)</f>
        <v>-2067025.1446153801</v>
      </c>
      <c r="C296" s="80">
        <f>VLOOKUP(A296,[1]Adjustments!$A$12:$DS$1400,123,FALSE)</f>
        <v>0</v>
      </c>
      <c r="D296" s="80">
        <f t="shared" si="19"/>
        <v>-2067025.1446153801</v>
      </c>
      <c r="F296" s="337">
        <f>VLOOKUP(A296,[1]Adjustments!$A$12:$DQ$1400,121,FALSE)</f>
        <v>0</v>
      </c>
      <c r="G296" s="740">
        <f t="shared" si="20"/>
        <v>2067025.1446153801</v>
      </c>
      <c r="I296" s="738">
        <f>SUMIF('Tab 3'!$N$11:$N$409,A296,'Tab 3'!$O$11:$O$409)</f>
        <v>0</v>
      </c>
      <c r="J296" s="337">
        <f>SUMIF('Tab 4'!$N$11:$N$409,A296,'Tab 4'!$O$11:$O$409)</f>
        <v>0</v>
      </c>
      <c r="K296" s="337">
        <f>SUMIF('Tab 5'!$N$11:$N$69,A296,'Tab 5'!$O$11:$O$69)</f>
        <v>0</v>
      </c>
      <c r="L296" s="751">
        <f>SUMIF('Tab 6'!$N$11:$N$409,A296,'Tab 6'!$O$11:$O$409)</f>
        <v>0</v>
      </c>
      <c r="M296" s="337">
        <f>SUMIF('Tab7'!$N$70:$N$273,A296,'Tab7'!$O$70:$O$273)</f>
        <v>0</v>
      </c>
      <c r="N296" s="337">
        <f>SUMIF('Tab 8'!$N$70:$N$680,A296,'Tab 8'!$O$70:$O$680)</f>
        <v>0</v>
      </c>
      <c r="O296" s="739">
        <f t="shared" si="17"/>
        <v>0</v>
      </c>
      <c r="P296" s="740">
        <f t="shared" si="18"/>
        <v>0</v>
      </c>
    </row>
    <row r="297" spans="1:16">
      <c r="A297" s="732" t="s">
        <v>873</v>
      </c>
      <c r="B297" s="80">
        <f>VLOOKUP(A297,[1]Adjustments!$A$12:$B$1400,2,FALSE)</f>
        <v>-1538018.93538461</v>
      </c>
      <c r="C297" s="80">
        <f>VLOOKUP(A297,[1]Adjustments!$A$12:$DS$1400,123,FALSE)</f>
        <v>0</v>
      </c>
      <c r="D297" s="80">
        <f t="shared" si="19"/>
        <v>-1538018.93538461</v>
      </c>
      <c r="F297" s="337">
        <f>VLOOKUP(A297,[1]Adjustments!$A$12:$DQ$1400,121,FALSE)</f>
        <v>0</v>
      </c>
      <c r="G297" s="740">
        <f t="shared" si="20"/>
        <v>1538018.93538461</v>
      </c>
      <c r="I297" s="738">
        <f>SUMIF('Tab 3'!$N$11:$N$409,A297,'Tab 3'!$O$11:$O$409)</f>
        <v>0</v>
      </c>
      <c r="J297" s="337">
        <f>SUMIF('Tab 4'!$N$11:$N$409,A297,'Tab 4'!$O$11:$O$409)</f>
        <v>0</v>
      </c>
      <c r="K297" s="337">
        <f>SUMIF('Tab 5'!$N$11:$N$69,A297,'Tab 5'!$O$11:$O$69)</f>
        <v>0</v>
      </c>
      <c r="L297" s="751">
        <f>SUMIF('Tab 6'!$N$11:$N$409,A297,'Tab 6'!$O$11:$O$409)</f>
        <v>0</v>
      </c>
      <c r="M297" s="337">
        <f>SUMIF('Tab7'!$N$70:$N$273,A297,'Tab7'!$O$70:$O$273)</f>
        <v>0</v>
      </c>
      <c r="N297" s="337">
        <f>SUMIF('Tab 8'!$N$70:$N$680,A297,'Tab 8'!$O$70:$O$680)</f>
        <v>0</v>
      </c>
      <c r="O297" s="739">
        <f t="shared" si="17"/>
        <v>0</v>
      </c>
      <c r="P297" s="740">
        <f t="shared" si="18"/>
        <v>0</v>
      </c>
    </row>
    <row r="298" spans="1:16">
      <c r="A298" s="732" t="s">
        <v>874</v>
      </c>
      <c r="B298" s="80">
        <f>VLOOKUP(A298,[1]Adjustments!$A$12:$B$1400,2,FALSE)</f>
        <v>-365450.13615384599</v>
      </c>
      <c r="C298" s="80">
        <f>VLOOKUP(A298,[1]Adjustments!$A$12:$DS$1400,123,FALSE)</f>
        <v>0</v>
      </c>
      <c r="D298" s="80">
        <f t="shared" si="19"/>
        <v>-365450.13615384599</v>
      </c>
      <c r="F298" s="337">
        <f>VLOOKUP(A298,[1]Adjustments!$A$12:$DQ$1400,121,FALSE)</f>
        <v>0</v>
      </c>
      <c r="G298" s="740">
        <f t="shared" si="20"/>
        <v>365450.13615384599</v>
      </c>
      <c r="I298" s="738">
        <f>SUMIF('Tab 3'!$N$11:$N$409,A298,'Tab 3'!$O$11:$O$409)</f>
        <v>0</v>
      </c>
      <c r="J298" s="337">
        <f>SUMIF('Tab 4'!$N$11:$N$409,A298,'Tab 4'!$O$11:$O$409)</f>
        <v>0</v>
      </c>
      <c r="K298" s="337">
        <f>SUMIF('Tab 5'!$N$11:$N$69,A298,'Tab 5'!$O$11:$O$69)</f>
        <v>0</v>
      </c>
      <c r="L298" s="751">
        <f>SUMIF('Tab 6'!$N$11:$N$409,A298,'Tab 6'!$O$11:$O$409)</f>
        <v>0</v>
      </c>
      <c r="M298" s="337">
        <f>SUMIF('Tab7'!$N$70:$N$273,A298,'Tab7'!$O$70:$O$273)</f>
        <v>0</v>
      </c>
      <c r="N298" s="337">
        <f>SUMIF('Tab 8'!$N$70:$N$680,A298,'Tab 8'!$O$70:$O$680)</f>
        <v>0</v>
      </c>
      <c r="O298" s="739">
        <f t="shared" si="17"/>
        <v>0</v>
      </c>
      <c r="P298" s="740">
        <f t="shared" si="18"/>
        <v>0</v>
      </c>
    </row>
    <row r="299" spans="1:16">
      <c r="A299" s="732" t="s">
        <v>875</v>
      </c>
      <c r="B299" s="80">
        <f>VLOOKUP(A299,[1]Adjustments!$A$12:$B$1400,2,FALSE)</f>
        <v>600993.05000000005</v>
      </c>
      <c r="C299" s="80">
        <f>VLOOKUP(A299,[1]Adjustments!$A$12:$DS$1400,123,FALSE)</f>
        <v>0</v>
      </c>
      <c r="D299" s="80">
        <f t="shared" si="19"/>
        <v>600993.05000000005</v>
      </c>
      <c r="F299" s="337">
        <f>VLOOKUP(A299,[1]Adjustments!$A$12:$DQ$1400,121,FALSE)</f>
        <v>0</v>
      </c>
      <c r="G299" s="740">
        <f t="shared" si="20"/>
        <v>-600993.05000000005</v>
      </c>
      <c r="I299" s="738">
        <f>SUMIF('Tab 3'!$N$11:$N$409,A299,'Tab 3'!$O$11:$O$409)</f>
        <v>0</v>
      </c>
      <c r="J299" s="337">
        <f>SUMIF('Tab 4'!$N$11:$N$409,A299,'Tab 4'!$O$11:$O$409)</f>
        <v>0</v>
      </c>
      <c r="K299" s="337">
        <f>SUMIF('Tab 5'!$N$11:$N$69,A299,'Tab 5'!$O$11:$O$69)</f>
        <v>0</v>
      </c>
      <c r="L299" s="751">
        <f>SUMIF('Tab 6'!$N$11:$N$409,A299,'Tab 6'!$O$11:$O$409)</f>
        <v>0</v>
      </c>
      <c r="M299" s="337">
        <f>SUMIF('Tab7'!$N$70:$N$273,A299,'Tab7'!$O$70:$O$273)</f>
        <v>0</v>
      </c>
      <c r="N299" s="337">
        <f>SUMIF('Tab 8'!$N$70:$N$680,A299,'Tab 8'!$O$70:$O$680)</f>
        <v>0</v>
      </c>
      <c r="O299" s="739">
        <f t="shared" si="17"/>
        <v>0</v>
      </c>
      <c r="P299" s="740">
        <f t="shared" si="18"/>
        <v>0</v>
      </c>
    </row>
    <row r="300" spans="1:16">
      <c r="A300" s="826" t="s">
        <v>876</v>
      </c>
      <c r="B300" s="827">
        <f>VLOOKUP(A300,[1]Adjustments!$A$12:$B$1400,2,FALSE)</f>
        <v>1000000</v>
      </c>
      <c r="C300" s="827">
        <f>VLOOKUP(A300,[1]Adjustments!$A$12:$DS$1400,123,FALSE)</f>
        <v>0</v>
      </c>
      <c r="D300" s="827">
        <f t="shared" si="19"/>
        <v>1000000</v>
      </c>
      <c r="E300" s="828"/>
      <c r="F300" s="829">
        <f>VLOOKUP(A300,[1]Adjustments!$A$12:$DQ$1400,121,FALSE)</f>
        <v>0</v>
      </c>
      <c r="G300" s="829">
        <f t="shared" si="20"/>
        <v>-1000000</v>
      </c>
      <c r="I300" s="738">
        <f>SUMIF('Tab 3'!$N$11:$N$409,A300,'Tab 3'!$O$11:$O$409)</f>
        <v>0</v>
      </c>
      <c r="J300" s="337">
        <f>SUMIF('Tab 4'!$N$11:$N$409,A300,'Tab 4'!$O$11:$O$409)</f>
        <v>0</v>
      </c>
      <c r="K300" s="337">
        <f>SUMIF('Tab 5'!$N$11:$N$69,A300,'Tab 5'!$O$11:$O$69)</f>
        <v>0</v>
      </c>
      <c r="L300" s="751">
        <f>SUMIF('Tab 6'!$N$11:$N$409,A300,'Tab 6'!$O$11:$O$409)</f>
        <v>0</v>
      </c>
      <c r="M300" s="337">
        <f>SUMIF('Tab7'!$N$70:$N$273,A300,'Tab7'!$O$70:$O$273)</f>
        <v>0</v>
      </c>
      <c r="N300" s="337">
        <f>SUMIF('Tab 8'!$N$70:$N$680,A300,'Tab 8'!$O$70:$O$680)</f>
        <v>0</v>
      </c>
      <c r="O300" s="739">
        <f t="shared" si="17"/>
        <v>0</v>
      </c>
      <c r="P300" s="740">
        <f t="shared" si="18"/>
        <v>0</v>
      </c>
    </row>
    <row r="301" spans="1:16">
      <c r="A301" s="732" t="s">
        <v>877</v>
      </c>
      <c r="B301" s="80">
        <f>VLOOKUP(A301,[1]Adjustments!$A$12:$B$1400,2,FALSE)</f>
        <v>10500447.07</v>
      </c>
      <c r="C301" s="80">
        <f>VLOOKUP(A301,[1]Adjustments!$A$12:$DS$1400,123,FALSE)</f>
        <v>0</v>
      </c>
      <c r="D301" s="80">
        <f t="shared" si="19"/>
        <v>10500447.07</v>
      </c>
      <c r="F301" s="337">
        <f>VLOOKUP(A301,[1]Adjustments!$A$12:$DQ$1400,121,FALSE)</f>
        <v>0</v>
      </c>
      <c r="G301" s="740">
        <f t="shared" si="20"/>
        <v>-10500447.07</v>
      </c>
      <c r="I301" s="738">
        <f>SUMIF('Tab 3'!$N$11:$N$409,A301,'Tab 3'!$O$11:$O$409)</f>
        <v>0</v>
      </c>
      <c r="J301" s="337">
        <f>SUMIF('Tab 4'!$N$11:$N$409,A301,'Tab 4'!$O$11:$O$409)</f>
        <v>0</v>
      </c>
      <c r="K301" s="337">
        <f>SUMIF('Tab 5'!$N$11:$N$69,A301,'Tab 5'!$O$11:$O$69)</f>
        <v>0</v>
      </c>
      <c r="L301" s="751">
        <f>SUMIF('Tab 6'!$N$11:$N$409,A301,'Tab 6'!$O$11:$O$409)</f>
        <v>0</v>
      </c>
      <c r="M301" s="337">
        <f>SUMIF('Tab7'!$N$70:$N$273,A301,'Tab7'!$O$70:$O$273)</f>
        <v>0</v>
      </c>
      <c r="N301" s="337">
        <f>SUMIF('Tab 8'!$N$70:$N$680,A301,'Tab 8'!$O$70:$O$680)</f>
        <v>0</v>
      </c>
      <c r="O301" s="739">
        <f t="shared" si="17"/>
        <v>0</v>
      </c>
      <c r="P301" s="740">
        <f t="shared" si="18"/>
        <v>0</v>
      </c>
    </row>
    <row r="302" spans="1:16">
      <c r="A302" s="732" t="s">
        <v>878</v>
      </c>
      <c r="B302" s="80">
        <f>VLOOKUP(A302,[1]Adjustments!$A$12:$B$1400,2,FALSE)</f>
        <v>173622223.97</v>
      </c>
      <c r="C302" s="80">
        <f>VLOOKUP(A302,[1]Adjustments!$A$12:$DS$1400,123,FALSE)</f>
        <v>0</v>
      </c>
      <c r="D302" s="80">
        <f>SUM(B302:C302)</f>
        <v>173622223.97</v>
      </c>
      <c r="F302" s="337">
        <f>VLOOKUP(A302,[1]Adjustments!$A$12:$DQ$1400,121,FALSE)</f>
        <v>-74111749.809999973</v>
      </c>
      <c r="G302" s="740">
        <f>+F302-D302</f>
        <v>-247733973.77999997</v>
      </c>
      <c r="I302" s="738">
        <f>SUMIF('Tab 3'!$N$11:$N$409,A302,'Tab 3'!$O$11:$O$409)</f>
        <v>0</v>
      </c>
      <c r="J302" s="337">
        <f>SUMIF('Tab 4'!$N$11:$N$409,A302,'Tab 4'!$O$11:$O$409)</f>
        <v>0</v>
      </c>
      <c r="K302" s="337">
        <f>SUMIF('Tab 5'!$N$11:$N$69,A302,'Tab 5'!$O$11:$O$69)</f>
        <v>0</v>
      </c>
      <c r="L302" s="751">
        <f>SUMIF('Tab 6'!$N$11:$N$409,A302,'Tab 6'!$O$11:$O$409)</f>
        <v>0</v>
      </c>
      <c r="M302" s="337">
        <f>SUMIF('Tab7'!$N$70:$N$273,A302,'Tab7'!$O$70:$O$273)</f>
        <v>0</v>
      </c>
      <c r="N302" s="337">
        <f>SUMIF('Tab 8'!$N$70:$N$680,A302,'Tab 8'!$O$70:$O$680)</f>
        <v>-74111749.809999973</v>
      </c>
      <c r="O302" s="739">
        <f t="shared" si="17"/>
        <v>-74111749.809999973</v>
      </c>
      <c r="P302" s="740"/>
    </row>
    <row r="303" spans="1:16">
      <c r="A303" s="826" t="s">
        <v>879</v>
      </c>
      <c r="B303" s="827">
        <f>VLOOKUP(A303,[1]Adjustments!$A$12:$B$1400,2,FALSE)</f>
        <v>9189362.9600000009</v>
      </c>
      <c r="C303" s="827">
        <f>VLOOKUP(A303,[1]Adjustments!$A$12:$DS$1400,123,FALSE)</f>
        <v>0</v>
      </c>
      <c r="D303" s="827">
        <f t="shared" si="19"/>
        <v>9189362.9600000009</v>
      </c>
      <c r="E303" s="828"/>
      <c r="F303" s="829">
        <f>VLOOKUP(A303,[1]Adjustments!$A$12:$DQ$1400,121,FALSE)</f>
        <v>0</v>
      </c>
      <c r="G303" s="829">
        <f t="shared" si="20"/>
        <v>-9189362.9600000009</v>
      </c>
      <c r="I303" s="738">
        <f>SUMIF('Tab 3'!$N$11:$N$409,A303,'Tab 3'!$O$11:$O$409)</f>
        <v>0</v>
      </c>
      <c r="J303" s="337">
        <f>SUMIF('Tab 4'!$N$11:$N$409,A303,'Tab 4'!$O$11:$O$409)</f>
        <v>0</v>
      </c>
      <c r="K303" s="337">
        <f>SUMIF('Tab 5'!$N$11:$N$69,A303,'Tab 5'!$O$11:$O$69)</f>
        <v>0</v>
      </c>
      <c r="L303" s="751">
        <f>SUMIF('Tab 6'!$N$11:$N$409,A303,'Tab 6'!$O$11:$O$409)</f>
        <v>0</v>
      </c>
      <c r="M303" s="337">
        <f>SUMIF('Tab7'!$N$70:$N$273,A303,'Tab7'!$O$70:$O$273)</f>
        <v>0</v>
      </c>
      <c r="N303" s="337">
        <f>SUMIF('Tab 8'!$N$70:$N$680,A303,'Tab 8'!$O$70:$O$680)</f>
        <v>0</v>
      </c>
      <c r="O303" s="739">
        <f t="shared" si="17"/>
        <v>0</v>
      </c>
      <c r="P303" s="740">
        <f t="shared" si="18"/>
        <v>0</v>
      </c>
    </row>
    <row r="304" spans="1:16">
      <c r="A304" s="732" t="s">
        <v>2026</v>
      </c>
      <c r="B304" s="80">
        <f>VLOOKUP(A304,[1]Adjustments!$A$12:$B$1400,2,FALSE)</f>
        <v>-32081214.850000005</v>
      </c>
      <c r="C304" s="80">
        <f>VLOOKUP(A304,[1]Adjustments!$A$12:$DS$1400,123,FALSE)</f>
        <v>0</v>
      </c>
      <c r="D304" s="80">
        <f t="shared" si="19"/>
        <v>-32081214.850000005</v>
      </c>
      <c r="F304" s="337">
        <f>VLOOKUP(A304,[1]Adjustments!$A$12:$DQ$1400,121,FALSE)</f>
        <v>32081214.850000069</v>
      </c>
      <c r="G304" s="740">
        <f t="shared" si="20"/>
        <v>64162429.700000077</v>
      </c>
      <c r="I304" s="738">
        <f>SUMIF('Tab 3'!$N$11:$N$409,A304,'Tab 3'!$O$11:$O$409)</f>
        <v>0</v>
      </c>
      <c r="J304" s="337">
        <f>SUMIF('Tab 4'!$N$11:$N$409,A304,'Tab 4'!$O$11:$O$409)</f>
        <v>0</v>
      </c>
      <c r="K304" s="337">
        <f>SUMIF('Tab 5'!$N$11:$N$69,A304,'Tab 5'!$O$11:$O$69)</f>
        <v>0</v>
      </c>
      <c r="L304" s="751">
        <f>SUMIF('Tab 6'!$N$11:$N$409,A304,'Tab 6'!$O$11:$O$409)</f>
        <v>0</v>
      </c>
      <c r="M304" s="337">
        <f>SUMIF('Tab7'!$N$70:$N$273,A304,'Tab7'!$O$70:$O$273)</f>
        <v>0</v>
      </c>
      <c r="N304" s="337">
        <f>SUMIF('Tab 8'!$N$70:$N$680,A304,'Tab 8'!$O$70:$O$680)</f>
        <v>32081214.850000098</v>
      </c>
      <c r="O304" s="739">
        <f t="shared" si="17"/>
        <v>32081214.850000098</v>
      </c>
      <c r="P304" s="740">
        <f t="shared" si="18"/>
        <v>32081214.850000098</v>
      </c>
    </row>
    <row r="305" spans="1:16">
      <c r="A305" s="732" t="s">
        <v>880</v>
      </c>
      <c r="B305" s="80">
        <f>VLOOKUP(A305,[1]Adjustments!$A$12:$B$1400,2,FALSE)</f>
        <v>371108.58153846097</v>
      </c>
      <c r="C305" s="80">
        <f>VLOOKUP(A305,[1]Adjustments!$A$12:$DS$1400,123,FALSE)</f>
        <v>0</v>
      </c>
      <c r="D305" s="80">
        <f t="shared" si="19"/>
        <v>371108.58153846097</v>
      </c>
      <c r="F305" s="337">
        <f>VLOOKUP(A305,[1]Adjustments!$A$12:$DQ$1400,121,FALSE)</f>
        <v>0</v>
      </c>
      <c r="G305" s="740">
        <f t="shared" si="20"/>
        <v>-371108.58153846097</v>
      </c>
      <c r="I305" s="738">
        <f>SUMIF('Tab 3'!$N$11:$N$409,A305,'Tab 3'!$O$11:$O$409)</f>
        <v>0</v>
      </c>
      <c r="J305" s="337">
        <f>SUMIF('Tab 4'!$N$11:$N$409,A305,'Tab 4'!$O$11:$O$409)</f>
        <v>0</v>
      </c>
      <c r="K305" s="337">
        <f>SUMIF('Tab 5'!$N$11:$N$69,A305,'Tab 5'!$O$11:$O$69)</f>
        <v>0</v>
      </c>
      <c r="L305" s="751">
        <f>SUMIF('Tab 6'!$N$11:$N$409,A305,'Tab 6'!$O$11:$O$409)</f>
        <v>0</v>
      </c>
      <c r="M305" s="337">
        <f>SUMIF('Tab7'!$N$70:$N$273,A305,'Tab7'!$O$70:$O$273)</f>
        <v>0</v>
      </c>
      <c r="N305" s="337">
        <f>SUMIF('Tab 8'!$N$70:$N$680,A305,'Tab 8'!$O$70:$O$680)</f>
        <v>0</v>
      </c>
      <c r="O305" s="739">
        <f t="shared" si="17"/>
        <v>0</v>
      </c>
      <c r="P305" s="740">
        <f t="shared" si="18"/>
        <v>0</v>
      </c>
    </row>
    <row r="306" spans="1:16">
      <c r="A306" s="732" t="s">
        <v>881</v>
      </c>
      <c r="B306" s="80">
        <f>VLOOKUP(A306,[1]Adjustments!$A$12:$B$1400,2,FALSE)</f>
        <v>124199507.923076</v>
      </c>
      <c r="C306" s="80">
        <f>VLOOKUP(A306,[1]Adjustments!$A$12:$DS$1400,123,FALSE)</f>
        <v>0</v>
      </c>
      <c r="D306" s="80">
        <f t="shared" si="19"/>
        <v>124199507.923076</v>
      </c>
      <c r="F306" s="337">
        <f>VLOOKUP(A306,[1]Adjustments!$A$12:$DQ$1400,121,FALSE)</f>
        <v>0</v>
      </c>
      <c r="G306" s="740">
        <f t="shared" si="20"/>
        <v>-124199507.923076</v>
      </c>
      <c r="I306" s="738">
        <f>SUMIF('Tab 3'!$N$11:$N$409,A306,'Tab 3'!$O$11:$O$409)</f>
        <v>0</v>
      </c>
      <c r="J306" s="337">
        <f>SUMIF('Tab 4'!$N$11:$N$409,A306,'Tab 4'!$O$11:$O$409)</f>
        <v>0</v>
      </c>
      <c r="K306" s="337">
        <f>SUMIF('Tab 5'!$N$11:$N$69,A306,'Tab 5'!$O$11:$O$69)</f>
        <v>0</v>
      </c>
      <c r="L306" s="751">
        <f>SUMIF('Tab 6'!$N$11:$N$409,A306,'Tab 6'!$O$11:$O$409)</f>
        <v>0</v>
      </c>
      <c r="M306" s="337">
        <f>SUMIF('Tab7'!$N$70:$N$273,A306,'Tab7'!$O$70:$O$273)</f>
        <v>0</v>
      </c>
      <c r="N306" s="337">
        <f>SUMIF('Tab 8'!$N$70:$N$680,A306,'Tab 8'!$O$70:$O$680)</f>
        <v>0</v>
      </c>
      <c r="O306" s="739">
        <f t="shared" si="17"/>
        <v>0</v>
      </c>
      <c r="P306" s="740">
        <f t="shared" si="18"/>
        <v>0</v>
      </c>
    </row>
    <row r="307" spans="1:16">
      <c r="A307" s="826" t="s">
        <v>882</v>
      </c>
      <c r="B307" s="827">
        <f>VLOOKUP(A307,[1]Adjustments!$A$12:$B$1400,2,FALSE)</f>
        <v>3107017.07153846</v>
      </c>
      <c r="C307" s="827">
        <f>VLOOKUP(A307,[1]Adjustments!$A$12:$DS$1400,123,FALSE)</f>
        <v>0</v>
      </c>
      <c r="D307" s="827">
        <f t="shared" si="19"/>
        <v>3107017.07153846</v>
      </c>
      <c r="E307" s="828"/>
      <c r="F307" s="829">
        <f>VLOOKUP(A307,[1]Adjustments!$A$12:$DQ$1400,121,FALSE)</f>
        <v>0</v>
      </c>
      <c r="G307" s="829">
        <f t="shared" si="20"/>
        <v>-3107017.07153846</v>
      </c>
      <c r="I307" s="738">
        <f>SUMIF('Tab 3'!$N$11:$N$409,A307,'Tab 3'!$O$11:$O$409)</f>
        <v>0</v>
      </c>
      <c r="J307" s="337">
        <f>SUMIF('Tab 4'!$N$11:$N$409,A307,'Tab 4'!$O$11:$O$409)</f>
        <v>0</v>
      </c>
      <c r="K307" s="337">
        <f>SUMIF('Tab 5'!$N$11:$N$69,A307,'Tab 5'!$O$11:$O$69)</f>
        <v>0</v>
      </c>
      <c r="L307" s="751">
        <f>SUMIF('Tab 6'!$N$11:$N$409,A307,'Tab 6'!$O$11:$O$409)</f>
        <v>0</v>
      </c>
      <c r="M307" s="337">
        <f>SUMIF('Tab7'!$N$70:$N$273,A307,'Tab7'!$O$70:$O$273)</f>
        <v>0</v>
      </c>
      <c r="N307" s="337">
        <f>SUMIF('Tab 8'!$N$70:$N$680,A307,'Tab 8'!$O$70:$O$680)</f>
        <v>0</v>
      </c>
      <c r="O307" s="739">
        <f t="shared" si="17"/>
        <v>0</v>
      </c>
      <c r="P307" s="740">
        <f t="shared" si="18"/>
        <v>0</v>
      </c>
    </row>
    <row r="308" spans="1:16">
      <c r="A308" s="732" t="s">
        <v>883</v>
      </c>
      <c r="B308" s="80">
        <f>VLOOKUP(A308,[1]Adjustments!$A$12:$B$1400,2,FALSE)</f>
        <v>4301596.7223076904</v>
      </c>
      <c r="C308" s="80">
        <f>VLOOKUP(A308,[1]Adjustments!$A$12:$DS$1400,123,FALSE)</f>
        <v>0</v>
      </c>
      <c r="D308" s="80">
        <f t="shared" si="19"/>
        <v>4301596.7223076904</v>
      </c>
      <c r="F308" s="337">
        <f>VLOOKUP(A308,[1]Adjustments!$A$12:$DQ$1400,121,FALSE)</f>
        <v>0</v>
      </c>
      <c r="G308" s="740">
        <f t="shared" si="20"/>
        <v>-4301596.7223076904</v>
      </c>
      <c r="I308" s="738">
        <f>SUMIF('Tab 3'!$N$11:$N$409,A308,'Tab 3'!$O$11:$O$409)</f>
        <v>0</v>
      </c>
      <c r="J308" s="337">
        <f>SUMIF('Tab 4'!$N$11:$N$409,A308,'Tab 4'!$O$11:$O$409)</f>
        <v>0</v>
      </c>
      <c r="K308" s="337">
        <f>SUMIF('Tab 5'!$N$11:$N$69,A308,'Tab 5'!$O$11:$O$69)</f>
        <v>0</v>
      </c>
      <c r="L308" s="751">
        <f>SUMIF('Tab 6'!$N$11:$N$409,A308,'Tab 6'!$O$11:$O$409)</f>
        <v>0</v>
      </c>
      <c r="M308" s="337">
        <f>SUMIF('Tab7'!$N$70:$N$273,A308,'Tab7'!$O$70:$O$273)</f>
        <v>0</v>
      </c>
      <c r="N308" s="337">
        <f>SUMIF('Tab 8'!$N$70:$N$680,A308,'Tab 8'!$O$70:$O$680)</f>
        <v>0</v>
      </c>
      <c r="O308" s="739">
        <f t="shared" si="17"/>
        <v>0</v>
      </c>
      <c r="P308" s="740">
        <f t="shared" si="18"/>
        <v>0</v>
      </c>
    </row>
    <row r="309" spans="1:16">
      <c r="A309" s="826" t="s">
        <v>884</v>
      </c>
      <c r="B309" s="827">
        <f>VLOOKUP(A309,[1]Adjustments!$A$12:$B$1400,2,FALSE)</f>
        <v>3684123.57</v>
      </c>
      <c r="C309" s="827">
        <f>VLOOKUP(A309,[1]Adjustments!$A$12:$DS$1400,123,FALSE)</f>
        <v>0</v>
      </c>
      <c r="D309" s="827">
        <f t="shared" si="19"/>
        <v>3684123.57</v>
      </c>
      <c r="E309" s="828"/>
      <c r="F309" s="829">
        <f>VLOOKUP(A309,[1]Adjustments!$A$12:$DQ$1400,121,FALSE)</f>
        <v>0</v>
      </c>
      <c r="G309" s="829">
        <f t="shared" si="20"/>
        <v>-3684123.57</v>
      </c>
      <c r="I309" s="738">
        <f>SUMIF('Tab 3'!$N$11:$N$409,A309,'Tab 3'!$O$11:$O$409)</f>
        <v>0</v>
      </c>
      <c r="J309" s="337">
        <f>SUMIF('Tab 4'!$N$11:$N$409,A309,'Tab 4'!$O$11:$O$409)</f>
        <v>0</v>
      </c>
      <c r="K309" s="337">
        <f>SUMIF('Tab 5'!$N$11:$N$69,A309,'Tab 5'!$O$11:$O$69)</f>
        <v>0</v>
      </c>
      <c r="L309" s="751">
        <f>SUMIF('Tab 6'!$N$11:$N$409,A309,'Tab 6'!$O$11:$O$409)</f>
        <v>0</v>
      </c>
      <c r="M309" s="337">
        <f>SUMIF('Tab7'!$N$70:$N$273,A309,'Tab7'!$O$70:$O$273)</f>
        <v>0</v>
      </c>
      <c r="N309" s="337">
        <f>SUMIF('Tab 8'!$N$70:$N$680,A309,'Tab 8'!$O$70:$O$680)</f>
        <v>0</v>
      </c>
      <c r="O309" s="739">
        <f t="shared" si="17"/>
        <v>0</v>
      </c>
      <c r="P309" s="740">
        <f t="shared" si="18"/>
        <v>0</v>
      </c>
    </row>
    <row r="310" spans="1:16">
      <c r="A310" s="732" t="s">
        <v>885</v>
      </c>
      <c r="B310" s="80">
        <f>VLOOKUP(A310,[1]Adjustments!$A$12:$B$1400,2,FALSE)</f>
        <v>149450814.70230699</v>
      </c>
      <c r="C310" s="80">
        <f>VLOOKUP(A310,[1]Adjustments!$A$12:$DS$1400,123,FALSE)</f>
        <v>0</v>
      </c>
      <c r="D310" s="80">
        <f t="shared" si="19"/>
        <v>149450814.70230699</v>
      </c>
      <c r="F310" s="337">
        <f>VLOOKUP(A310,[1]Adjustments!$A$12:$DQ$1400,121,FALSE)</f>
        <v>0</v>
      </c>
      <c r="G310" s="740">
        <f t="shared" si="20"/>
        <v>-149450814.70230699</v>
      </c>
      <c r="I310" s="738">
        <f>SUMIF('Tab 3'!$N$11:$N$409,A310,'Tab 3'!$O$11:$O$409)</f>
        <v>0</v>
      </c>
      <c r="J310" s="337">
        <f>SUMIF('Tab 4'!$N$11:$N$409,A310,'Tab 4'!$O$11:$O$409)</f>
        <v>0</v>
      </c>
      <c r="K310" s="337">
        <f>SUMIF('Tab 5'!$N$11:$N$69,A310,'Tab 5'!$O$11:$O$69)</f>
        <v>0</v>
      </c>
      <c r="L310" s="751">
        <f>SUMIF('Tab 6'!$N$11:$N$409,A310,'Tab 6'!$O$11:$O$409)</f>
        <v>0</v>
      </c>
      <c r="M310" s="337">
        <f>SUMIF('Tab7'!$N$70:$N$273,A310,'Tab7'!$O$70:$O$273)</f>
        <v>0</v>
      </c>
      <c r="N310" s="337">
        <f>SUMIF('Tab 8'!$N$70:$N$680,A310,'Tab 8'!$O$70:$O$680)</f>
        <v>0</v>
      </c>
      <c r="O310" s="739">
        <f t="shared" si="17"/>
        <v>0</v>
      </c>
      <c r="P310" s="740">
        <f t="shared" si="18"/>
        <v>0</v>
      </c>
    </row>
    <row r="311" spans="1:16">
      <c r="A311" s="732" t="s">
        <v>886</v>
      </c>
      <c r="B311" s="80">
        <f>VLOOKUP(A311,[1]Adjustments!$A$12:$B$1400,2,FALSE)</f>
        <v>359146539.42846102</v>
      </c>
      <c r="C311" s="80">
        <f>VLOOKUP(A311,[1]Adjustments!$A$12:$DS$1400,123,FALSE)</f>
        <v>0</v>
      </c>
      <c r="D311" s="80">
        <f t="shared" si="19"/>
        <v>359146539.42846102</v>
      </c>
      <c r="F311" s="337">
        <f>VLOOKUP(A311,[1]Adjustments!$A$12:$DQ$1400,121,FALSE)</f>
        <v>0</v>
      </c>
      <c r="G311" s="740">
        <f t="shared" si="20"/>
        <v>-359146539.42846102</v>
      </c>
      <c r="I311" s="738">
        <f>SUMIF('Tab 3'!$N$11:$N$409,A311,'Tab 3'!$O$11:$O$409)</f>
        <v>0</v>
      </c>
      <c r="J311" s="337">
        <f>SUMIF('Tab 4'!$N$11:$N$409,A311,'Tab 4'!$O$11:$O$409)</f>
        <v>0</v>
      </c>
      <c r="K311" s="337">
        <f>SUMIF('Tab 5'!$N$11:$N$69,A311,'Tab 5'!$O$11:$O$69)</f>
        <v>0</v>
      </c>
      <c r="L311" s="751">
        <f>SUMIF('Tab 6'!$N$11:$N$409,A311,'Tab 6'!$O$11:$O$409)</f>
        <v>0</v>
      </c>
      <c r="M311" s="337">
        <f>SUMIF('Tab7'!$N$70:$N$273,A311,'Tab7'!$O$70:$O$273)</f>
        <v>0</v>
      </c>
      <c r="N311" s="337">
        <f>SUMIF('Tab 8'!$N$70:$N$680,A311,'Tab 8'!$O$70:$O$680)</f>
        <v>0</v>
      </c>
      <c r="O311" s="739">
        <f t="shared" si="17"/>
        <v>0</v>
      </c>
      <c r="P311" s="740">
        <f t="shared" si="18"/>
        <v>0</v>
      </c>
    </row>
    <row r="312" spans="1:16">
      <c r="A312" s="732" t="s">
        <v>887</v>
      </c>
      <c r="B312" s="80">
        <f>VLOOKUP(A312,[1]Adjustments!$A$12:$B$1400,2,FALSE)</f>
        <v>3054919.9323076899</v>
      </c>
      <c r="C312" s="80">
        <f>VLOOKUP(A312,[1]Adjustments!$A$12:$DS$1400,123,FALSE)</f>
        <v>0</v>
      </c>
      <c r="D312" s="80">
        <f t="shared" si="19"/>
        <v>3054919.9323076899</v>
      </c>
      <c r="F312" s="337">
        <f>VLOOKUP(A312,[1]Adjustments!$A$12:$DQ$1400,121,FALSE)</f>
        <v>0</v>
      </c>
      <c r="G312" s="740">
        <f t="shared" si="20"/>
        <v>-3054919.9323076899</v>
      </c>
      <c r="I312" s="738">
        <f>SUMIF('Tab 3'!$N$11:$N$409,A312,'Tab 3'!$O$11:$O$409)</f>
        <v>0</v>
      </c>
      <c r="J312" s="337">
        <f>SUMIF('Tab 4'!$N$11:$N$409,A312,'Tab 4'!$O$11:$O$409)</f>
        <v>0</v>
      </c>
      <c r="K312" s="337">
        <f>SUMIF('Tab 5'!$N$11:$N$69,A312,'Tab 5'!$O$11:$O$69)</f>
        <v>0</v>
      </c>
      <c r="L312" s="751">
        <f>SUMIF('Tab 6'!$N$11:$N$409,A312,'Tab 6'!$O$11:$O$409)</f>
        <v>0</v>
      </c>
      <c r="M312" s="337">
        <f>SUMIF('Tab7'!$N$70:$N$273,A312,'Tab7'!$O$70:$O$273)</f>
        <v>0</v>
      </c>
      <c r="N312" s="337">
        <f>SUMIF('Tab 8'!$N$70:$N$680,A312,'Tab 8'!$O$70:$O$680)</f>
        <v>0</v>
      </c>
      <c r="O312" s="739">
        <f t="shared" si="17"/>
        <v>0</v>
      </c>
      <c r="P312" s="740">
        <f t="shared" si="18"/>
        <v>0</v>
      </c>
    </row>
    <row r="313" spans="1:16">
      <c r="A313" s="732" t="s">
        <v>888</v>
      </c>
      <c r="B313" s="80">
        <f>VLOOKUP(A313,[1]Adjustments!$A$12:$B$1400,2,FALSE)</f>
        <v>1507457.9469230699</v>
      </c>
      <c r="C313" s="80">
        <f>VLOOKUP(A313,[1]Adjustments!$A$12:$DS$1400,123,FALSE)</f>
        <v>0</v>
      </c>
      <c r="D313" s="80">
        <f t="shared" si="19"/>
        <v>1507457.9469230699</v>
      </c>
      <c r="F313" s="337">
        <f>VLOOKUP(A313,[1]Adjustments!$A$12:$DQ$1400,121,FALSE)</f>
        <v>0</v>
      </c>
      <c r="G313" s="740">
        <f t="shared" si="20"/>
        <v>-1507457.9469230699</v>
      </c>
      <c r="I313" s="738">
        <f>SUMIF('Tab 3'!$N$11:$N$409,A313,'Tab 3'!$O$11:$O$409)</f>
        <v>0</v>
      </c>
      <c r="J313" s="337">
        <f>SUMIF('Tab 4'!$N$11:$N$409,A313,'Tab 4'!$O$11:$O$409)</f>
        <v>0</v>
      </c>
      <c r="K313" s="337">
        <f>SUMIF('Tab 5'!$N$11:$N$69,A313,'Tab 5'!$O$11:$O$69)</f>
        <v>0</v>
      </c>
      <c r="L313" s="751">
        <f>SUMIF('Tab 6'!$N$11:$N$409,A313,'Tab 6'!$O$11:$O$409)</f>
        <v>0</v>
      </c>
      <c r="M313" s="337">
        <f>SUMIF('Tab7'!$N$70:$N$273,A313,'Tab7'!$O$70:$O$273)</f>
        <v>0</v>
      </c>
      <c r="N313" s="337">
        <f>SUMIF('Tab 8'!$N$70:$N$680,A313,'Tab 8'!$O$70:$O$680)</f>
        <v>0</v>
      </c>
      <c r="O313" s="739">
        <f t="shared" si="17"/>
        <v>0</v>
      </c>
      <c r="P313" s="740">
        <f t="shared" si="18"/>
        <v>0</v>
      </c>
    </row>
    <row r="314" spans="1:16">
      <c r="A314" s="732" t="s">
        <v>889</v>
      </c>
      <c r="B314" s="80">
        <f>VLOOKUP(A314,[1]Adjustments!$A$12:$B$1400,2,FALSE)</f>
        <v>1512407.0007692301</v>
      </c>
      <c r="C314" s="80">
        <f>VLOOKUP(A314,[1]Adjustments!$A$12:$DS$1400,123,FALSE)</f>
        <v>0</v>
      </c>
      <c r="D314" s="80">
        <f t="shared" si="19"/>
        <v>1512407.0007692301</v>
      </c>
      <c r="F314" s="337">
        <f>VLOOKUP(A314,[1]Adjustments!$A$12:$DQ$1400,121,FALSE)</f>
        <v>0</v>
      </c>
      <c r="G314" s="740">
        <f t="shared" si="20"/>
        <v>-1512407.0007692301</v>
      </c>
      <c r="I314" s="738">
        <f>SUMIF('Tab 3'!$N$11:$N$409,A314,'Tab 3'!$O$11:$O$409)</f>
        <v>0</v>
      </c>
      <c r="J314" s="337">
        <f>SUMIF('Tab 4'!$N$11:$N$409,A314,'Tab 4'!$O$11:$O$409)</f>
        <v>0</v>
      </c>
      <c r="K314" s="337">
        <f>SUMIF('Tab 5'!$N$11:$N$69,A314,'Tab 5'!$O$11:$O$69)</f>
        <v>0</v>
      </c>
      <c r="L314" s="751">
        <f>SUMIF('Tab 6'!$N$11:$N$409,A314,'Tab 6'!$O$11:$O$409)</f>
        <v>0</v>
      </c>
      <c r="M314" s="337">
        <f>SUMIF('Tab7'!$N$70:$N$273,A314,'Tab7'!$O$70:$O$273)</f>
        <v>0</v>
      </c>
      <c r="N314" s="337">
        <f>SUMIF('Tab 8'!$N$70:$N$680,A314,'Tab 8'!$O$70:$O$680)</f>
        <v>0</v>
      </c>
      <c r="O314" s="739">
        <f t="shared" si="17"/>
        <v>0</v>
      </c>
      <c r="P314" s="740">
        <f t="shared" si="18"/>
        <v>0</v>
      </c>
    </row>
    <row r="315" spans="1:16">
      <c r="A315" s="732" t="s">
        <v>890</v>
      </c>
      <c r="B315" s="80">
        <f>VLOOKUP(A315,[1]Adjustments!$A$12:$B$1400,2,FALSE)</f>
        <v>2328228.2400000002</v>
      </c>
      <c r="C315" s="80">
        <f>VLOOKUP(A315,[1]Adjustments!$A$12:$DS$1400,123,FALSE)</f>
        <v>0</v>
      </c>
      <c r="D315" s="80">
        <f t="shared" si="19"/>
        <v>2328228.2400000002</v>
      </c>
      <c r="F315" s="337">
        <f>VLOOKUP(A315,[1]Adjustments!$A$12:$DQ$1400,121,FALSE)</f>
        <v>0</v>
      </c>
      <c r="G315" s="740">
        <f t="shared" si="20"/>
        <v>-2328228.2400000002</v>
      </c>
      <c r="I315" s="738">
        <f>SUMIF('Tab 3'!$N$11:$N$409,A315,'Tab 3'!$O$11:$O$409)</f>
        <v>0</v>
      </c>
      <c r="J315" s="337">
        <f>SUMIF('Tab 4'!$N$11:$N$409,A315,'Tab 4'!$O$11:$O$409)</f>
        <v>0</v>
      </c>
      <c r="K315" s="337">
        <f>SUMIF('Tab 5'!$N$11:$N$69,A315,'Tab 5'!$O$11:$O$69)</f>
        <v>0</v>
      </c>
      <c r="L315" s="751">
        <f>SUMIF('Tab 6'!$N$11:$N$409,A315,'Tab 6'!$O$11:$O$409)</f>
        <v>0</v>
      </c>
      <c r="M315" s="337">
        <f>SUMIF('Tab7'!$N$70:$N$273,A315,'Tab7'!$O$70:$O$273)</f>
        <v>0</v>
      </c>
      <c r="N315" s="337">
        <f>SUMIF('Tab 8'!$N$70:$N$680,A315,'Tab 8'!$O$70:$O$680)</f>
        <v>0</v>
      </c>
      <c r="O315" s="739">
        <f t="shared" si="17"/>
        <v>0</v>
      </c>
      <c r="P315" s="740">
        <f t="shared" si="18"/>
        <v>0</v>
      </c>
    </row>
    <row r="316" spans="1:16">
      <c r="A316" s="732" t="s">
        <v>891</v>
      </c>
      <c r="B316" s="80">
        <f>VLOOKUP(A316,[1]Adjustments!$A$12:$B$1400,2,FALSE)</f>
        <v>34798445.670000002</v>
      </c>
      <c r="C316" s="80">
        <f>VLOOKUP(A316,[1]Adjustments!$A$12:$DS$1400,123,FALSE)</f>
        <v>0</v>
      </c>
      <c r="D316" s="80">
        <f t="shared" si="19"/>
        <v>34798445.670000002</v>
      </c>
      <c r="F316" s="337">
        <f>VLOOKUP(A316,[1]Adjustments!$A$12:$DQ$1400,121,FALSE)</f>
        <v>0</v>
      </c>
      <c r="G316" s="740">
        <f t="shared" si="20"/>
        <v>-34798445.670000002</v>
      </c>
      <c r="I316" s="738">
        <f>SUMIF('Tab 3'!$N$11:$N$409,A316,'Tab 3'!$O$11:$O$409)</f>
        <v>0</v>
      </c>
      <c r="J316" s="337">
        <f>SUMIF('Tab 4'!$N$11:$N$409,A316,'Tab 4'!$O$11:$O$409)</f>
        <v>0</v>
      </c>
      <c r="K316" s="337">
        <f>SUMIF('Tab 5'!$N$11:$N$69,A316,'Tab 5'!$O$11:$O$69)</f>
        <v>0</v>
      </c>
      <c r="L316" s="751">
        <f>SUMIF('Tab 6'!$N$11:$N$409,A316,'Tab 6'!$O$11:$O$409)</f>
        <v>0</v>
      </c>
      <c r="M316" s="337">
        <f>SUMIF('Tab7'!$N$70:$N$273,A316,'Tab7'!$O$70:$O$273)</f>
        <v>0</v>
      </c>
      <c r="N316" s="337">
        <f>SUMIF('Tab 8'!$N$70:$N$680,A316,'Tab 8'!$O$70:$O$680)</f>
        <v>0</v>
      </c>
      <c r="O316" s="739">
        <f t="shared" si="17"/>
        <v>0</v>
      </c>
      <c r="P316" s="740">
        <f t="shared" si="18"/>
        <v>0</v>
      </c>
    </row>
    <row r="317" spans="1:16">
      <c r="A317" s="732" t="s">
        <v>892</v>
      </c>
      <c r="B317" s="80">
        <f>VLOOKUP(A317,[1]Adjustments!$A$12:$B$1400,2,FALSE)</f>
        <v>53643515.009999998</v>
      </c>
      <c r="C317" s="80">
        <f>VLOOKUP(A317,[1]Adjustments!$A$12:$DS$1400,123,FALSE)</f>
        <v>0</v>
      </c>
      <c r="D317" s="80">
        <f t="shared" si="19"/>
        <v>53643515.009999998</v>
      </c>
      <c r="F317" s="337">
        <f>VLOOKUP(A317,[1]Adjustments!$A$12:$DQ$1400,121,FALSE)</f>
        <v>0</v>
      </c>
      <c r="G317" s="740">
        <f t="shared" si="20"/>
        <v>-53643515.009999998</v>
      </c>
      <c r="I317" s="738">
        <f>SUMIF('Tab 3'!$N$11:$N$409,A317,'Tab 3'!$O$11:$O$409)</f>
        <v>0</v>
      </c>
      <c r="J317" s="337">
        <f>SUMIF('Tab 4'!$N$11:$N$409,A317,'Tab 4'!$O$11:$O$409)</f>
        <v>0</v>
      </c>
      <c r="K317" s="337">
        <f>SUMIF('Tab 5'!$N$11:$N$69,A317,'Tab 5'!$O$11:$O$69)</f>
        <v>0</v>
      </c>
      <c r="L317" s="751">
        <f>SUMIF('Tab 6'!$N$11:$N$409,A317,'Tab 6'!$O$11:$O$409)</f>
        <v>0</v>
      </c>
      <c r="M317" s="337">
        <f>SUMIF('Tab7'!$N$70:$N$273,A317,'Tab7'!$O$70:$O$273)</f>
        <v>0</v>
      </c>
      <c r="N317" s="337">
        <f>SUMIF('Tab 8'!$N$70:$N$680,A317,'Tab 8'!$O$70:$O$680)</f>
        <v>0</v>
      </c>
      <c r="O317" s="739">
        <f t="shared" si="17"/>
        <v>0</v>
      </c>
      <c r="P317" s="740">
        <f t="shared" si="18"/>
        <v>0</v>
      </c>
    </row>
    <row r="318" spans="1:16">
      <c r="A318" s="732" t="s">
        <v>893</v>
      </c>
      <c r="B318" s="80">
        <f>VLOOKUP(A318,[1]Adjustments!$A$12:$B$1400,2,FALSE)</f>
        <v>2634462.4707692298</v>
      </c>
      <c r="C318" s="80">
        <f>VLOOKUP(A318,[1]Adjustments!$A$12:$DS$1400,123,FALSE)</f>
        <v>0</v>
      </c>
      <c r="D318" s="80">
        <f t="shared" si="19"/>
        <v>2634462.4707692298</v>
      </c>
      <c r="F318" s="337">
        <f>VLOOKUP(A318,[1]Adjustments!$A$12:$DQ$1400,121,FALSE)</f>
        <v>0</v>
      </c>
      <c r="G318" s="740">
        <f t="shared" si="20"/>
        <v>-2634462.4707692298</v>
      </c>
      <c r="I318" s="738">
        <f>SUMIF('Tab 3'!$N$11:$N$409,A318,'Tab 3'!$O$11:$O$409)</f>
        <v>0</v>
      </c>
      <c r="J318" s="337">
        <f>SUMIF('Tab 4'!$N$11:$N$409,A318,'Tab 4'!$O$11:$O$409)</f>
        <v>0</v>
      </c>
      <c r="K318" s="337">
        <f>SUMIF('Tab 5'!$N$11:$N$69,A318,'Tab 5'!$O$11:$O$69)</f>
        <v>0</v>
      </c>
      <c r="L318" s="751">
        <f>SUMIF('Tab 6'!$N$11:$N$409,A318,'Tab 6'!$O$11:$O$409)</f>
        <v>0</v>
      </c>
      <c r="M318" s="337">
        <f>SUMIF('Tab7'!$N$70:$N$273,A318,'Tab7'!$O$70:$O$273)</f>
        <v>0</v>
      </c>
      <c r="N318" s="337">
        <f>SUMIF('Tab 8'!$N$70:$N$680,A318,'Tab 8'!$O$70:$O$680)</f>
        <v>0</v>
      </c>
      <c r="O318" s="739">
        <f t="shared" si="17"/>
        <v>0</v>
      </c>
      <c r="P318" s="740">
        <f t="shared" si="18"/>
        <v>0</v>
      </c>
    </row>
    <row r="319" spans="1:16">
      <c r="A319" s="732" t="s">
        <v>894</v>
      </c>
      <c r="B319" s="80">
        <f>VLOOKUP(A319,[1]Adjustments!$A$12:$B$1400,2,FALSE)</f>
        <v>229302483.33769199</v>
      </c>
      <c r="C319" s="80">
        <f>VLOOKUP(A319,[1]Adjustments!$A$12:$DS$1400,123,FALSE)</f>
        <v>0</v>
      </c>
      <c r="D319" s="80">
        <f t="shared" si="19"/>
        <v>229302483.33769199</v>
      </c>
      <c r="F319" s="337">
        <f>VLOOKUP(A319,[1]Adjustments!$A$12:$DQ$1400,121,FALSE)</f>
        <v>0</v>
      </c>
      <c r="G319" s="740">
        <f t="shared" si="20"/>
        <v>-229302483.33769199</v>
      </c>
      <c r="I319" s="738">
        <f>SUMIF('Tab 3'!$N$11:$N$409,A319,'Tab 3'!$O$11:$O$409)</f>
        <v>0</v>
      </c>
      <c r="J319" s="337">
        <f>SUMIF('Tab 4'!$N$11:$N$409,A319,'Tab 4'!$O$11:$O$409)</f>
        <v>0</v>
      </c>
      <c r="K319" s="337">
        <f>SUMIF('Tab 5'!$N$11:$N$69,A319,'Tab 5'!$O$11:$O$69)</f>
        <v>0</v>
      </c>
      <c r="L319" s="751">
        <f>SUMIF('Tab 6'!$N$11:$N$409,A319,'Tab 6'!$O$11:$O$409)</f>
        <v>0</v>
      </c>
      <c r="M319" s="337">
        <f>SUMIF('Tab7'!$N$70:$N$273,A319,'Tab7'!$O$70:$O$273)</f>
        <v>0</v>
      </c>
      <c r="N319" s="337">
        <f>SUMIF('Tab 8'!$N$70:$N$680,A319,'Tab 8'!$O$70:$O$680)</f>
        <v>0</v>
      </c>
      <c r="O319" s="739">
        <f t="shared" si="17"/>
        <v>0</v>
      </c>
      <c r="P319" s="740">
        <f t="shared" si="18"/>
        <v>0</v>
      </c>
    </row>
    <row r="320" spans="1:16">
      <c r="A320" s="732" t="s">
        <v>895</v>
      </c>
      <c r="B320" s="80">
        <f>VLOOKUP(A320,[1]Adjustments!$A$12:$B$1400,2,FALSE)</f>
        <v>313848720.198461</v>
      </c>
      <c r="C320" s="80">
        <f>VLOOKUP(A320,[1]Adjustments!$A$12:$DS$1400,123,FALSE)</f>
        <v>0</v>
      </c>
      <c r="D320" s="80">
        <f t="shared" si="19"/>
        <v>313848720.198461</v>
      </c>
      <c r="F320" s="337">
        <f>VLOOKUP(A320,[1]Adjustments!$A$12:$DQ$1400,121,FALSE)</f>
        <v>0</v>
      </c>
      <c r="G320" s="740">
        <f t="shared" si="20"/>
        <v>-313848720.198461</v>
      </c>
      <c r="I320" s="738">
        <f>SUMIF('Tab 3'!$N$11:$N$409,A320,'Tab 3'!$O$11:$O$409)</f>
        <v>0</v>
      </c>
      <c r="J320" s="337">
        <f>SUMIF('Tab 4'!$N$11:$N$409,A320,'Tab 4'!$O$11:$O$409)</f>
        <v>0</v>
      </c>
      <c r="K320" s="337">
        <f>SUMIF('Tab 5'!$N$11:$N$69,A320,'Tab 5'!$O$11:$O$69)</f>
        <v>0</v>
      </c>
      <c r="L320" s="751">
        <f>SUMIF('Tab 6'!$N$11:$N$409,A320,'Tab 6'!$O$11:$O$409)</f>
        <v>0</v>
      </c>
      <c r="M320" s="337">
        <f>SUMIF('Tab7'!$N$70:$N$273,A320,'Tab7'!$O$70:$O$273)</f>
        <v>0</v>
      </c>
      <c r="N320" s="337">
        <f>SUMIF('Tab 8'!$N$70:$N$680,A320,'Tab 8'!$O$70:$O$680)</f>
        <v>0</v>
      </c>
      <c r="O320" s="739">
        <f t="shared" si="17"/>
        <v>0</v>
      </c>
      <c r="P320" s="740">
        <f t="shared" si="18"/>
        <v>0</v>
      </c>
    </row>
    <row r="321" spans="1:16">
      <c r="A321" s="826" t="s">
        <v>896</v>
      </c>
      <c r="B321" s="827">
        <f>VLOOKUP(A321,[1]Adjustments!$A$12:$B$1400,2,FALSE)</f>
        <v>403365066.35384601</v>
      </c>
      <c r="C321" s="827">
        <f>VLOOKUP(A321,[1]Adjustments!$A$12:$DS$1400,123,FALSE)</f>
        <v>0</v>
      </c>
      <c r="D321" s="827">
        <f t="shared" si="19"/>
        <v>403365066.35384601</v>
      </c>
      <c r="E321" s="828"/>
      <c r="F321" s="829">
        <f>VLOOKUP(A321,[1]Adjustments!$A$12:$DQ$1400,121,FALSE)</f>
        <v>0</v>
      </c>
      <c r="G321" s="829">
        <f t="shared" si="20"/>
        <v>-403365066.35384601</v>
      </c>
      <c r="I321" s="738">
        <f>SUMIF('Tab 3'!$N$11:$N$409,A321,'Tab 3'!$O$11:$O$409)</f>
        <v>0</v>
      </c>
      <c r="J321" s="337">
        <f>SUMIF('Tab 4'!$N$11:$N$409,A321,'Tab 4'!$O$11:$O$409)</f>
        <v>0</v>
      </c>
      <c r="K321" s="337">
        <f>SUMIF('Tab 5'!$N$11:$N$69,A321,'Tab 5'!$O$11:$O$69)</f>
        <v>0</v>
      </c>
      <c r="L321" s="751">
        <f>SUMIF('Tab 6'!$N$11:$N$409,A321,'Tab 6'!$O$11:$O$409)</f>
        <v>0</v>
      </c>
      <c r="M321" s="337">
        <f>SUMIF('Tab7'!$N$70:$N$273,A321,'Tab7'!$O$70:$O$273)</f>
        <v>0</v>
      </c>
      <c r="N321" s="337">
        <f>SUMIF('Tab 8'!$N$70:$N$680,A321,'Tab 8'!$O$70:$O$680)</f>
        <v>0</v>
      </c>
      <c r="O321" s="739">
        <f t="shared" si="17"/>
        <v>0</v>
      </c>
      <c r="P321" s="740">
        <f t="shared" si="18"/>
        <v>0</v>
      </c>
    </row>
    <row r="322" spans="1:16">
      <c r="A322" s="732" t="s">
        <v>897</v>
      </c>
      <c r="B322" s="80">
        <f>VLOOKUP(A322,[1]Adjustments!$A$12:$B$1400,2,FALSE)</f>
        <v>62733116.030000001</v>
      </c>
      <c r="C322" s="80">
        <f>VLOOKUP(A322,[1]Adjustments!$A$12:$DS$1400,123,FALSE)</f>
        <v>0</v>
      </c>
      <c r="D322" s="80">
        <f t="shared" si="19"/>
        <v>62733116.030000001</v>
      </c>
      <c r="F322" s="337">
        <f>VLOOKUP(A322,[1]Adjustments!$A$12:$DQ$1400,121,FALSE)</f>
        <v>0</v>
      </c>
      <c r="G322" s="740">
        <f t="shared" si="20"/>
        <v>-62733116.030000001</v>
      </c>
      <c r="I322" s="738">
        <f>SUMIF('Tab 3'!$N$11:$N$409,A322,'Tab 3'!$O$11:$O$409)</f>
        <v>0</v>
      </c>
      <c r="J322" s="337">
        <f>SUMIF('Tab 4'!$N$11:$N$409,A322,'Tab 4'!$O$11:$O$409)</f>
        <v>0</v>
      </c>
      <c r="K322" s="337">
        <f>SUMIF('Tab 5'!$N$11:$N$69,A322,'Tab 5'!$O$11:$O$69)</f>
        <v>0</v>
      </c>
      <c r="L322" s="751">
        <f>SUMIF('Tab 6'!$N$11:$N$409,A322,'Tab 6'!$O$11:$O$409)</f>
        <v>0</v>
      </c>
      <c r="M322" s="337">
        <f>SUMIF('Tab7'!$N$70:$N$273,A322,'Tab7'!$O$70:$O$273)</f>
        <v>0</v>
      </c>
      <c r="N322" s="337">
        <f>SUMIF('Tab 8'!$N$70:$N$680,A322,'Tab 8'!$O$70:$O$680)</f>
        <v>0</v>
      </c>
      <c r="O322" s="739">
        <f t="shared" si="17"/>
        <v>0</v>
      </c>
      <c r="P322" s="740">
        <f t="shared" si="18"/>
        <v>0</v>
      </c>
    </row>
    <row r="323" spans="1:16">
      <c r="A323" s="732" t="s">
        <v>898</v>
      </c>
      <c r="B323" s="80">
        <f>VLOOKUP(A323,[1]Adjustments!$A$12:$B$1400,2,FALSE)</f>
        <v>614029634.90692306</v>
      </c>
      <c r="C323" s="80">
        <f>VLOOKUP(A323,[1]Adjustments!$A$12:$DS$1400,123,FALSE)</f>
        <v>0</v>
      </c>
      <c r="D323" s="80">
        <f>SUM(B323:C323)</f>
        <v>614029634.90692306</v>
      </c>
      <c r="F323" s="337">
        <f>VLOOKUP(A323,[1]Adjustments!$A$12:$DQ$1400,121,FALSE)</f>
        <v>0</v>
      </c>
      <c r="G323" s="740">
        <f>+F323-D323</f>
        <v>-614029634.90692306</v>
      </c>
      <c r="I323" s="738">
        <f>SUMIF('Tab 3'!$N$11:$N$409,A323,'Tab 3'!$O$11:$O$409)</f>
        <v>0</v>
      </c>
      <c r="J323" s="337">
        <f>SUMIF('Tab 4'!$N$11:$N$409,A323,'Tab 4'!$O$11:$O$409)</f>
        <v>0</v>
      </c>
      <c r="K323" s="337">
        <f>SUMIF('Tab 5'!$N$11:$N$69,A323,'Tab 5'!$O$11:$O$69)</f>
        <v>0</v>
      </c>
      <c r="L323" s="751">
        <f>SUMIF('Tab 6'!$N$11:$N$409,A323,'Tab 6'!$O$11:$O$409)</f>
        <v>0</v>
      </c>
      <c r="M323" s="337">
        <f>SUMIF('Tab7'!$N$70:$N$273,A323,'Tab7'!$O$70:$O$273)</f>
        <v>0</v>
      </c>
      <c r="N323" s="337">
        <f>SUMIF('Tab 8'!$N$70:$N$680,A323,'Tab 8'!$O$70:$O$680)</f>
        <v>0</v>
      </c>
      <c r="O323" s="739">
        <f t="shared" si="17"/>
        <v>0</v>
      </c>
      <c r="P323" s="740">
        <f t="shared" si="18"/>
        <v>0</v>
      </c>
    </row>
    <row r="324" spans="1:16">
      <c r="A324" s="826" t="s">
        <v>899</v>
      </c>
      <c r="B324" s="827">
        <f>VLOOKUP(A324,[1]Adjustments!$A$12:$B$1400,2,FALSE)</f>
        <v>554464719.80922997</v>
      </c>
      <c r="C324" s="827">
        <f>VLOOKUP(A324,[1]Adjustments!$A$12:$DS$1400,123,FALSE)</f>
        <v>0</v>
      </c>
      <c r="D324" s="827">
        <f t="shared" si="19"/>
        <v>554464719.80922997</v>
      </c>
      <c r="E324" s="828"/>
      <c r="F324" s="829">
        <f>VLOOKUP(A324,[1]Adjustments!$A$12:$DQ$1400,121,FALSE)</f>
        <v>0</v>
      </c>
      <c r="G324" s="829">
        <f t="shared" si="20"/>
        <v>-554464719.80922997</v>
      </c>
      <c r="I324" s="738">
        <f>SUMIF('Tab 3'!$N$11:$N$409,A324,'Tab 3'!$O$11:$O$409)</f>
        <v>0</v>
      </c>
      <c r="J324" s="337">
        <f>SUMIF('Tab 4'!$N$11:$N$409,A324,'Tab 4'!$O$11:$O$409)</f>
        <v>0</v>
      </c>
      <c r="K324" s="337">
        <f>SUMIF('Tab 5'!$N$11:$N$69,A324,'Tab 5'!$O$11:$O$69)</f>
        <v>0</v>
      </c>
      <c r="L324" s="751">
        <f>SUMIF('Tab 6'!$N$11:$N$409,A324,'Tab 6'!$O$11:$O$409)</f>
        <v>0</v>
      </c>
      <c r="M324" s="337">
        <f>SUMIF('Tab7'!$N$70:$N$273,A324,'Tab7'!$O$70:$O$273)</f>
        <v>0</v>
      </c>
      <c r="N324" s="337">
        <f>SUMIF('Tab 8'!$N$70:$N$680,A324,'Tab 8'!$O$70:$O$680)</f>
        <v>0</v>
      </c>
      <c r="O324" s="739">
        <f t="shared" si="17"/>
        <v>0</v>
      </c>
      <c r="P324" s="740">
        <f t="shared" si="18"/>
        <v>0</v>
      </c>
    </row>
    <row r="325" spans="1:16">
      <c r="A325" s="732" t="s">
        <v>900</v>
      </c>
      <c r="B325" s="80">
        <f>VLOOKUP(A325,[1]Adjustments!$A$12:$B$1400,2,FALSE)</f>
        <v>2622949892.7969198</v>
      </c>
      <c r="C325" s="80">
        <f>VLOOKUP(A325,[1]Adjustments!$A$12:$DS$1400,123,FALSE)</f>
        <v>0</v>
      </c>
      <c r="D325" s="80">
        <f t="shared" si="19"/>
        <v>2622949892.7969198</v>
      </c>
      <c r="F325" s="337">
        <f>VLOOKUP(A325,[1]Adjustments!$A$12:$DQ$1400,121,FALSE)</f>
        <v>0</v>
      </c>
      <c r="G325" s="740">
        <f t="shared" si="20"/>
        <v>-2622949892.7969198</v>
      </c>
      <c r="I325" s="738">
        <f>SUMIF('Tab 3'!$N$11:$N$409,A325,'Tab 3'!$O$11:$O$409)</f>
        <v>0</v>
      </c>
      <c r="J325" s="337">
        <f>SUMIF('Tab 4'!$N$11:$N$409,A325,'Tab 4'!$O$11:$O$409)</f>
        <v>0</v>
      </c>
      <c r="K325" s="337">
        <f>SUMIF('Tab 5'!$N$11:$N$69,A325,'Tab 5'!$O$11:$O$69)</f>
        <v>0</v>
      </c>
      <c r="L325" s="751">
        <f>SUMIF('Tab 6'!$N$11:$N$409,A325,'Tab 6'!$O$11:$O$409)</f>
        <v>0</v>
      </c>
      <c r="M325" s="337">
        <f>SUMIF('Tab7'!$N$70:$N$273,A325,'Tab7'!$O$70:$O$273)</f>
        <v>0</v>
      </c>
      <c r="N325" s="337">
        <f>SUMIF('Tab 8'!$N$70:$N$680,A325,'Tab 8'!$O$70:$O$680)</f>
        <v>0</v>
      </c>
      <c r="O325" s="739">
        <f t="shared" si="17"/>
        <v>0</v>
      </c>
      <c r="P325" s="740">
        <f t="shared" si="18"/>
        <v>0</v>
      </c>
    </row>
    <row r="326" spans="1:16">
      <c r="A326" s="826" t="s">
        <v>901</v>
      </c>
      <c r="B326" s="827">
        <f>VLOOKUP(A326,[1]Adjustments!$A$12:$B$1400,2,FALSE)</f>
        <v>331260904.710769</v>
      </c>
      <c r="C326" s="827">
        <f>VLOOKUP(A326,[1]Adjustments!$A$12:$DS$1400,123,FALSE)</f>
        <v>0</v>
      </c>
      <c r="D326" s="827">
        <f t="shared" si="19"/>
        <v>331260904.710769</v>
      </c>
      <c r="E326" s="828"/>
      <c r="F326" s="829">
        <f>VLOOKUP(A326,[1]Adjustments!$A$12:$DQ$1400,121,FALSE)</f>
        <v>0</v>
      </c>
      <c r="G326" s="829">
        <f t="shared" si="20"/>
        <v>-331260904.710769</v>
      </c>
      <c r="I326" s="738">
        <f>SUMIF('Tab 3'!$N$11:$N$409,A326,'Tab 3'!$O$11:$O$409)</f>
        <v>0</v>
      </c>
      <c r="J326" s="337">
        <f>SUMIF('Tab 4'!$N$11:$N$409,A326,'Tab 4'!$O$11:$O$409)</f>
        <v>0</v>
      </c>
      <c r="K326" s="337">
        <f>SUMIF('Tab 5'!$N$11:$N$69,A326,'Tab 5'!$O$11:$O$69)</f>
        <v>0</v>
      </c>
      <c r="L326" s="751">
        <f>SUMIF('Tab 6'!$N$11:$N$409,A326,'Tab 6'!$O$11:$O$409)</f>
        <v>0</v>
      </c>
      <c r="M326" s="337">
        <f>SUMIF('Tab7'!$N$70:$N$273,A326,'Tab7'!$O$70:$O$273)</f>
        <v>0</v>
      </c>
      <c r="N326" s="337">
        <f>SUMIF('Tab 8'!$N$70:$N$680,A326,'Tab 8'!$O$70:$O$680)</f>
        <v>0</v>
      </c>
      <c r="O326" s="739">
        <f t="shared" si="17"/>
        <v>0</v>
      </c>
      <c r="P326" s="740">
        <f t="shared" si="18"/>
        <v>0</v>
      </c>
    </row>
    <row r="327" spans="1:16">
      <c r="A327" s="732" t="s">
        <v>902</v>
      </c>
      <c r="B327" s="80">
        <f>VLOOKUP(A327,[1]Adjustments!$A$12:$B$1400,2,FALSE)</f>
        <v>115389941.76076899</v>
      </c>
      <c r="C327" s="80">
        <f>VLOOKUP(A327,[1]Adjustments!$A$12:$DS$1400,123,FALSE)</f>
        <v>0</v>
      </c>
      <c r="D327" s="80">
        <f>SUM(B327:C327)</f>
        <v>115389941.76076899</v>
      </c>
      <c r="F327" s="337">
        <f>VLOOKUP(A327,[1]Adjustments!$A$12:$DQ$1400,121,FALSE)</f>
        <v>0</v>
      </c>
      <c r="G327" s="740">
        <f>+F327-D327</f>
        <v>-115389941.76076899</v>
      </c>
      <c r="I327" s="738">
        <f>SUMIF('Tab 3'!$N$11:$N$409,A327,'Tab 3'!$O$11:$O$409)</f>
        <v>0</v>
      </c>
      <c r="J327" s="337">
        <f>SUMIF('Tab 4'!$N$11:$N$409,A327,'Tab 4'!$O$11:$O$409)</f>
        <v>0</v>
      </c>
      <c r="K327" s="337">
        <f>SUMIF('Tab 5'!$N$11:$N$69,A327,'Tab 5'!$O$11:$O$69)</f>
        <v>0</v>
      </c>
      <c r="L327" s="751">
        <f>SUMIF('Tab 6'!$N$11:$N$409,A327,'Tab 6'!$O$11:$O$409)</f>
        <v>0</v>
      </c>
      <c r="M327" s="337">
        <f>SUMIF('Tab7'!$N$70:$N$273,A327,'Tab7'!$O$70:$O$273)</f>
        <v>0</v>
      </c>
      <c r="N327" s="337">
        <f>SUMIF('Tab 8'!$N$70:$N$680,A327,'Tab 8'!$O$70:$O$680)</f>
        <v>0</v>
      </c>
      <c r="O327" s="739">
        <f t="shared" ref="O327:O393" si="21">SUM(I327:N327)</f>
        <v>0</v>
      </c>
      <c r="P327" s="740">
        <f t="shared" si="18"/>
        <v>0</v>
      </c>
    </row>
    <row r="328" spans="1:16">
      <c r="A328" s="732" t="s">
        <v>903</v>
      </c>
      <c r="B328" s="80">
        <f>VLOOKUP(A328,[1]Adjustments!$A$12:$B$1400,2,FALSE)</f>
        <v>132415070.383076</v>
      </c>
      <c r="C328" s="80">
        <f>VLOOKUP(A328,[1]Adjustments!$A$12:$DS$1400,123,FALSE)</f>
        <v>0</v>
      </c>
      <c r="D328" s="80">
        <f>SUM(B328:C328)</f>
        <v>132415070.383076</v>
      </c>
      <c r="F328" s="337">
        <f>VLOOKUP(A328,[1]Adjustments!$A$12:$DQ$1400,121,FALSE)</f>
        <v>0</v>
      </c>
      <c r="G328" s="740">
        <f>+F328-D328</f>
        <v>-132415070.383076</v>
      </c>
      <c r="I328" s="738">
        <f>SUMIF('Tab 3'!$N$11:$N$409,A328,'Tab 3'!$O$11:$O$409)</f>
        <v>0</v>
      </c>
      <c r="J328" s="337">
        <f>SUMIF('Tab 4'!$N$11:$N$409,A328,'Tab 4'!$O$11:$O$409)</f>
        <v>0</v>
      </c>
      <c r="K328" s="337">
        <f>SUMIF('Tab 5'!$N$11:$N$69,A328,'Tab 5'!$O$11:$O$69)</f>
        <v>0</v>
      </c>
      <c r="L328" s="751">
        <f>SUMIF('Tab 6'!$N$11:$N$409,A328,'Tab 6'!$O$11:$O$409)</f>
        <v>0</v>
      </c>
      <c r="M328" s="337">
        <f>SUMIF('Tab7'!$N$70:$N$273,A328,'Tab7'!$O$70:$O$273)</f>
        <v>0</v>
      </c>
      <c r="N328" s="337">
        <f>SUMIF('Tab 8'!$N$70:$N$680,A328,'Tab 8'!$O$70:$O$680)</f>
        <v>0</v>
      </c>
      <c r="O328" s="739">
        <f t="shared" si="21"/>
        <v>0</v>
      </c>
      <c r="P328" s="740">
        <f t="shared" ref="P328:P395" si="22">+O328-C328</f>
        <v>0</v>
      </c>
    </row>
    <row r="329" spans="1:16">
      <c r="A329" s="732" t="s">
        <v>904</v>
      </c>
      <c r="B329" s="80">
        <f>VLOOKUP(A329,[1]Adjustments!$A$12:$B$1400,2,FALSE)</f>
        <v>677669575.90922999</v>
      </c>
      <c r="C329" s="80">
        <f>VLOOKUP(A329,[1]Adjustments!$A$12:$DS$1400,123,FALSE)</f>
        <v>0</v>
      </c>
      <c r="D329" s="80">
        <f t="shared" ref="D329:D394" si="23">SUM(B329:C329)</f>
        <v>677669575.90922999</v>
      </c>
      <c r="F329" s="337">
        <f>VLOOKUP(A329,[1]Adjustments!$A$12:$DQ$1400,121,FALSE)</f>
        <v>-2439813.846153846</v>
      </c>
      <c r="G329" s="740">
        <f t="shared" si="20"/>
        <v>-680109389.75538385</v>
      </c>
      <c r="I329" s="738">
        <f>SUMIF('Tab 3'!$N$11:$N$409,A329,'Tab 3'!$O$11:$O$409)</f>
        <v>0</v>
      </c>
      <c r="J329" s="337">
        <f>SUMIF('Tab 4'!$N$11:$N$409,A329,'Tab 4'!$O$11:$O$409)</f>
        <v>0</v>
      </c>
      <c r="K329" s="337">
        <f>SUMIF('Tab 5'!$N$11:$N$69,A329,'Tab 5'!$O$11:$O$69)</f>
        <v>0</v>
      </c>
      <c r="L329" s="751">
        <f>SUMIF('Tab 6'!$N$11:$N$409,A329,'Tab 6'!$O$11:$O$409)</f>
        <v>0</v>
      </c>
      <c r="M329" s="337">
        <f>SUMIF('Tab7'!$N$70:$N$273,A329,'Tab7'!$O$70:$O$273)</f>
        <v>0</v>
      </c>
      <c r="N329" s="337">
        <f>SUMIF('Tab 8'!$N$70:$N$680,A329,'Tab 8'!$O$70:$O$680)</f>
        <v>0</v>
      </c>
      <c r="O329" s="739">
        <f t="shared" si="21"/>
        <v>0</v>
      </c>
      <c r="P329" s="740">
        <f t="shared" si="22"/>
        <v>0</v>
      </c>
    </row>
    <row r="330" spans="1:16">
      <c r="A330" s="732" t="s">
        <v>905</v>
      </c>
      <c r="B330" s="80">
        <f>VLOOKUP(A330,[1]Adjustments!$A$12:$B$1400,2,FALSE)</f>
        <v>67701754.842307597</v>
      </c>
      <c r="C330" s="80">
        <f>VLOOKUP(A330,[1]Adjustments!$A$12:$DS$1400,123,FALSE)</f>
        <v>0</v>
      </c>
      <c r="D330" s="80">
        <f>SUM(B330:C330)</f>
        <v>67701754.842307597</v>
      </c>
      <c r="F330" s="337">
        <f>VLOOKUP(A330,[1]Adjustments!$A$12:$DQ$1400,121,FALSE)</f>
        <v>0</v>
      </c>
      <c r="G330" s="740">
        <f>+F330-D330</f>
        <v>-67701754.842307597</v>
      </c>
      <c r="I330" s="738">
        <f>SUMIF('Tab 3'!$N$11:$N$409,A330,'Tab 3'!$O$11:$O$409)</f>
        <v>0</v>
      </c>
      <c r="J330" s="337">
        <f>SUMIF('Tab 4'!$N$11:$N$409,A330,'Tab 4'!$O$11:$O$409)</f>
        <v>0</v>
      </c>
      <c r="K330" s="337">
        <f>SUMIF('Tab 5'!$N$11:$N$69,A330,'Tab 5'!$O$11:$O$69)</f>
        <v>0</v>
      </c>
      <c r="L330" s="751">
        <f>SUMIF('Tab 6'!$N$11:$N$409,A330,'Tab 6'!$O$11:$O$409)</f>
        <v>0</v>
      </c>
      <c r="M330" s="337">
        <f>SUMIF('Tab7'!$N$70:$N$273,A330,'Tab7'!$O$70:$O$273)</f>
        <v>0</v>
      </c>
      <c r="N330" s="337">
        <f>SUMIF('Tab 8'!$N$70:$N$680,A330,'Tab 8'!$O$70:$O$680)</f>
        <v>0</v>
      </c>
      <c r="O330" s="739">
        <f>SUM(I330:N330)</f>
        <v>0</v>
      </c>
      <c r="P330" s="740">
        <f>+O330-C330</f>
        <v>0</v>
      </c>
    </row>
    <row r="331" spans="1:16">
      <c r="A331" s="732" t="s">
        <v>906</v>
      </c>
      <c r="B331" s="80">
        <f>VLOOKUP(A331,[1]Adjustments!$A$12:$B$1400,2,FALSE)</f>
        <v>86345767.103076905</v>
      </c>
      <c r="C331" s="80">
        <f>VLOOKUP(A331,[1]Adjustments!$A$12:$DS$1400,123,FALSE)</f>
        <v>0</v>
      </c>
      <c r="D331" s="80">
        <f>SUM(B331:C331)</f>
        <v>86345767.103076905</v>
      </c>
      <c r="F331" s="337">
        <f>VLOOKUP(A331,[1]Adjustments!$A$12:$DQ$1400,121,FALSE)</f>
        <v>0</v>
      </c>
      <c r="G331" s="740">
        <f>+F331-D331</f>
        <v>-86345767.103076905</v>
      </c>
      <c r="I331" s="738">
        <f>SUMIF('Tab 3'!$N$11:$N$409,A331,'Tab 3'!$O$11:$O$409)</f>
        <v>0</v>
      </c>
      <c r="J331" s="337">
        <f>SUMIF('Tab 4'!$N$11:$N$409,A331,'Tab 4'!$O$11:$O$409)</f>
        <v>0</v>
      </c>
      <c r="K331" s="337">
        <f>SUMIF('Tab 5'!$N$11:$N$69,A331,'Tab 5'!$O$11:$O$69)</f>
        <v>0</v>
      </c>
      <c r="L331" s="751">
        <f>SUMIF('Tab 6'!$N$11:$N$409,A331,'Tab 6'!$O$11:$O$409)</f>
        <v>0</v>
      </c>
      <c r="M331" s="337">
        <f>SUMIF('Tab7'!$N$70:$N$273,A331,'Tab7'!$O$70:$O$273)</f>
        <v>0</v>
      </c>
      <c r="N331" s="337">
        <f>SUMIF('Tab 8'!$N$70:$N$680,A331,'Tab 8'!$O$70:$O$680)</f>
        <v>0</v>
      </c>
      <c r="O331" s="739">
        <f>SUM(I331:N331)</f>
        <v>0</v>
      </c>
      <c r="P331" s="740">
        <f>+O331-C331</f>
        <v>0</v>
      </c>
    </row>
    <row r="332" spans="1:16">
      <c r="A332" s="732" t="s">
        <v>907</v>
      </c>
      <c r="B332" s="80">
        <f>VLOOKUP(A332,[1]Adjustments!$A$12:$B$1400,2,FALSE)</f>
        <v>136852086.62615299</v>
      </c>
      <c r="C332" s="80">
        <f>VLOOKUP(A332,[1]Adjustments!$A$12:$DS$1400,123,FALSE)</f>
        <v>0</v>
      </c>
      <c r="D332" s="80">
        <f>SUM(B332:C332)</f>
        <v>136852086.62615299</v>
      </c>
      <c r="F332" s="337">
        <f>VLOOKUP(A332,[1]Adjustments!$A$12:$DQ$1400,121,FALSE)</f>
        <v>0</v>
      </c>
      <c r="G332" s="740">
        <f>+F332-D332</f>
        <v>-136852086.62615299</v>
      </c>
      <c r="I332" s="738">
        <f>SUMIF('Tab 3'!$N$11:$N$409,A332,'Tab 3'!$O$11:$O$409)</f>
        <v>0</v>
      </c>
      <c r="J332" s="337">
        <f>SUMIF('Tab 4'!$N$11:$N$409,A332,'Tab 4'!$O$11:$O$409)</f>
        <v>0</v>
      </c>
      <c r="K332" s="337">
        <f>SUMIF('Tab 5'!$N$11:$N$69,A332,'Tab 5'!$O$11:$O$69)</f>
        <v>0</v>
      </c>
      <c r="L332" s="751">
        <f>SUMIF('Tab 6'!$N$11:$N$409,A332,'Tab 6'!$O$11:$O$409)</f>
        <v>0</v>
      </c>
      <c r="M332" s="337">
        <f>SUMIF('Tab7'!$N$70:$N$273,A332,'Tab7'!$O$70:$O$273)</f>
        <v>0</v>
      </c>
      <c r="N332" s="337">
        <f>SUMIF('Tab 8'!$N$70:$N$680,A332,'Tab 8'!$O$70:$O$680)</f>
        <v>0</v>
      </c>
      <c r="O332" s="739">
        <f>SUM(I332:N332)</f>
        <v>0</v>
      </c>
      <c r="P332" s="740">
        <f>+O332-C332</f>
        <v>0</v>
      </c>
    </row>
    <row r="333" spans="1:16">
      <c r="A333" s="732" t="s">
        <v>908</v>
      </c>
      <c r="B333" s="80">
        <f>VLOOKUP(A333,[1]Adjustments!$A$12:$B$1400,2,FALSE)</f>
        <v>190116727.04076901</v>
      </c>
      <c r="C333" s="80">
        <f>VLOOKUP(A333,[1]Adjustments!$A$12:$DS$1400,123,FALSE)</f>
        <v>0</v>
      </c>
      <c r="D333" s="80">
        <f t="shared" si="23"/>
        <v>190116727.04076901</v>
      </c>
      <c r="F333" s="337">
        <f>VLOOKUP(A333,[1]Adjustments!$A$12:$DQ$1400,121,FALSE)</f>
        <v>0</v>
      </c>
      <c r="G333" s="740">
        <f t="shared" ref="G333:G397" si="24">+F333-D333</f>
        <v>-190116727.04076901</v>
      </c>
      <c r="I333" s="738">
        <f>SUMIF('Tab 3'!$N$11:$N$409,A333,'Tab 3'!$O$11:$O$409)</f>
        <v>0</v>
      </c>
      <c r="J333" s="337">
        <f>SUMIF('Tab 4'!$N$11:$N$409,A333,'Tab 4'!$O$11:$O$409)</f>
        <v>0</v>
      </c>
      <c r="K333" s="337">
        <f>SUMIF('Tab 5'!$N$11:$N$69,A333,'Tab 5'!$O$11:$O$69)</f>
        <v>0</v>
      </c>
      <c r="L333" s="751">
        <f>SUMIF('Tab 6'!$N$11:$N$409,A333,'Tab 6'!$O$11:$O$409)</f>
        <v>0</v>
      </c>
      <c r="M333" s="337">
        <f>SUMIF('Tab7'!$N$70:$N$273,A333,'Tab7'!$O$70:$O$273)</f>
        <v>0</v>
      </c>
      <c r="N333" s="337">
        <f>SUMIF('Tab 8'!$N$70:$N$680,A333,'Tab 8'!$O$70:$O$680)</f>
        <v>0</v>
      </c>
      <c r="O333" s="739">
        <f t="shared" si="21"/>
        <v>0</v>
      </c>
      <c r="P333" s="740">
        <f t="shared" si="22"/>
        <v>0</v>
      </c>
    </row>
    <row r="334" spans="1:16">
      <c r="A334" s="732" t="s">
        <v>909</v>
      </c>
      <c r="B334" s="80">
        <f>VLOOKUP(A334,[1]Adjustments!$A$12:$B$1400,2,FALSE)</f>
        <v>67469510.650769204</v>
      </c>
      <c r="C334" s="80">
        <f>VLOOKUP(A334,[1]Adjustments!$A$12:$DS$1400,123,FALSE)</f>
        <v>0</v>
      </c>
      <c r="D334" s="80">
        <f t="shared" si="23"/>
        <v>67469510.650769204</v>
      </c>
      <c r="F334" s="337">
        <f>VLOOKUP(A334,[1]Adjustments!$A$12:$DQ$1400,121,FALSE)</f>
        <v>0</v>
      </c>
      <c r="G334" s="740">
        <f t="shared" si="24"/>
        <v>-67469510.650769204</v>
      </c>
      <c r="I334" s="738">
        <f>SUMIF('Tab 3'!$N$11:$N$409,A334,'Tab 3'!$O$11:$O$409)</f>
        <v>0</v>
      </c>
      <c r="J334" s="337">
        <f>SUMIF('Tab 4'!$N$11:$N$409,A334,'Tab 4'!$O$11:$O$409)</f>
        <v>0</v>
      </c>
      <c r="K334" s="337">
        <f>SUMIF('Tab 5'!$N$11:$N$69,A334,'Tab 5'!$O$11:$O$69)</f>
        <v>0</v>
      </c>
      <c r="L334" s="751">
        <f>SUMIF('Tab 6'!$N$11:$N$409,A334,'Tab 6'!$O$11:$O$409)</f>
        <v>0</v>
      </c>
      <c r="M334" s="337">
        <f>SUMIF('Tab7'!$N$70:$N$273,A334,'Tab7'!$O$70:$O$273)</f>
        <v>0</v>
      </c>
      <c r="N334" s="337">
        <f>SUMIF('Tab 8'!$N$70:$N$680,A334,'Tab 8'!$O$70:$O$680)</f>
        <v>0</v>
      </c>
      <c r="O334" s="739">
        <f t="shared" si="21"/>
        <v>0</v>
      </c>
      <c r="P334" s="740">
        <f t="shared" si="22"/>
        <v>0</v>
      </c>
    </row>
    <row r="335" spans="1:16">
      <c r="A335" s="732" t="s">
        <v>910</v>
      </c>
      <c r="B335" s="80">
        <f>VLOOKUP(A335,[1]Adjustments!$A$12:$B$1400,2,FALSE)</f>
        <v>3130324.9438461498</v>
      </c>
      <c r="C335" s="80">
        <f>VLOOKUP(A335,[1]Adjustments!$A$12:$DS$1400,123,FALSE)</f>
        <v>0</v>
      </c>
      <c r="D335" s="80">
        <f t="shared" si="23"/>
        <v>3130324.9438461498</v>
      </c>
      <c r="F335" s="337">
        <f>VLOOKUP(A335,[1]Adjustments!$A$12:$DQ$1400,121,FALSE)</f>
        <v>0</v>
      </c>
      <c r="G335" s="740">
        <f t="shared" si="24"/>
        <v>-3130324.9438461498</v>
      </c>
      <c r="I335" s="738">
        <f>SUMIF('Tab 3'!$N$11:$N$409,A335,'Tab 3'!$O$11:$O$409)</f>
        <v>0</v>
      </c>
      <c r="J335" s="337">
        <f>SUMIF('Tab 4'!$N$11:$N$409,A335,'Tab 4'!$O$11:$O$409)</f>
        <v>0</v>
      </c>
      <c r="K335" s="337">
        <f>SUMIF('Tab 5'!$N$11:$N$69,A335,'Tab 5'!$O$11:$O$69)</f>
        <v>0</v>
      </c>
      <c r="L335" s="751">
        <f>SUMIF('Tab 6'!$N$11:$N$409,A335,'Tab 6'!$O$11:$O$409)</f>
        <v>0</v>
      </c>
      <c r="M335" s="337">
        <f>SUMIF('Tab7'!$N$70:$N$273,A335,'Tab7'!$O$70:$O$273)</f>
        <v>0</v>
      </c>
      <c r="N335" s="337">
        <f>SUMIF('Tab 8'!$N$70:$N$680,A335,'Tab 8'!$O$70:$O$680)</f>
        <v>0</v>
      </c>
      <c r="O335" s="739">
        <f t="shared" si="21"/>
        <v>0</v>
      </c>
      <c r="P335" s="740">
        <f t="shared" si="22"/>
        <v>0</v>
      </c>
    </row>
    <row r="336" spans="1:16">
      <c r="A336" s="732" t="s">
        <v>911</v>
      </c>
      <c r="B336" s="80">
        <f>VLOOKUP(A336,[1]Adjustments!$A$12:$B$1400,2,FALSE)</f>
        <v>5060155.1384615302</v>
      </c>
      <c r="C336" s="80">
        <f>VLOOKUP(A336,[1]Adjustments!$A$12:$DS$1400,123,FALSE)</f>
        <v>0</v>
      </c>
      <c r="D336" s="80">
        <f t="shared" si="23"/>
        <v>5060155.1384615302</v>
      </c>
      <c r="F336" s="337">
        <f>VLOOKUP(A336,[1]Adjustments!$A$12:$DQ$1400,121,FALSE)</f>
        <v>0</v>
      </c>
      <c r="G336" s="740">
        <f t="shared" si="24"/>
        <v>-5060155.1384615302</v>
      </c>
      <c r="I336" s="738">
        <f>SUMIF('Tab 3'!$N$11:$N$409,A336,'Tab 3'!$O$11:$O$409)</f>
        <v>0</v>
      </c>
      <c r="J336" s="337">
        <f>SUMIF('Tab 4'!$N$11:$N$409,A336,'Tab 4'!$O$11:$O$409)</f>
        <v>0</v>
      </c>
      <c r="K336" s="337">
        <f>SUMIF('Tab 5'!$N$11:$N$69,A336,'Tab 5'!$O$11:$O$69)</f>
        <v>0</v>
      </c>
      <c r="L336" s="751">
        <f>SUMIF('Tab 6'!$N$11:$N$409,A336,'Tab 6'!$O$11:$O$409)</f>
        <v>0</v>
      </c>
      <c r="M336" s="337">
        <f>SUMIF('Tab7'!$N$70:$N$273,A336,'Tab7'!$O$70:$O$273)</f>
        <v>0</v>
      </c>
      <c r="N336" s="337">
        <f>SUMIF('Tab 8'!$N$70:$N$680,A336,'Tab 8'!$O$70:$O$680)</f>
        <v>0</v>
      </c>
      <c r="O336" s="739">
        <f t="shared" si="21"/>
        <v>0</v>
      </c>
      <c r="P336" s="740">
        <f t="shared" si="22"/>
        <v>0</v>
      </c>
    </row>
    <row r="337" spans="1:17" ht="13.5" thickBot="1">
      <c r="A337" s="732" t="s">
        <v>912</v>
      </c>
      <c r="B337" s="80">
        <f>VLOOKUP(A337,[1]Adjustments!$A$12:$B$1400,2,FALSE)</f>
        <v>19170731.436923001</v>
      </c>
      <c r="C337" s="80">
        <f>VLOOKUP(A337,[1]Adjustments!$A$12:$DS$1400,123,FALSE)</f>
        <v>0</v>
      </c>
      <c r="D337" s="80">
        <f t="shared" si="23"/>
        <v>19170731.436923001</v>
      </c>
      <c r="F337" s="337">
        <f>VLOOKUP(A337,[1]Adjustments!$A$12:$DQ$1400,121,FALSE)</f>
        <v>0</v>
      </c>
      <c r="G337" s="740">
        <f t="shared" si="24"/>
        <v>-19170731.436923001</v>
      </c>
      <c r="I337" s="738">
        <f>SUMIF('Tab 3'!$N$11:$N$409,A337,'Tab 3'!$O$11:$O$409)</f>
        <v>0</v>
      </c>
      <c r="J337" s="337">
        <f>SUMIF('Tab 4'!$N$11:$N$409,A337,'Tab 4'!$O$11:$O$409)</f>
        <v>0</v>
      </c>
      <c r="K337" s="337">
        <f>SUMIF('Tab 5'!$N$11:$N$69,A337,'Tab 5'!$O$11:$O$69)</f>
        <v>0</v>
      </c>
      <c r="L337" s="751">
        <f>SUMIF('Tab 6'!$N$11:$N$409,A337,'Tab 6'!$O$11:$O$409)</f>
        <v>0</v>
      </c>
      <c r="M337" s="337">
        <f>SUMIF('Tab7'!$N$70:$N$273,A337,'Tab7'!$O$70:$O$273)</f>
        <v>0</v>
      </c>
      <c r="N337" s="337">
        <f>SUMIF('Tab 8'!$N$70:$N$680,A337,'Tab 8'!$O$70:$O$680)</f>
        <v>0</v>
      </c>
      <c r="O337" s="739">
        <f t="shared" si="21"/>
        <v>0</v>
      </c>
      <c r="P337" s="830">
        <f t="shared" si="22"/>
        <v>0</v>
      </c>
      <c r="Q337" s="831"/>
    </row>
    <row r="338" spans="1:17">
      <c r="A338" s="845" t="s">
        <v>913</v>
      </c>
      <c r="B338" s="846">
        <f>VLOOKUP(A338,[1]Adjustments!$A$12:$B$1400,2,FALSE)</f>
        <v>4113963.99</v>
      </c>
      <c r="C338" s="846">
        <f>VLOOKUP(A338,[1]Adjustments!$A$12:$DS$1400,123,FALSE)</f>
        <v>0</v>
      </c>
      <c r="D338" s="846">
        <f t="shared" si="23"/>
        <v>4113963.99</v>
      </c>
      <c r="E338" s="847"/>
      <c r="F338" s="848">
        <f>VLOOKUP(A338,[1]Adjustments!$A$12:$DQ$1400,121,FALSE)</f>
        <v>0</v>
      </c>
      <c r="G338" s="849">
        <f t="shared" si="24"/>
        <v>-4113963.99</v>
      </c>
      <c r="H338" s="847"/>
      <c r="I338" s="850">
        <f>SUMIF('Tab 3'!$N$11:$N$409,A338,'Tab 3'!$O$11:$O$409)</f>
        <v>0</v>
      </c>
      <c r="J338" s="848">
        <f>SUMIF('Tab 4'!$N$11:$N$409,A338,'Tab 4'!$O$11:$O$409)</f>
        <v>0</v>
      </c>
      <c r="K338" s="848">
        <f>SUMIF('Tab 5'!$N$11:$N$69,A338,'Tab 5'!$O$11:$O$69)</f>
        <v>0</v>
      </c>
      <c r="L338" s="851">
        <f>SUMIF('Tab 6'!$N$11:$N$409,A338,'Tab 6'!$O$11:$O$409)</f>
        <v>0</v>
      </c>
      <c r="M338" s="848">
        <f>SUMIF('Tab7'!$N$70:$N$273,A338,'Tab7'!$O$70:$O$273)</f>
        <v>0</v>
      </c>
      <c r="N338" s="848">
        <f>SUMIF('Tab 8'!$N$70:$N$680,A338,'Tab 8'!$O$70:$O$680)</f>
        <v>0</v>
      </c>
      <c r="O338" s="864">
        <f t="shared" si="21"/>
        <v>0</v>
      </c>
      <c r="P338" s="849">
        <f t="shared" si="22"/>
        <v>0</v>
      </c>
      <c r="Q338" s="865" t="s">
        <v>1960</v>
      </c>
    </row>
    <row r="339" spans="1:17" ht="13.5" thickBot="1">
      <c r="A339" s="854" t="s">
        <v>914</v>
      </c>
      <c r="B339" s="855">
        <f>VLOOKUP(A339,[1]Adjustments!$A$12:$B$1400,2,FALSE)</f>
        <v>10331050.369999999</v>
      </c>
      <c r="C339" s="855">
        <f>VLOOKUP(A339,[1]Adjustments!$A$12:$DS$1400,123,FALSE)</f>
        <v>0</v>
      </c>
      <c r="D339" s="855">
        <f t="shared" si="23"/>
        <v>10331050.369999999</v>
      </c>
      <c r="E339" s="856"/>
      <c r="F339" s="857">
        <f>VLOOKUP(A339,[1]Adjustments!$A$12:$DQ$1400,121,FALSE)</f>
        <v>0</v>
      </c>
      <c r="G339" s="857">
        <f t="shared" si="24"/>
        <v>-10331050.369999999</v>
      </c>
      <c r="H339" s="858"/>
      <c r="I339" s="859">
        <f>SUMIF('Tab 3'!$N$11:$N$409,A339,'Tab 3'!$O$11:$O$409)</f>
        <v>0</v>
      </c>
      <c r="J339" s="860">
        <f>SUMIF('Tab 4'!$N$11:$N$409,A339,'Tab 4'!$O$11:$O$409)</f>
        <v>0</v>
      </c>
      <c r="K339" s="860">
        <f>SUMIF('Tab 5'!$N$11:$N$69,A339,'Tab 5'!$O$11:$O$69)</f>
        <v>0</v>
      </c>
      <c r="L339" s="861">
        <f>SUMIF('Tab 6'!$N$11:$N$409,A339,'Tab 6'!$O$11:$O$409)</f>
        <v>0</v>
      </c>
      <c r="M339" s="860">
        <f>SUMIF('Tab7'!$N$70:$N$273,A339,'Tab7'!$O$70:$O$273)</f>
        <v>0</v>
      </c>
      <c r="N339" s="860">
        <f>SUMIF('Tab 8'!$N$70:$N$680,A339,'Tab 8'!$O$70:$O$680)</f>
        <v>0</v>
      </c>
      <c r="O339" s="873">
        <f t="shared" si="21"/>
        <v>0</v>
      </c>
      <c r="P339" s="872">
        <f>+O339-C339</f>
        <v>0</v>
      </c>
      <c r="Q339" s="863" t="s">
        <v>1960</v>
      </c>
    </row>
    <row r="340" spans="1:17">
      <c r="A340" s="732" t="s">
        <v>915</v>
      </c>
      <c r="B340" s="80">
        <f>VLOOKUP(A340,[1]Adjustments!$A$12:$B$1400,2,FALSE)</f>
        <v>5269400.6892307596</v>
      </c>
      <c r="C340" s="80">
        <f>VLOOKUP(A340,[1]Adjustments!$A$12:$DS$1400,123,FALSE)</f>
        <v>0</v>
      </c>
      <c r="D340" s="80">
        <f t="shared" si="23"/>
        <v>5269400.6892307596</v>
      </c>
      <c r="F340" s="337">
        <f>VLOOKUP(A340,[1]Adjustments!$A$12:$DQ$1400,121,FALSE)</f>
        <v>0</v>
      </c>
      <c r="G340" s="740">
        <f t="shared" si="24"/>
        <v>-5269400.6892307596</v>
      </c>
      <c r="I340" s="738">
        <f>SUMIF('Tab 3'!$N$11:$N$409,A340,'Tab 3'!$O$11:$O$409)</f>
        <v>0</v>
      </c>
      <c r="J340" s="337">
        <f>SUMIF('Tab 4'!$N$11:$N$409,A340,'Tab 4'!$O$11:$O$409)</f>
        <v>0</v>
      </c>
      <c r="K340" s="337">
        <f>SUMIF('Tab 5'!$N$11:$N$69,A340,'Tab 5'!$O$11:$O$69)</f>
        <v>0</v>
      </c>
      <c r="L340" s="751">
        <f>SUMIF('Tab 6'!$N$11:$N$409,A340,'Tab 6'!$O$11:$O$409)</f>
        <v>0</v>
      </c>
      <c r="M340" s="337">
        <f>SUMIF('Tab7'!$N$70:$N$273,A340,'Tab7'!$O$70:$O$273)</f>
        <v>0</v>
      </c>
      <c r="N340" s="337">
        <f>SUMIF('Tab 8'!$N$70:$N$680,A340,'Tab 8'!$O$70:$O$680)</f>
        <v>0</v>
      </c>
      <c r="O340" s="739">
        <f t="shared" si="21"/>
        <v>0</v>
      </c>
      <c r="P340" s="830">
        <f t="shared" si="22"/>
        <v>0</v>
      </c>
      <c r="Q340" s="831"/>
    </row>
    <row r="341" spans="1:17">
      <c r="A341" s="732" t="s">
        <v>916</v>
      </c>
      <c r="B341" s="80">
        <f>VLOOKUP(A341,[1]Adjustments!$A$12:$B$1400,2,FALSE)</f>
        <v>15045014.07</v>
      </c>
      <c r="C341" s="80">
        <f>VLOOKUP(A341,[1]Adjustments!$A$12:$DS$1400,123,FALSE)</f>
        <v>0</v>
      </c>
      <c r="D341" s="80">
        <f t="shared" si="23"/>
        <v>15045014.07</v>
      </c>
      <c r="F341" s="337">
        <f>VLOOKUP(A341,[1]Adjustments!$A$12:$DQ$1400,121,FALSE)</f>
        <v>0</v>
      </c>
      <c r="G341" s="740">
        <f t="shared" si="24"/>
        <v>-15045014.07</v>
      </c>
      <c r="I341" s="738">
        <f>SUMIF('Tab 3'!$N$11:$N$409,A341,'Tab 3'!$O$11:$O$409)</f>
        <v>0</v>
      </c>
      <c r="J341" s="337">
        <f>SUMIF('Tab 4'!$N$11:$N$409,A341,'Tab 4'!$O$11:$O$409)</f>
        <v>0</v>
      </c>
      <c r="K341" s="337">
        <f>SUMIF('Tab 5'!$N$11:$N$69,A341,'Tab 5'!$O$11:$O$69)</f>
        <v>0</v>
      </c>
      <c r="L341" s="751">
        <f>SUMIF('Tab 6'!$N$11:$N$409,A341,'Tab 6'!$O$11:$O$409)</f>
        <v>0</v>
      </c>
      <c r="M341" s="337">
        <f>SUMIF('Tab7'!$N$70:$N$273,A341,'Tab7'!$O$70:$O$273)</f>
        <v>0</v>
      </c>
      <c r="N341" s="337">
        <f>SUMIF('Tab 8'!$N$70:$N$680,A341,'Tab 8'!$O$70:$O$680)</f>
        <v>0</v>
      </c>
      <c r="O341" s="739">
        <f t="shared" si="21"/>
        <v>0</v>
      </c>
      <c r="P341" s="740">
        <f t="shared" si="22"/>
        <v>0</v>
      </c>
    </row>
    <row r="342" spans="1:17">
      <c r="A342" s="732" t="s">
        <v>917</v>
      </c>
      <c r="B342" s="80">
        <f>VLOOKUP(A342,[1]Adjustments!$A$12:$B$1400,2,FALSE)</f>
        <v>673528.97</v>
      </c>
      <c r="C342" s="80">
        <f>VLOOKUP(A342,[1]Adjustments!$A$12:$DS$1400,123,FALSE)</f>
        <v>0</v>
      </c>
      <c r="D342" s="80">
        <f t="shared" si="23"/>
        <v>673528.97</v>
      </c>
      <c r="F342" s="337">
        <f>VLOOKUP(A342,[1]Adjustments!$A$12:$DQ$1400,121,FALSE)</f>
        <v>0</v>
      </c>
      <c r="G342" s="740">
        <f t="shared" si="24"/>
        <v>-673528.97</v>
      </c>
      <c r="I342" s="738">
        <f>SUMIF('Tab 3'!$N$11:$N$409,A342,'Tab 3'!$O$11:$O$409)</f>
        <v>0</v>
      </c>
      <c r="J342" s="337">
        <f>SUMIF('Tab 4'!$N$11:$N$409,A342,'Tab 4'!$O$11:$O$409)</f>
        <v>0</v>
      </c>
      <c r="K342" s="337">
        <f>SUMIF('Tab 5'!$N$11:$N$69,A342,'Tab 5'!$O$11:$O$69)</f>
        <v>0</v>
      </c>
      <c r="L342" s="751">
        <f>SUMIF('Tab 6'!$N$11:$N$409,A342,'Tab 6'!$O$11:$O$409)</f>
        <v>0</v>
      </c>
      <c r="M342" s="337">
        <f>SUMIF('Tab7'!$N$70:$N$273,A342,'Tab7'!$O$70:$O$273)</f>
        <v>0</v>
      </c>
      <c r="N342" s="337">
        <f>SUMIF('Tab 8'!$N$70:$N$680,A342,'Tab 8'!$O$70:$O$680)</f>
        <v>0</v>
      </c>
      <c r="O342" s="739">
        <f t="shared" si="21"/>
        <v>0</v>
      </c>
      <c r="P342" s="740">
        <f t="shared" si="22"/>
        <v>0</v>
      </c>
    </row>
    <row r="343" spans="1:17">
      <c r="A343" s="732" t="s">
        <v>918</v>
      </c>
      <c r="B343" s="80">
        <f>VLOOKUP(A343,[1]Adjustments!$A$12:$B$1400,2,FALSE)</f>
        <v>20131195.082307599</v>
      </c>
      <c r="C343" s="80">
        <f>VLOOKUP(A343,[1]Adjustments!$A$12:$DS$1400,123,FALSE)</f>
        <v>0</v>
      </c>
      <c r="D343" s="80">
        <f t="shared" si="23"/>
        <v>20131195.082307599</v>
      </c>
      <c r="F343" s="337">
        <f>VLOOKUP(A343,[1]Adjustments!$A$12:$DQ$1400,121,FALSE)</f>
        <v>0</v>
      </c>
      <c r="G343" s="740">
        <f t="shared" si="24"/>
        <v>-20131195.082307599</v>
      </c>
      <c r="I343" s="738">
        <f>SUMIF('Tab 3'!$N$11:$N$409,A343,'Tab 3'!$O$11:$O$409)</f>
        <v>0</v>
      </c>
      <c r="J343" s="337">
        <f>SUMIF('Tab 4'!$N$11:$N$409,A343,'Tab 4'!$O$11:$O$409)</f>
        <v>0</v>
      </c>
      <c r="K343" s="337">
        <f>SUMIF('Tab 5'!$N$11:$N$69,A343,'Tab 5'!$O$11:$O$69)</f>
        <v>0</v>
      </c>
      <c r="L343" s="751">
        <f>SUMIF('Tab 6'!$N$11:$N$409,A343,'Tab 6'!$O$11:$O$409)</f>
        <v>0</v>
      </c>
      <c r="M343" s="337">
        <f>SUMIF('Tab7'!$N$70:$N$273,A343,'Tab7'!$O$70:$O$273)</f>
        <v>0</v>
      </c>
      <c r="N343" s="337">
        <f>SUMIF('Tab 8'!$N$70:$N$680,A343,'Tab 8'!$O$70:$O$680)</f>
        <v>0</v>
      </c>
      <c r="O343" s="739">
        <f t="shared" si="21"/>
        <v>0</v>
      </c>
      <c r="P343" s="740">
        <f t="shared" si="22"/>
        <v>0</v>
      </c>
    </row>
    <row r="344" spans="1:17">
      <c r="A344" s="732" t="s">
        <v>919</v>
      </c>
      <c r="B344" s="80">
        <f>VLOOKUP(A344,[1]Adjustments!$A$12:$B$1400,2,FALSE)</f>
        <v>5202081.7361538401</v>
      </c>
      <c r="C344" s="80">
        <f>VLOOKUP(A344,[1]Adjustments!$A$12:$DS$1400,123,FALSE)</f>
        <v>0</v>
      </c>
      <c r="D344" s="80">
        <f t="shared" si="23"/>
        <v>5202081.7361538401</v>
      </c>
      <c r="F344" s="337">
        <f>VLOOKUP(A344,[1]Adjustments!$A$12:$DQ$1400,121,FALSE)</f>
        <v>0</v>
      </c>
      <c r="G344" s="740">
        <f t="shared" si="24"/>
        <v>-5202081.7361538401</v>
      </c>
      <c r="I344" s="738">
        <f>SUMIF('Tab 3'!$N$11:$N$409,A344,'Tab 3'!$O$11:$O$409)</f>
        <v>0</v>
      </c>
      <c r="J344" s="337">
        <f>SUMIF('Tab 4'!$N$11:$N$409,A344,'Tab 4'!$O$11:$O$409)</f>
        <v>0</v>
      </c>
      <c r="K344" s="337">
        <f>SUMIF('Tab 5'!$N$11:$N$69,A344,'Tab 5'!$O$11:$O$69)</f>
        <v>0</v>
      </c>
      <c r="L344" s="751">
        <f>SUMIF('Tab 6'!$N$11:$N$409,A344,'Tab 6'!$O$11:$O$409)</f>
        <v>0</v>
      </c>
      <c r="M344" s="337">
        <f>SUMIF('Tab7'!$N$70:$N$273,A344,'Tab7'!$O$70:$O$273)</f>
        <v>0</v>
      </c>
      <c r="N344" s="337">
        <f>SUMIF('Tab 8'!$N$70:$N$680,A344,'Tab 8'!$O$70:$O$680)</f>
        <v>0</v>
      </c>
      <c r="O344" s="739">
        <f t="shared" si="21"/>
        <v>0</v>
      </c>
      <c r="P344" s="740">
        <f t="shared" si="22"/>
        <v>0</v>
      </c>
    </row>
    <row r="345" spans="1:17">
      <c r="A345" s="732" t="s">
        <v>920</v>
      </c>
      <c r="B345" s="80">
        <f>VLOOKUP(A345,[1]Adjustments!$A$12:$B$1400,2,FALSE)</f>
        <v>171085678.176153</v>
      </c>
      <c r="C345" s="80">
        <f>VLOOKUP(A345,[1]Adjustments!$A$12:$DS$1400,123,FALSE)</f>
        <v>0</v>
      </c>
      <c r="D345" s="80">
        <f t="shared" si="23"/>
        <v>171085678.176153</v>
      </c>
      <c r="F345" s="337">
        <f>VLOOKUP(A345,[1]Adjustments!$A$12:$DQ$1400,121,FALSE)</f>
        <v>0</v>
      </c>
      <c r="G345" s="740">
        <f t="shared" si="24"/>
        <v>-171085678.176153</v>
      </c>
      <c r="I345" s="738">
        <f>SUMIF('Tab 3'!$N$11:$N$409,A345,'Tab 3'!$O$11:$O$409)</f>
        <v>0</v>
      </c>
      <c r="J345" s="337">
        <f>SUMIF('Tab 4'!$N$11:$N$409,A345,'Tab 4'!$O$11:$O$409)</f>
        <v>0</v>
      </c>
      <c r="K345" s="337">
        <f>SUMIF('Tab 5'!$N$11:$N$69,A345,'Tab 5'!$O$11:$O$69)</f>
        <v>0</v>
      </c>
      <c r="L345" s="751">
        <f>SUMIF('Tab 6'!$N$11:$N$409,A345,'Tab 6'!$O$11:$O$409)</f>
        <v>0</v>
      </c>
      <c r="M345" s="337">
        <f>SUMIF('Tab7'!$N$70:$N$273,A345,'Tab7'!$O$70:$O$273)</f>
        <v>0</v>
      </c>
      <c r="N345" s="337">
        <f>SUMIF('Tab 8'!$N$70:$N$680,A345,'Tab 8'!$O$70:$O$680)</f>
        <v>0</v>
      </c>
      <c r="O345" s="739">
        <f t="shared" si="21"/>
        <v>0</v>
      </c>
      <c r="P345" s="740">
        <f t="shared" si="22"/>
        <v>0</v>
      </c>
    </row>
    <row r="346" spans="1:17">
      <c r="A346" s="732" t="s">
        <v>921</v>
      </c>
      <c r="B346" s="80">
        <f>VLOOKUP(A346,[1]Adjustments!$A$12:$B$1400,2,FALSE)</f>
        <v>9652405.6069230698</v>
      </c>
      <c r="C346" s="80">
        <f>VLOOKUP(A346,[1]Adjustments!$A$12:$DS$1400,123,FALSE)</f>
        <v>0</v>
      </c>
      <c r="D346" s="80">
        <f t="shared" si="23"/>
        <v>9652405.6069230698</v>
      </c>
      <c r="F346" s="337">
        <f>VLOOKUP(A346,[1]Adjustments!$A$12:$DQ$1400,121,FALSE)</f>
        <v>0</v>
      </c>
      <c r="G346" s="740">
        <f t="shared" si="24"/>
        <v>-9652405.6069230698</v>
      </c>
      <c r="I346" s="738">
        <f>SUMIF('Tab 3'!$N$11:$N$409,A346,'Tab 3'!$O$11:$O$409)</f>
        <v>0</v>
      </c>
      <c r="J346" s="337">
        <f>SUMIF('Tab 4'!$N$11:$N$409,A346,'Tab 4'!$O$11:$O$409)</f>
        <v>0</v>
      </c>
      <c r="K346" s="337">
        <f>SUMIF('Tab 5'!$N$11:$N$69,A346,'Tab 5'!$O$11:$O$69)</f>
        <v>0</v>
      </c>
      <c r="L346" s="751">
        <f>SUMIF('Tab 6'!$N$11:$N$409,A346,'Tab 6'!$O$11:$O$409)</f>
        <v>0</v>
      </c>
      <c r="M346" s="337">
        <f>SUMIF('Tab7'!$N$70:$N$273,A346,'Tab7'!$O$70:$O$273)</f>
        <v>0</v>
      </c>
      <c r="N346" s="337">
        <f>SUMIF('Tab 8'!$N$70:$N$680,A346,'Tab 8'!$O$70:$O$680)</f>
        <v>0</v>
      </c>
      <c r="O346" s="739">
        <f t="shared" si="21"/>
        <v>0</v>
      </c>
      <c r="P346" s="740">
        <f t="shared" si="22"/>
        <v>0</v>
      </c>
    </row>
    <row r="347" spans="1:17">
      <c r="A347" s="732" t="s">
        <v>922</v>
      </c>
      <c r="B347" s="80">
        <f>VLOOKUP(A347,[1]Adjustments!$A$12:$B$1400,2,FALSE)</f>
        <v>147282429.62307599</v>
      </c>
      <c r="C347" s="80">
        <f>VLOOKUP(A347,[1]Adjustments!$A$12:$DS$1400,123,FALSE)</f>
        <v>0</v>
      </c>
      <c r="D347" s="80">
        <f t="shared" si="23"/>
        <v>147282429.62307599</v>
      </c>
      <c r="F347" s="337">
        <f>VLOOKUP(A347,[1]Adjustments!$A$12:$DQ$1400,121,FALSE)</f>
        <v>0</v>
      </c>
      <c r="G347" s="740">
        <f t="shared" si="24"/>
        <v>-147282429.62307599</v>
      </c>
      <c r="I347" s="738">
        <f>SUMIF('Tab 3'!$N$11:$N$409,A347,'Tab 3'!$O$11:$O$409)</f>
        <v>0</v>
      </c>
      <c r="J347" s="337">
        <f>SUMIF('Tab 4'!$N$11:$N$409,A347,'Tab 4'!$O$11:$O$409)</f>
        <v>0</v>
      </c>
      <c r="K347" s="337">
        <f>SUMIF('Tab 5'!$N$11:$N$69,A347,'Tab 5'!$O$11:$O$69)</f>
        <v>0</v>
      </c>
      <c r="L347" s="751">
        <f>SUMIF('Tab 6'!$N$11:$N$409,A347,'Tab 6'!$O$11:$O$409)</f>
        <v>0</v>
      </c>
      <c r="M347" s="337">
        <f>SUMIF('Tab7'!$N$70:$N$273,A347,'Tab7'!$O$70:$O$273)</f>
        <v>0</v>
      </c>
      <c r="N347" s="337">
        <f>SUMIF('Tab 8'!$N$70:$N$680,A347,'Tab 8'!$O$70:$O$680)</f>
        <v>0</v>
      </c>
      <c r="O347" s="739">
        <f t="shared" si="21"/>
        <v>0</v>
      </c>
      <c r="P347" s="740">
        <f t="shared" si="22"/>
        <v>0</v>
      </c>
    </row>
    <row r="348" spans="1:17">
      <c r="A348" s="732" t="s">
        <v>923</v>
      </c>
      <c r="B348" s="80">
        <f>VLOOKUP(A348,[1]Adjustments!$A$12:$B$1400,2,FALSE)</f>
        <v>19197870.274615299</v>
      </c>
      <c r="C348" s="80">
        <f>VLOOKUP(A348,[1]Adjustments!$A$12:$DS$1400,123,FALSE)</f>
        <v>0</v>
      </c>
      <c r="D348" s="80">
        <f t="shared" si="23"/>
        <v>19197870.274615299</v>
      </c>
      <c r="F348" s="337">
        <f>VLOOKUP(A348,[1]Adjustments!$A$12:$DQ$1400,121,FALSE)</f>
        <v>0</v>
      </c>
      <c r="G348" s="740">
        <f t="shared" si="24"/>
        <v>-19197870.274615299</v>
      </c>
      <c r="I348" s="738">
        <f>SUMIF('Tab 3'!$N$11:$N$409,A348,'Tab 3'!$O$11:$O$409)</f>
        <v>0</v>
      </c>
      <c r="J348" s="337">
        <f>SUMIF('Tab 4'!$N$11:$N$409,A348,'Tab 4'!$O$11:$O$409)</f>
        <v>0</v>
      </c>
      <c r="K348" s="337">
        <f>SUMIF('Tab 5'!$N$11:$N$69,A348,'Tab 5'!$O$11:$O$69)</f>
        <v>0</v>
      </c>
      <c r="L348" s="751">
        <f>SUMIF('Tab 6'!$N$11:$N$409,A348,'Tab 6'!$O$11:$O$409)</f>
        <v>0</v>
      </c>
      <c r="M348" s="337">
        <f>SUMIF('Tab7'!$N$70:$N$273,A348,'Tab7'!$O$70:$O$273)</f>
        <v>0</v>
      </c>
      <c r="N348" s="337">
        <f>SUMIF('Tab 8'!$N$70:$N$680,A348,'Tab 8'!$O$70:$O$680)</f>
        <v>0</v>
      </c>
      <c r="O348" s="739">
        <f t="shared" si="21"/>
        <v>0</v>
      </c>
      <c r="P348" s="740">
        <f t="shared" si="22"/>
        <v>0</v>
      </c>
    </row>
    <row r="349" spans="1:17">
      <c r="A349" s="732" t="s">
        <v>924</v>
      </c>
      <c r="B349" s="80">
        <f>VLOOKUP(A349,[1]Adjustments!$A$12:$B$1400,2,FALSE)</f>
        <v>232513985.463076</v>
      </c>
      <c r="C349" s="80">
        <f>VLOOKUP(A349,[1]Adjustments!$A$12:$DS$1400,123,FALSE)</f>
        <v>0</v>
      </c>
      <c r="D349" s="80">
        <f t="shared" si="23"/>
        <v>232513985.463076</v>
      </c>
      <c r="F349" s="337">
        <f>VLOOKUP(A349,[1]Adjustments!$A$12:$DQ$1400,121,FALSE)</f>
        <v>0</v>
      </c>
      <c r="G349" s="740">
        <f t="shared" si="24"/>
        <v>-232513985.463076</v>
      </c>
      <c r="I349" s="738">
        <f>SUMIF('Tab 3'!$N$11:$N$409,A349,'Tab 3'!$O$11:$O$409)</f>
        <v>0</v>
      </c>
      <c r="J349" s="337">
        <f>SUMIF('Tab 4'!$N$11:$N$409,A349,'Tab 4'!$O$11:$O$409)</f>
        <v>0</v>
      </c>
      <c r="K349" s="337">
        <f>SUMIF('Tab 5'!$N$11:$N$69,A349,'Tab 5'!$O$11:$O$69)</f>
        <v>0</v>
      </c>
      <c r="L349" s="751">
        <f>SUMIF('Tab 6'!$N$11:$N$409,A349,'Tab 6'!$O$11:$O$409)</f>
        <v>0</v>
      </c>
      <c r="M349" s="337">
        <f>SUMIF('Tab7'!$N$70:$N$273,A349,'Tab7'!$O$70:$O$273)</f>
        <v>0</v>
      </c>
      <c r="N349" s="337">
        <f>SUMIF('Tab 8'!$N$70:$N$680,A349,'Tab 8'!$O$70:$O$680)</f>
        <v>0</v>
      </c>
      <c r="O349" s="739">
        <f t="shared" si="21"/>
        <v>0</v>
      </c>
      <c r="P349" s="740">
        <f t="shared" si="22"/>
        <v>0</v>
      </c>
    </row>
    <row r="350" spans="1:17">
      <c r="A350" s="826" t="s">
        <v>925</v>
      </c>
      <c r="B350" s="827">
        <f>VLOOKUP(A350,[1]Adjustments!$A$12:$B$1400,2,FALSE)</f>
        <v>67365734.603846103</v>
      </c>
      <c r="C350" s="827">
        <f>VLOOKUP(A350,[1]Adjustments!$A$12:$DS$1400,123,FALSE)</f>
        <v>0</v>
      </c>
      <c r="D350" s="827">
        <f t="shared" si="23"/>
        <v>67365734.603846103</v>
      </c>
      <c r="E350" s="828"/>
      <c r="F350" s="829">
        <f>VLOOKUP(A350,[1]Adjustments!$A$12:$DQ$1400,121,FALSE)</f>
        <v>-411324.72461538337</v>
      </c>
      <c r="G350" s="829">
        <f t="shared" si="24"/>
        <v>-67777059.328461483</v>
      </c>
      <c r="I350" s="738">
        <f>SUMIF('Tab 3'!$N$11:$N$409,A350,'Tab 3'!$O$11:$O$409)</f>
        <v>0</v>
      </c>
      <c r="J350" s="337">
        <f>SUMIF('Tab 4'!$N$11:$N$409,A350,'Tab 4'!$O$11:$O$409)</f>
        <v>0</v>
      </c>
      <c r="K350" s="337">
        <f>SUMIF('Tab 5'!$N$11:$N$69,A350,'Tab 5'!$O$11:$O$69)</f>
        <v>0</v>
      </c>
      <c r="L350" s="751">
        <f>SUMIF('Tab 6'!$N$11:$N$409,A350,'Tab 6'!$O$11:$O$409)</f>
        <v>0</v>
      </c>
      <c r="M350" s="337">
        <f>SUMIF('Tab7'!$N$70:$N$273,A350,'Tab7'!$O$70:$O$273)</f>
        <v>0</v>
      </c>
      <c r="N350" s="337">
        <f>SUMIF('Tab 8'!$N$70:$N$680,A350,'Tab 8'!$O$70:$O$680)</f>
        <v>0</v>
      </c>
      <c r="O350" s="739">
        <f t="shared" si="21"/>
        <v>0</v>
      </c>
      <c r="P350" s="740">
        <f t="shared" si="22"/>
        <v>0</v>
      </c>
    </row>
    <row r="351" spans="1:17">
      <c r="A351" s="732" t="s">
        <v>926</v>
      </c>
      <c r="B351" s="80">
        <f>VLOOKUP(A351,[1]Adjustments!$A$12:$B$1400,2,FALSE)</f>
        <v>29274003.789999999</v>
      </c>
      <c r="C351" s="80">
        <f>VLOOKUP(A351,[1]Adjustments!$A$12:$DS$1400,123,FALSE)</f>
        <v>0</v>
      </c>
      <c r="D351" s="80">
        <f t="shared" si="23"/>
        <v>29274003.789999999</v>
      </c>
      <c r="F351" s="337">
        <f>VLOOKUP(A351,[1]Adjustments!$A$12:$DQ$1400,121,FALSE)</f>
        <v>0</v>
      </c>
      <c r="G351" s="740">
        <f t="shared" si="24"/>
        <v>-29274003.789999999</v>
      </c>
      <c r="I351" s="738">
        <f>SUMIF('Tab 3'!$N$11:$N$409,A351,'Tab 3'!$O$11:$O$409)</f>
        <v>0</v>
      </c>
      <c r="J351" s="337">
        <f>SUMIF('Tab 4'!$N$11:$N$409,A351,'Tab 4'!$O$11:$O$409)</f>
        <v>0</v>
      </c>
      <c r="K351" s="337">
        <f>SUMIF('Tab 5'!$N$11:$N$69,A351,'Tab 5'!$O$11:$O$69)</f>
        <v>0</v>
      </c>
      <c r="L351" s="751">
        <f>SUMIF('Tab 6'!$N$11:$N$409,A351,'Tab 6'!$O$11:$O$409)</f>
        <v>0</v>
      </c>
      <c r="M351" s="337">
        <f>SUMIF('Tab7'!$N$70:$N$273,A351,'Tab7'!$O$70:$O$273)</f>
        <v>0</v>
      </c>
      <c r="N351" s="337">
        <f>SUMIF('Tab 8'!$N$70:$N$680,A351,'Tab 8'!$O$70:$O$680)</f>
        <v>0</v>
      </c>
      <c r="O351" s="739">
        <f t="shared" si="21"/>
        <v>0</v>
      </c>
      <c r="P351" s="740">
        <f t="shared" si="22"/>
        <v>0</v>
      </c>
    </row>
    <row r="352" spans="1:17">
      <c r="A352" s="732" t="s">
        <v>927</v>
      </c>
      <c r="B352" s="80">
        <f>VLOOKUP(A352,[1]Adjustments!$A$12:$B$1400,2,FALSE)</f>
        <v>8329381.9292307599</v>
      </c>
      <c r="C352" s="80">
        <f>VLOOKUP(A352,[1]Adjustments!$A$12:$DS$1400,123,FALSE)</f>
        <v>0</v>
      </c>
      <c r="D352" s="80">
        <f t="shared" si="23"/>
        <v>8329381.9292307599</v>
      </c>
      <c r="F352" s="337">
        <f>VLOOKUP(A352,[1]Adjustments!$A$12:$DQ$1400,121,FALSE)</f>
        <v>0</v>
      </c>
      <c r="G352" s="740">
        <f t="shared" si="24"/>
        <v>-8329381.9292307599</v>
      </c>
      <c r="I352" s="738">
        <f>SUMIF('Tab 3'!$N$11:$N$409,A352,'Tab 3'!$O$11:$O$409)</f>
        <v>0</v>
      </c>
      <c r="J352" s="337">
        <f>SUMIF('Tab 4'!$N$11:$N$409,A352,'Tab 4'!$O$11:$O$409)</f>
        <v>0</v>
      </c>
      <c r="K352" s="337">
        <f>SUMIF('Tab 5'!$N$11:$N$69,A352,'Tab 5'!$O$11:$O$69)</f>
        <v>0</v>
      </c>
      <c r="L352" s="751">
        <f>SUMIF('Tab 6'!$N$11:$N$409,A352,'Tab 6'!$O$11:$O$409)</f>
        <v>0</v>
      </c>
      <c r="M352" s="337">
        <f>SUMIF('Tab7'!$N$70:$N$273,A352,'Tab7'!$O$70:$O$273)</f>
        <v>0</v>
      </c>
      <c r="N352" s="337">
        <f>SUMIF('Tab 8'!$N$70:$N$680,A352,'Tab 8'!$O$70:$O$680)</f>
        <v>0</v>
      </c>
      <c r="O352" s="739">
        <f t="shared" si="21"/>
        <v>0</v>
      </c>
      <c r="P352" s="740">
        <f t="shared" si="22"/>
        <v>0</v>
      </c>
    </row>
    <row r="353" spans="1:16">
      <c r="A353" s="732" t="s">
        <v>928</v>
      </c>
      <c r="B353" s="80">
        <f>VLOOKUP(A353,[1]Adjustments!$A$12:$B$1400,2,FALSE)</f>
        <v>52677641.679230697</v>
      </c>
      <c r="C353" s="80">
        <f>VLOOKUP(A353,[1]Adjustments!$A$12:$DS$1400,123,FALSE)</f>
        <v>0</v>
      </c>
      <c r="D353" s="80">
        <f t="shared" si="23"/>
        <v>52677641.679230697</v>
      </c>
      <c r="F353" s="337">
        <f>VLOOKUP(A353,[1]Adjustments!$A$12:$DQ$1400,121,FALSE)</f>
        <v>0</v>
      </c>
      <c r="G353" s="740">
        <f t="shared" si="24"/>
        <v>-52677641.679230697</v>
      </c>
      <c r="I353" s="738">
        <f>SUMIF('Tab 3'!$N$11:$N$409,A353,'Tab 3'!$O$11:$O$409)</f>
        <v>0</v>
      </c>
      <c r="J353" s="337">
        <f>SUMIF('Tab 4'!$N$11:$N$409,A353,'Tab 4'!$O$11:$O$409)</f>
        <v>0</v>
      </c>
      <c r="K353" s="337">
        <f>SUMIF('Tab 5'!$N$11:$N$69,A353,'Tab 5'!$O$11:$O$69)</f>
        <v>0</v>
      </c>
      <c r="L353" s="751">
        <f>SUMIF('Tab 6'!$N$11:$N$409,A353,'Tab 6'!$O$11:$O$409)</f>
        <v>0</v>
      </c>
      <c r="M353" s="337">
        <f>SUMIF('Tab7'!$N$70:$N$273,A353,'Tab7'!$O$70:$O$273)</f>
        <v>0</v>
      </c>
      <c r="N353" s="337">
        <f>SUMIF('Tab 8'!$N$70:$N$680,A353,'Tab 8'!$O$70:$O$680)</f>
        <v>0</v>
      </c>
      <c r="O353" s="739">
        <f t="shared" si="21"/>
        <v>0</v>
      </c>
      <c r="P353" s="740">
        <f t="shared" si="22"/>
        <v>0</v>
      </c>
    </row>
    <row r="354" spans="1:16">
      <c r="A354" s="732" t="s">
        <v>929</v>
      </c>
      <c r="B354" s="80">
        <f>VLOOKUP(A354,[1]Adjustments!$A$12:$B$1400,2,FALSE)</f>
        <v>30498743.253846101</v>
      </c>
      <c r="C354" s="80">
        <f>VLOOKUP(A354,[1]Adjustments!$A$12:$DS$1400,123,FALSE)</f>
        <v>0</v>
      </c>
      <c r="D354" s="80">
        <f t="shared" si="23"/>
        <v>30498743.253846101</v>
      </c>
      <c r="F354" s="337">
        <f>VLOOKUP(A354,[1]Adjustments!$A$12:$DQ$1400,121,FALSE)</f>
        <v>0</v>
      </c>
      <c r="G354" s="740">
        <f t="shared" si="24"/>
        <v>-30498743.253846101</v>
      </c>
      <c r="I354" s="738">
        <f>SUMIF('Tab 3'!$N$11:$N$409,A354,'Tab 3'!$O$11:$O$409)</f>
        <v>0</v>
      </c>
      <c r="J354" s="337">
        <f>SUMIF('Tab 4'!$N$11:$N$409,A354,'Tab 4'!$O$11:$O$409)</f>
        <v>0</v>
      </c>
      <c r="K354" s="337">
        <f>SUMIF('Tab 5'!$N$11:$N$69,A354,'Tab 5'!$O$11:$O$69)</f>
        <v>0</v>
      </c>
      <c r="L354" s="751">
        <f>SUMIF('Tab 6'!$N$11:$N$409,A354,'Tab 6'!$O$11:$O$409)</f>
        <v>0</v>
      </c>
      <c r="M354" s="337">
        <f>SUMIF('Tab7'!$N$70:$N$273,A354,'Tab7'!$O$70:$O$273)</f>
        <v>0</v>
      </c>
      <c r="N354" s="337">
        <f>SUMIF('Tab 8'!$N$70:$N$680,A354,'Tab 8'!$O$70:$O$680)</f>
        <v>0</v>
      </c>
      <c r="O354" s="739">
        <f t="shared" si="21"/>
        <v>0</v>
      </c>
      <c r="P354" s="740">
        <f t="shared" si="22"/>
        <v>0</v>
      </c>
    </row>
    <row r="355" spans="1:16">
      <c r="A355" s="732" t="s">
        <v>930</v>
      </c>
      <c r="B355" s="80">
        <f>VLOOKUP(A355,[1]Adjustments!$A$12:$B$1400,2,FALSE)</f>
        <v>4064795.64846153</v>
      </c>
      <c r="C355" s="80">
        <f>VLOOKUP(A355,[1]Adjustments!$A$12:$DS$1400,123,FALSE)</f>
        <v>0</v>
      </c>
      <c r="D355" s="80">
        <f t="shared" si="23"/>
        <v>4064795.64846153</v>
      </c>
      <c r="F355" s="337">
        <f>VLOOKUP(A355,[1]Adjustments!$A$12:$DQ$1400,121,FALSE)</f>
        <v>0</v>
      </c>
      <c r="G355" s="740">
        <f t="shared" si="24"/>
        <v>-4064795.64846153</v>
      </c>
      <c r="I355" s="738">
        <f>SUMIF('Tab 3'!$N$11:$N$409,A355,'Tab 3'!$O$11:$O$409)</f>
        <v>0</v>
      </c>
      <c r="J355" s="337">
        <f>SUMIF('Tab 4'!$N$11:$N$409,A355,'Tab 4'!$O$11:$O$409)</f>
        <v>0</v>
      </c>
      <c r="K355" s="337">
        <f>SUMIF('Tab 5'!$N$11:$N$69,A355,'Tab 5'!$O$11:$O$69)</f>
        <v>0</v>
      </c>
      <c r="L355" s="751">
        <f>SUMIF('Tab 6'!$N$11:$N$409,A355,'Tab 6'!$O$11:$O$409)</f>
        <v>0</v>
      </c>
      <c r="M355" s="337">
        <f>SUMIF('Tab7'!$N$70:$N$273,A355,'Tab7'!$O$70:$O$273)</f>
        <v>0</v>
      </c>
      <c r="N355" s="337">
        <f>SUMIF('Tab 8'!$N$70:$N$680,A355,'Tab 8'!$O$70:$O$680)</f>
        <v>0</v>
      </c>
      <c r="O355" s="739">
        <f t="shared" si="21"/>
        <v>0</v>
      </c>
      <c r="P355" s="740">
        <f t="shared" si="22"/>
        <v>0</v>
      </c>
    </row>
    <row r="356" spans="1:16">
      <c r="A356" s="732" t="s">
        <v>931</v>
      </c>
      <c r="B356" s="80">
        <f>VLOOKUP(A356,[1]Adjustments!$A$12:$B$1400,2,FALSE)</f>
        <v>3446294.7361538401</v>
      </c>
      <c r="C356" s="80">
        <f>VLOOKUP(A356,[1]Adjustments!$A$12:$DS$1400,123,FALSE)</f>
        <v>0</v>
      </c>
      <c r="D356" s="80">
        <f t="shared" si="23"/>
        <v>3446294.7361538401</v>
      </c>
      <c r="F356" s="337">
        <f>VLOOKUP(A356,[1]Adjustments!$A$12:$DQ$1400,121,FALSE)</f>
        <v>0</v>
      </c>
      <c r="G356" s="740">
        <f t="shared" si="24"/>
        <v>-3446294.7361538401</v>
      </c>
      <c r="I356" s="738">
        <f>SUMIF('Tab 3'!$N$11:$N$409,A356,'Tab 3'!$O$11:$O$409)</f>
        <v>0</v>
      </c>
      <c r="J356" s="337">
        <f>SUMIF('Tab 4'!$N$11:$N$409,A356,'Tab 4'!$O$11:$O$409)</f>
        <v>0</v>
      </c>
      <c r="K356" s="337">
        <f>SUMIF('Tab 5'!$N$11:$N$69,A356,'Tab 5'!$O$11:$O$69)</f>
        <v>0</v>
      </c>
      <c r="L356" s="751">
        <f>SUMIF('Tab 6'!$N$11:$N$409,A356,'Tab 6'!$O$11:$O$409)</f>
        <v>0</v>
      </c>
      <c r="M356" s="337">
        <f>SUMIF('Tab7'!$N$70:$N$273,A356,'Tab7'!$O$70:$O$273)</f>
        <v>0</v>
      </c>
      <c r="N356" s="337">
        <f>SUMIF('Tab 8'!$N$70:$N$680,A356,'Tab 8'!$O$70:$O$680)</f>
        <v>0</v>
      </c>
      <c r="O356" s="739">
        <f t="shared" si="21"/>
        <v>0</v>
      </c>
      <c r="P356" s="740">
        <f t="shared" si="22"/>
        <v>0</v>
      </c>
    </row>
    <row r="357" spans="1:16">
      <c r="A357" s="732" t="s">
        <v>932</v>
      </c>
      <c r="B357" s="80">
        <f>VLOOKUP(A357,[1]Adjustments!$A$12:$B$1400,2,FALSE)</f>
        <v>60726768.5076923</v>
      </c>
      <c r="C357" s="80">
        <f>VLOOKUP(A357,[1]Adjustments!$A$12:$DS$1400,123,FALSE)</f>
        <v>0</v>
      </c>
      <c r="D357" s="80">
        <f t="shared" si="23"/>
        <v>60726768.5076923</v>
      </c>
      <c r="F357" s="337">
        <f>VLOOKUP(A357,[1]Adjustments!$A$12:$DQ$1400,121,FALSE)</f>
        <v>0</v>
      </c>
      <c r="G357" s="740">
        <f t="shared" si="24"/>
        <v>-60726768.5076923</v>
      </c>
      <c r="I357" s="738">
        <f>SUMIF('Tab 3'!$N$11:$N$409,A357,'Tab 3'!$O$11:$O$409)</f>
        <v>0</v>
      </c>
      <c r="J357" s="337">
        <f>SUMIF('Tab 4'!$N$11:$N$409,A357,'Tab 4'!$O$11:$O$409)</f>
        <v>0</v>
      </c>
      <c r="K357" s="337">
        <f>SUMIF('Tab 5'!$N$11:$N$69,A357,'Tab 5'!$O$11:$O$69)</f>
        <v>0</v>
      </c>
      <c r="L357" s="751">
        <f>SUMIF('Tab 6'!$N$11:$N$409,A357,'Tab 6'!$O$11:$O$409)</f>
        <v>0</v>
      </c>
      <c r="M357" s="337">
        <f>SUMIF('Tab7'!$N$70:$N$273,A357,'Tab7'!$O$70:$O$273)</f>
        <v>0</v>
      </c>
      <c r="N357" s="337">
        <f>SUMIF('Tab 8'!$N$70:$N$680,A357,'Tab 8'!$O$70:$O$680)</f>
        <v>0</v>
      </c>
      <c r="O357" s="739">
        <f t="shared" si="21"/>
        <v>0</v>
      </c>
      <c r="P357" s="740">
        <f t="shared" si="22"/>
        <v>0</v>
      </c>
    </row>
    <row r="358" spans="1:16">
      <c r="A358" s="732" t="s">
        <v>933</v>
      </c>
      <c r="B358" s="80">
        <f>VLOOKUP(A358,[1]Adjustments!$A$12:$B$1400,2,FALSE)</f>
        <v>7694729.6353846099</v>
      </c>
      <c r="C358" s="80">
        <f>VLOOKUP(A358,[1]Adjustments!$A$12:$DS$1400,123,FALSE)</f>
        <v>0</v>
      </c>
      <c r="D358" s="80">
        <f t="shared" si="23"/>
        <v>7694729.6353846099</v>
      </c>
      <c r="F358" s="337">
        <f>VLOOKUP(A358,[1]Adjustments!$A$12:$DQ$1400,121,FALSE)</f>
        <v>0</v>
      </c>
      <c r="G358" s="740">
        <f t="shared" si="24"/>
        <v>-7694729.6353846099</v>
      </c>
      <c r="I358" s="738">
        <f>SUMIF('Tab 3'!$N$11:$N$409,A358,'Tab 3'!$O$11:$O$409)</f>
        <v>0</v>
      </c>
      <c r="J358" s="337">
        <f>SUMIF('Tab 4'!$N$11:$N$409,A358,'Tab 4'!$O$11:$O$409)</f>
        <v>0</v>
      </c>
      <c r="K358" s="337">
        <f>SUMIF('Tab 5'!$N$11:$N$69,A358,'Tab 5'!$O$11:$O$69)</f>
        <v>0</v>
      </c>
      <c r="L358" s="751">
        <f>SUMIF('Tab 6'!$N$11:$N$409,A358,'Tab 6'!$O$11:$O$409)</f>
        <v>0</v>
      </c>
      <c r="M358" s="337">
        <f>SUMIF('Tab7'!$N$70:$N$273,A358,'Tab7'!$O$70:$O$273)</f>
        <v>0</v>
      </c>
      <c r="N358" s="337">
        <f>SUMIF('Tab 8'!$N$70:$N$680,A358,'Tab 8'!$O$70:$O$680)</f>
        <v>0</v>
      </c>
      <c r="O358" s="739">
        <f t="shared" si="21"/>
        <v>0</v>
      </c>
      <c r="P358" s="740">
        <f t="shared" si="22"/>
        <v>0</v>
      </c>
    </row>
    <row r="359" spans="1:16">
      <c r="A359" s="732" t="s">
        <v>934</v>
      </c>
      <c r="B359" s="80">
        <f>VLOOKUP(A359,[1]Adjustments!$A$12:$B$1400,2,FALSE)</f>
        <v>1141756.18538461</v>
      </c>
      <c r="C359" s="80">
        <f>VLOOKUP(A359,[1]Adjustments!$A$12:$DS$1400,123,FALSE)</f>
        <v>0</v>
      </c>
      <c r="D359" s="80">
        <f t="shared" si="23"/>
        <v>1141756.18538461</v>
      </c>
      <c r="F359" s="337">
        <f>VLOOKUP(A359,[1]Adjustments!$A$12:$DQ$1400,121,FALSE)</f>
        <v>0</v>
      </c>
      <c r="G359" s="740">
        <f t="shared" si="24"/>
        <v>-1141756.18538461</v>
      </c>
      <c r="I359" s="738">
        <f>SUMIF('Tab 3'!$N$11:$N$409,A359,'Tab 3'!$O$11:$O$409)</f>
        <v>0</v>
      </c>
      <c r="J359" s="337">
        <f>SUMIF('Tab 4'!$N$11:$N$409,A359,'Tab 4'!$O$11:$O$409)</f>
        <v>0</v>
      </c>
      <c r="K359" s="337">
        <f>SUMIF('Tab 5'!$N$11:$N$69,A359,'Tab 5'!$O$11:$O$69)</f>
        <v>0</v>
      </c>
      <c r="L359" s="751">
        <f>SUMIF('Tab 6'!$N$11:$N$409,A359,'Tab 6'!$O$11:$O$409)</f>
        <v>0</v>
      </c>
      <c r="M359" s="337">
        <f>SUMIF('Tab7'!$N$70:$N$273,A359,'Tab7'!$O$70:$O$273)</f>
        <v>0</v>
      </c>
      <c r="N359" s="337">
        <f>SUMIF('Tab 8'!$N$70:$N$680,A359,'Tab 8'!$O$70:$O$680)</f>
        <v>0</v>
      </c>
      <c r="O359" s="739">
        <f t="shared" si="21"/>
        <v>0</v>
      </c>
      <c r="P359" s="740">
        <f t="shared" si="22"/>
        <v>0</v>
      </c>
    </row>
    <row r="360" spans="1:16">
      <c r="A360" s="732" t="s">
        <v>935</v>
      </c>
      <c r="B360" s="80">
        <f>VLOOKUP(A360,[1]Adjustments!$A$12:$B$1400,2,FALSE)</f>
        <v>157129.45000000001</v>
      </c>
      <c r="C360" s="80">
        <f>VLOOKUP(A360,[1]Adjustments!$A$12:$DS$1400,123,FALSE)</f>
        <v>0</v>
      </c>
      <c r="D360" s="80">
        <f t="shared" si="23"/>
        <v>157129.45000000001</v>
      </c>
      <c r="F360" s="337">
        <f>VLOOKUP(A360,[1]Adjustments!$A$12:$DQ$1400,121,FALSE)</f>
        <v>0</v>
      </c>
      <c r="G360" s="740">
        <f t="shared" si="24"/>
        <v>-157129.45000000001</v>
      </c>
      <c r="I360" s="738">
        <f>SUMIF('Tab 3'!$N$11:$N$409,A360,'Tab 3'!$O$11:$O$409)</f>
        <v>0</v>
      </c>
      <c r="J360" s="337">
        <f>SUMIF('Tab 4'!$N$11:$N$409,A360,'Tab 4'!$O$11:$O$409)</f>
        <v>0</v>
      </c>
      <c r="K360" s="337">
        <f>SUMIF('Tab 5'!$N$11:$N$69,A360,'Tab 5'!$O$11:$O$69)</f>
        <v>0</v>
      </c>
      <c r="L360" s="751">
        <f>SUMIF('Tab 6'!$N$11:$N$409,A360,'Tab 6'!$O$11:$O$409)</f>
        <v>0</v>
      </c>
      <c r="M360" s="337">
        <f>SUMIF('Tab7'!$N$70:$N$273,A360,'Tab7'!$O$70:$O$273)</f>
        <v>0</v>
      </c>
      <c r="N360" s="337">
        <f>SUMIF('Tab 8'!$N$70:$N$680,A360,'Tab 8'!$O$70:$O$680)</f>
        <v>0</v>
      </c>
      <c r="O360" s="739">
        <f t="shared" si="21"/>
        <v>0</v>
      </c>
      <c r="P360" s="740">
        <f t="shared" si="22"/>
        <v>0</v>
      </c>
    </row>
    <row r="361" spans="1:16">
      <c r="A361" s="732" t="s">
        <v>936</v>
      </c>
      <c r="B361" s="80">
        <f>VLOOKUP(A361,[1]Adjustments!$A$12:$B$1400,2,FALSE)</f>
        <v>1048076.8076922999</v>
      </c>
      <c r="C361" s="80">
        <f>VLOOKUP(A361,[1]Adjustments!$A$12:$DS$1400,123,FALSE)</f>
        <v>0</v>
      </c>
      <c r="D361" s="80">
        <f t="shared" si="23"/>
        <v>1048076.8076922999</v>
      </c>
      <c r="F361" s="337">
        <f>VLOOKUP(A361,[1]Adjustments!$A$12:$DQ$1400,121,FALSE)</f>
        <v>0</v>
      </c>
      <c r="G361" s="740">
        <f t="shared" si="24"/>
        <v>-1048076.8076922999</v>
      </c>
      <c r="I361" s="738">
        <f>SUMIF('Tab 3'!$N$11:$N$409,A361,'Tab 3'!$O$11:$O$409)</f>
        <v>0</v>
      </c>
      <c r="J361" s="337">
        <f>SUMIF('Tab 4'!$N$11:$N$409,A361,'Tab 4'!$O$11:$O$409)</f>
        <v>0</v>
      </c>
      <c r="K361" s="337">
        <f>SUMIF('Tab 5'!$N$11:$N$69,A361,'Tab 5'!$O$11:$O$69)</f>
        <v>0</v>
      </c>
      <c r="L361" s="751">
        <f>SUMIF('Tab 6'!$N$11:$N$409,A361,'Tab 6'!$O$11:$O$409)</f>
        <v>0</v>
      </c>
      <c r="M361" s="337">
        <f>SUMIF('Tab7'!$N$70:$N$273,A361,'Tab7'!$O$70:$O$273)</f>
        <v>0</v>
      </c>
      <c r="N361" s="337">
        <f>SUMIF('Tab 8'!$N$70:$N$680,A361,'Tab 8'!$O$70:$O$680)</f>
        <v>0</v>
      </c>
      <c r="O361" s="739">
        <f t="shared" si="21"/>
        <v>0</v>
      </c>
      <c r="P361" s="740">
        <f t="shared" si="22"/>
        <v>0</v>
      </c>
    </row>
    <row r="362" spans="1:16">
      <c r="A362" s="732" t="s">
        <v>937</v>
      </c>
      <c r="B362" s="80">
        <f>VLOOKUP(A362,[1]Adjustments!$A$12:$B$1400,2,FALSE)</f>
        <v>12722.471538461499</v>
      </c>
      <c r="C362" s="80">
        <f>VLOOKUP(A362,[1]Adjustments!$A$12:$DS$1400,123,FALSE)</f>
        <v>0</v>
      </c>
      <c r="D362" s="80">
        <f t="shared" si="23"/>
        <v>12722.471538461499</v>
      </c>
      <c r="F362" s="337">
        <f>VLOOKUP(A362,[1]Adjustments!$A$12:$DQ$1400,121,FALSE)</f>
        <v>0</v>
      </c>
      <c r="G362" s="740">
        <f t="shared" si="24"/>
        <v>-12722.471538461499</v>
      </c>
      <c r="I362" s="738">
        <f>SUMIF('Tab 3'!$N$11:$N$409,A362,'Tab 3'!$O$11:$O$409)</f>
        <v>0</v>
      </c>
      <c r="J362" s="337">
        <f>SUMIF('Tab 4'!$N$11:$N$409,A362,'Tab 4'!$O$11:$O$409)</f>
        <v>0</v>
      </c>
      <c r="K362" s="337">
        <f>SUMIF('Tab 5'!$N$11:$N$69,A362,'Tab 5'!$O$11:$O$69)</f>
        <v>0</v>
      </c>
      <c r="L362" s="751">
        <f>SUMIF('Tab 6'!$N$11:$N$409,A362,'Tab 6'!$O$11:$O$409)</f>
        <v>0</v>
      </c>
      <c r="M362" s="337">
        <f>SUMIF('Tab7'!$N$70:$N$273,A362,'Tab7'!$O$70:$O$273)</f>
        <v>0</v>
      </c>
      <c r="N362" s="337">
        <f>SUMIF('Tab 8'!$N$70:$N$680,A362,'Tab 8'!$O$70:$O$680)</f>
        <v>0</v>
      </c>
      <c r="O362" s="739">
        <f t="shared" si="21"/>
        <v>0</v>
      </c>
      <c r="P362" s="740">
        <f t="shared" si="22"/>
        <v>0</v>
      </c>
    </row>
    <row r="363" spans="1:16">
      <c r="A363" s="732" t="s">
        <v>938</v>
      </c>
      <c r="B363" s="80">
        <f>VLOOKUP(A363,[1]Adjustments!$A$12:$B$1400,2,FALSE)</f>
        <v>4322447.6776922997</v>
      </c>
      <c r="C363" s="80">
        <f>VLOOKUP(A363,[1]Adjustments!$A$12:$DS$1400,123,FALSE)</f>
        <v>0</v>
      </c>
      <c r="D363" s="80">
        <f t="shared" si="23"/>
        <v>4322447.6776922997</v>
      </c>
      <c r="F363" s="337">
        <f>VLOOKUP(A363,[1]Adjustments!$A$12:$DQ$1400,121,FALSE)</f>
        <v>0</v>
      </c>
      <c r="G363" s="740">
        <f t="shared" si="24"/>
        <v>-4322447.6776922997</v>
      </c>
      <c r="I363" s="738">
        <f>SUMIF('Tab 3'!$N$11:$N$409,A363,'Tab 3'!$O$11:$O$409)</f>
        <v>0</v>
      </c>
      <c r="J363" s="337">
        <f>SUMIF('Tab 4'!$N$11:$N$409,A363,'Tab 4'!$O$11:$O$409)</f>
        <v>0</v>
      </c>
      <c r="K363" s="337">
        <f>SUMIF('Tab 5'!$N$11:$N$69,A363,'Tab 5'!$O$11:$O$69)</f>
        <v>0</v>
      </c>
      <c r="L363" s="751">
        <f>SUMIF('Tab 6'!$N$11:$N$409,A363,'Tab 6'!$O$11:$O$409)</f>
        <v>0</v>
      </c>
      <c r="M363" s="337">
        <f>SUMIF('Tab7'!$N$70:$N$273,A363,'Tab7'!$O$70:$O$273)</f>
        <v>0</v>
      </c>
      <c r="N363" s="337">
        <f>SUMIF('Tab 8'!$N$70:$N$680,A363,'Tab 8'!$O$70:$O$680)</f>
        <v>0</v>
      </c>
      <c r="O363" s="739">
        <f t="shared" si="21"/>
        <v>0</v>
      </c>
      <c r="P363" s="740">
        <f t="shared" si="22"/>
        <v>0</v>
      </c>
    </row>
    <row r="364" spans="1:16">
      <c r="A364" s="732" t="s">
        <v>939</v>
      </c>
      <c r="B364" s="80">
        <f>VLOOKUP(A364,[1]Adjustments!$A$12:$B$1400,2,FALSE)</f>
        <v>820323.47230769205</v>
      </c>
      <c r="C364" s="80">
        <f>VLOOKUP(A364,[1]Adjustments!$A$12:$DS$1400,123,FALSE)</f>
        <v>0</v>
      </c>
      <c r="D364" s="80">
        <f t="shared" si="23"/>
        <v>820323.47230769205</v>
      </c>
      <c r="F364" s="337">
        <f>VLOOKUP(A364,[1]Adjustments!$A$12:$DQ$1400,121,FALSE)</f>
        <v>0</v>
      </c>
      <c r="G364" s="740">
        <f t="shared" si="24"/>
        <v>-820323.47230769205</v>
      </c>
      <c r="I364" s="738">
        <f>SUMIF('Tab 3'!$N$11:$N$409,A364,'Tab 3'!$O$11:$O$409)</f>
        <v>0</v>
      </c>
      <c r="J364" s="337">
        <f>SUMIF('Tab 4'!$N$11:$N$409,A364,'Tab 4'!$O$11:$O$409)</f>
        <v>0</v>
      </c>
      <c r="K364" s="337">
        <f>SUMIF('Tab 5'!$N$11:$N$69,A364,'Tab 5'!$O$11:$O$69)</f>
        <v>0</v>
      </c>
      <c r="L364" s="751">
        <f>SUMIF('Tab 6'!$N$11:$N$409,A364,'Tab 6'!$O$11:$O$409)</f>
        <v>0</v>
      </c>
      <c r="M364" s="337">
        <f>SUMIF('Tab7'!$N$70:$N$273,A364,'Tab7'!$O$70:$O$273)</f>
        <v>0</v>
      </c>
      <c r="N364" s="337">
        <f>SUMIF('Tab 8'!$N$70:$N$680,A364,'Tab 8'!$O$70:$O$680)</f>
        <v>0</v>
      </c>
      <c r="O364" s="739">
        <f t="shared" si="21"/>
        <v>0</v>
      </c>
      <c r="P364" s="740">
        <f t="shared" si="22"/>
        <v>0</v>
      </c>
    </row>
    <row r="365" spans="1:16">
      <c r="A365" s="732" t="s">
        <v>940</v>
      </c>
      <c r="B365" s="80">
        <f>VLOOKUP(A365,[1]Adjustments!$A$12:$B$1400,2,FALSE)</f>
        <v>13673666.7284615</v>
      </c>
      <c r="C365" s="80">
        <f>VLOOKUP(A365,[1]Adjustments!$A$12:$DS$1400,123,FALSE)</f>
        <v>0</v>
      </c>
      <c r="D365" s="80">
        <f t="shared" si="23"/>
        <v>13673666.7284615</v>
      </c>
      <c r="F365" s="337">
        <f>VLOOKUP(A365,[1]Adjustments!$A$12:$DQ$1400,121,FALSE)</f>
        <v>0</v>
      </c>
      <c r="G365" s="740">
        <f t="shared" si="24"/>
        <v>-13673666.7284615</v>
      </c>
      <c r="I365" s="738">
        <f>SUMIF('Tab 3'!$N$11:$N$409,A365,'Tab 3'!$O$11:$O$409)</f>
        <v>0</v>
      </c>
      <c r="J365" s="337">
        <f>SUMIF('Tab 4'!$N$11:$N$409,A365,'Tab 4'!$O$11:$O$409)</f>
        <v>0</v>
      </c>
      <c r="K365" s="337">
        <f>SUMIF('Tab 5'!$N$11:$N$69,A365,'Tab 5'!$O$11:$O$69)</f>
        <v>0</v>
      </c>
      <c r="L365" s="751">
        <f>SUMIF('Tab 6'!$N$11:$N$409,A365,'Tab 6'!$O$11:$O$409)</f>
        <v>0</v>
      </c>
      <c r="M365" s="337">
        <f>SUMIF('Tab7'!$N$70:$N$273,A365,'Tab7'!$O$70:$O$273)</f>
        <v>0</v>
      </c>
      <c r="N365" s="337">
        <f>SUMIF('Tab 8'!$N$70:$N$680,A365,'Tab 8'!$O$70:$O$680)</f>
        <v>0</v>
      </c>
      <c r="O365" s="739">
        <f t="shared" si="21"/>
        <v>0</v>
      </c>
      <c r="P365" s="740">
        <f t="shared" si="22"/>
        <v>0</v>
      </c>
    </row>
    <row r="366" spans="1:16">
      <c r="A366" s="732" t="s">
        <v>941</v>
      </c>
      <c r="B366" s="80">
        <f>VLOOKUP(A366,[1]Adjustments!$A$12:$B$1400,2,FALSE)</f>
        <v>939613.34692307597</v>
      </c>
      <c r="C366" s="80">
        <f>VLOOKUP(A366,[1]Adjustments!$A$12:$DS$1400,123,FALSE)</f>
        <v>0</v>
      </c>
      <c r="D366" s="80">
        <f t="shared" si="23"/>
        <v>939613.34692307597</v>
      </c>
      <c r="F366" s="337">
        <f>VLOOKUP(A366,[1]Adjustments!$A$12:$DQ$1400,121,FALSE)</f>
        <v>0</v>
      </c>
      <c r="G366" s="740">
        <f t="shared" si="24"/>
        <v>-939613.34692307597</v>
      </c>
      <c r="I366" s="738">
        <f>SUMIF('Tab 3'!$N$11:$N$409,A366,'Tab 3'!$O$11:$O$409)</f>
        <v>0</v>
      </c>
      <c r="J366" s="337">
        <f>SUMIF('Tab 4'!$N$11:$N$409,A366,'Tab 4'!$O$11:$O$409)</f>
        <v>0</v>
      </c>
      <c r="K366" s="337">
        <f>SUMIF('Tab 5'!$N$11:$N$69,A366,'Tab 5'!$O$11:$O$69)</f>
        <v>0</v>
      </c>
      <c r="L366" s="751">
        <f>SUMIF('Tab 6'!$N$11:$N$409,A366,'Tab 6'!$O$11:$O$409)</f>
        <v>0</v>
      </c>
      <c r="M366" s="337">
        <f>SUMIF('Tab7'!$N$70:$N$273,A366,'Tab7'!$O$70:$O$273)</f>
        <v>0</v>
      </c>
      <c r="N366" s="337">
        <f>SUMIF('Tab 8'!$N$70:$N$680,A366,'Tab 8'!$O$70:$O$680)</f>
        <v>0</v>
      </c>
      <c r="O366" s="739">
        <f t="shared" si="21"/>
        <v>0</v>
      </c>
      <c r="P366" s="740">
        <f t="shared" si="22"/>
        <v>0</v>
      </c>
    </row>
    <row r="367" spans="1:16">
      <c r="A367" s="732" t="s">
        <v>942</v>
      </c>
      <c r="B367" s="80">
        <f>VLOOKUP(A367,[1]Adjustments!$A$12:$B$1400,2,FALSE)</f>
        <v>74985.87</v>
      </c>
      <c r="C367" s="80">
        <f>VLOOKUP(A367,[1]Adjustments!$A$12:$DS$1400,123,FALSE)</f>
        <v>0</v>
      </c>
      <c r="D367" s="80">
        <f t="shared" si="23"/>
        <v>74985.87</v>
      </c>
      <c r="F367" s="337">
        <f>VLOOKUP(A367,[1]Adjustments!$A$12:$DQ$1400,121,FALSE)</f>
        <v>0</v>
      </c>
      <c r="G367" s="740">
        <f t="shared" si="24"/>
        <v>-74985.87</v>
      </c>
      <c r="I367" s="738">
        <f>SUMIF('Tab 3'!$N$11:$N$409,A367,'Tab 3'!$O$11:$O$409)</f>
        <v>0</v>
      </c>
      <c r="J367" s="337">
        <f>SUMIF('Tab 4'!$N$11:$N$409,A367,'Tab 4'!$O$11:$O$409)</f>
        <v>0</v>
      </c>
      <c r="K367" s="337">
        <f>SUMIF('Tab 5'!$N$11:$N$69,A367,'Tab 5'!$O$11:$O$69)</f>
        <v>0</v>
      </c>
      <c r="L367" s="751">
        <f>SUMIF('Tab 6'!$N$11:$N$409,A367,'Tab 6'!$O$11:$O$409)</f>
        <v>0</v>
      </c>
      <c r="M367" s="337">
        <f>SUMIF('Tab7'!$N$70:$N$273,A367,'Tab7'!$O$70:$O$273)</f>
        <v>0</v>
      </c>
      <c r="N367" s="337">
        <f>SUMIF('Tab 8'!$N$70:$N$680,A367,'Tab 8'!$O$70:$O$680)</f>
        <v>0</v>
      </c>
      <c r="O367" s="739">
        <f t="shared" si="21"/>
        <v>0</v>
      </c>
      <c r="P367" s="740">
        <f t="shared" si="22"/>
        <v>0</v>
      </c>
    </row>
    <row r="368" spans="1:16">
      <c r="A368" s="732" t="s">
        <v>943</v>
      </c>
      <c r="B368" s="80">
        <f>VLOOKUP(A368,[1]Adjustments!$A$12:$B$1400,2,FALSE)</f>
        <v>25800171.320769198</v>
      </c>
      <c r="C368" s="80">
        <f>VLOOKUP(A368,[1]Adjustments!$A$12:$DS$1400,123,FALSE)</f>
        <v>0</v>
      </c>
      <c r="D368" s="80">
        <f t="shared" si="23"/>
        <v>25800171.320769198</v>
      </c>
      <c r="F368" s="337">
        <f>VLOOKUP(A368,[1]Adjustments!$A$12:$DQ$1400,121,FALSE)</f>
        <v>0</v>
      </c>
      <c r="G368" s="740">
        <f t="shared" si="24"/>
        <v>-25800171.320769198</v>
      </c>
      <c r="I368" s="738">
        <f>SUMIF('Tab 3'!$N$11:$N$409,A368,'Tab 3'!$O$11:$O$409)</f>
        <v>0</v>
      </c>
      <c r="J368" s="337">
        <f>SUMIF('Tab 4'!$N$11:$N$409,A368,'Tab 4'!$O$11:$O$409)</f>
        <v>0</v>
      </c>
      <c r="K368" s="337">
        <f>SUMIF('Tab 5'!$N$11:$N$69,A368,'Tab 5'!$O$11:$O$69)</f>
        <v>0</v>
      </c>
      <c r="L368" s="751">
        <f>SUMIF('Tab 6'!$N$11:$N$409,A368,'Tab 6'!$O$11:$O$409)</f>
        <v>0</v>
      </c>
      <c r="M368" s="337">
        <f>SUMIF('Tab7'!$N$70:$N$273,A368,'Tab7'!$O$70:$O$273)</f>
        <v>0</v>
      </c>
      <c r="N368" s="337">
        <f>SUMIF('Tab 8'!$N$70:$N$680,A368,'Tab 8'!$O$70:$O$680)</f>
        <v>0</v>
      </c>
      <c r="O368" s="739">
        <f t="shared" si="21"/>
        <v>0</v>
      </c>
      <c r="P368" s="740">
        <f t="shared" si="22"/>
        <v>0</v>
      </c>
    </row>
    <row r="369" spans="1:16">
      <c r="A369" s="732" t="s">
        <v>944</v>
      </c>
      <c r="B369" s="80">
        <f>VLOOKUP(A369,[1]Adjustments!$A$12:$B$1400,2,FALSE)</f>
        <v>5395984.6900000004</v>
      </c>
      <c r="C369" s="80">
        <f>VLOOKUP(A369,[1]Adjustments!$A$12:$DS$1400,123,FALSE)</f>
        <v>0</v>
      </c>
      <c r="D369" s="80">
        <f t="shared" si="23"/>
        <v>5395984.6900000004</v>
      </c>
      <c r="F369" s="337">
        <f>VLOOKUP(A369,[1]Adjustments!$A$12:$DQ$1400,121,FALSE)</f>
        <v>0</v>
      </c>
      <c r="G369" s="740">
        <f t="shared" si="24"/>
        <v>-5395984.6900000004</v>
      </c>
      <c r="I369" s="738">
        <f>SUMIF('Tab 3'!$N$11:$N$409,A369,'Tab 3'!$O$11:$O$409)</f>
        <v>0</v>
      </c>
      <c r="J369" s="337">
        <f>SUMIF('Tab 4'!$N$11:$N$409,A369,'Tab 4'!$O$11:$O$409)</f>
        <v>0</v>
      </c>
      <c r="K369" s="337">
        <f>SUMIF('Tab 5'!$N$11:$N$69,A369,'Tab 5'!$O$11:$O$69)</f>
        <v>0</v>
      </c>
      <c r="L369" s="751">
        <f>SUMIF('Tab 6'!$N$11:$N$409,A369,'Tab 6'!$O$11:$O$409)</f>
        <v>0</v>
      </c>
      <c r="M369" s="337">
        <f>SUMIF('Tab7'!$N$70:$N$273,A369,'Tab7'!$O$70:$O$273)</f>
        <v>0</v>
      </c>
      <c r="N369" s="337">
        <f>SUMIF('Tab 8'!$N$70:$N$680,A369,'Tab 8'!$O$70:$O$680)</f>
        <v>0</v>
      </c>
      <c r="O369" s="739">
        <f t="shared" si="21"/>
        <v>0</v>
      </c>
      <c r="P369" s="740">
        <f t="shared" si="22"/>
        <v>0</v>
      </c>
    </row>
    <row r="370" spans="1:16">
      <c r="A370" s="732" t="s">
        <v>945</v>
      </c>
      <c r="B370" s="80">
        <f>VLOOKUP(A370,[1]Adjustments!$A$12:$B$1400,2,FALSE)</f>
        <v>0</v>
      </c>
      <c r="C370" s="80">
        <f>VLOOKUP(A370,[1]Adjustments!$A$12:$DS$1400,123,FALSE)</f>
        <v>0</v>
      </c>
      <c r="D370" s="80">
        <f t="shared" si="23"/>
        <v>0</v>
      </c>
      <c r="F370" s="337">
        <f>VLOOKUP(A370,[1]Adjustments!$A$12:$DQ$1400,121,FALSE)</f>
        <v>0</v>
      </c>
      <c r="G370" s="740">
        <f t="shared" si="24"/>
        <v>0</v>
      </c>
      <c r="I370" s="738">
        <f>SUMIF('Tab 3'!$N$11:$N$409,A370,'Tab 3'!$O$11:$O$409)</f>
        <v>0</v>
      </c>
      <c r="J370" s="337">
        <f>SUMIF('Tab 4'!$N$11:$N$409,A370,'Tab 4'!$O$11:$O$409)</f>
        <v>0</v>
      </c>
      <c r="K370" s="337">
        <f>SUMIF('Tab 5'!$N$11:$N$69,A370,'Tab 5'!$O$11:$O$69)</f>
        <v>0</v>
      </c>
      <c r="L370" s="751">
        <f>SUMIF('Tab 6'!$N$11:$N$409,A370,'Tab 6'!$O$11:$O$409)</f>
        <v>0</v>
      </c>
      <c r="M370" s="337">
        <f>SUMIF('Tab7'!$N$70:$N$273,A370,'Tab7'!$O$70:$O$273)</f>
        <v>0</v>
      </c>
      <c r="N370" s="337">
        <f>SUMIF('Tab 8'!$N$70:$N$680,A370,'Tab 8'!$O$70:$O$680)</f>
        <v>0</v>
      </c>
      <c r="O370" s="739">
        <f t="shared" si="21"/>
        <v>0</v>
      </c>
      <c r="P370" s="740">
        <f t="shared" si="22"/>
        <v>0</v>
      </c>
    </row>
    <row r="371" spans="1:16">
      <c r="A371" s="732" t="s">
        <v>946</v>
      </c>
      <c r="B371" s="80">
        <f>VLOOKUP(A371,[1]Adjustments!$A$12:$B$1400,2,FALSE)</f>
        <v>118188896.69923</v>
      </c>
      <c r="C371" s="80">
        <f>VLOOKUP(A371,[1]Adjustments!$A$12:$DS$1400,123,FALSE)</f>
        <v>0</v>
      </c>
      <c r="D371" s="80">
        <f t="shared" si="23"/>
        <v>118188896.69923</v>
      </c>
      <c r="F371" s="337">
        <f>VLOOKUP(A371,[1]Adjustments!$A$12:$DQ$1400,121,FALSE)</f>
        <v>0</v>
      </c>
      <c r="G371" s="740">
        <f t="shared" si="24"/>
        <v>-118188896.69923</v>
      </c>
      <c r="I371" s="738">
        <f>SUMIF('Tab 3'!$N$11:$N$409,A371,'Tab 3'!$O$11:$O$409)</f>
        <v>0</v>
      </c>
      <c r="J371" s="337">
        <f>SUMIF('Tab 4'!$N$11:$N$409,A371,'Tab 4'!$O$11:$O$409)</f>
        <v>0</v>
      </c>
      <c r="K371" s="337">
        <f>SUMIF('Tab 5'!$N$11:$N$69,A371,'Tab 5'!$O$11:$O$69)</f>
        <v>0</v>
      </c>
      <c r="L371" s="751">
        <f>SUMIF('Tab 6'!$N$11:$N$409,A371,'Tab 6'!$O$11:$O$409)</f>
        <v>0</v>
      </c>
      <c r="M371" s="337">
        <f>SUMIF('Tab7'!$N$70:$N$273,A371,'Tab7'!$O$70:$O$273)</f>
        <v>0</v>
      </c>
      <c r="N371" s="337">
        <f>SUMIF('Tab 8'!$N$70:$N$680,A371,'Tab 8'!$O$70:$O$680)</f>
        <v>0</v>
      </c>
      <c r="O371" s="739">
        <f t="shared" si="21"/>
        <v>0</v>
      </c>
      <c r="P371" s="740">
        <f t="shared" si="22"/>
        <v>0</v>
      </c>
    </row>
    <row r="372" spans="1:16">
      <c r="A372" s="732" t="s">
        <v>947</v>
      </c>
      <c r="B372" s="80">
        <f>VLOOKUP(A372,[1]Adjustments!$A$12:$B$1400,2,FALSE)</f>
        <v>51789264.523846097</v>
      </c>
      <c r="C372" s="80">
        <f>VLOOKUP(A372,[1]Adjustments!$A$12:$DS$1400,123,FALSE)</f>
        <v>0</v>
      </c>
      <c r="D372" s="80">
        <f t="shared" si="23"/>
        <v>51789264.523846097</v>
      </c>
      <c r="F372" s="337">
        <f>VLOOKUP(A372,[1]Adjustments!$A$12:$DQ$1400,121,FALSE)</f>
        <v>0</v>
      </c>
      <c r="G372" s="740">
        <f t="shared" si="24"/>
        <v>-51789264.523846097</v>
      </c>
      <c r="I372" s="738">
        <f>SUMIF('Tab 3'!$N$11:$N$409,A372,'Tab 3'!$O$11:$O$409)</f>
        <v>0</v>
      </c>
      <c r="J372" s="337">
        <f>SUMIF('Tab 4'!$N$11:$N$409,A372,'Tab 4'!$O$11:$O$409)</f>
        <v>0</v>
      </c>
      <c r="K372" s="337">
        <f>SUMIF('Tab 5'!$N$11:$N$69,A372,'Tab 5'!$O$11:$O$69)</f>
        <v>0</v>
      </c>
      <c r="L372" s="751">
        <f>SUMIF('Tab 6'!$N$11:$N$409,A372,'Tab 6'!$O$11:$O$409)</f>
        <v>0</v>
      </c>
      <c r="M372" s="337">
        <f>SUMIF('Tab7'!$N$70:$N$273,A372,'Tab7'!$O$70:$O$273)</f>
        <v>0</v>
      </c>
      <c r="N372" s="337">
        <f>SUMIF('Tab 8'!$N$70:$N$680,A372,'Tab 8'!$O$70:$O$680)</f>
        <v>0</v>
      </c>
      <c r="O372" s="739">
        <f t="shared" si="21"/>
        <v>0</v>
      </c>
      <c r="P372" s="740">
        <f t="shared" si="22"/>
        <v>0</v>
      </c>
    </row>
    <row r="373" spans="1:16">
      <c r="A373" s="732" t="s">
        <v>948</v>
      </c>
      <c r="B373" s="80">
        <f>VLOOKUP(A373,[1]Adjustments!$A$12:$B$1400,2,FALSE)</f>
        <v>4273000.07</v>
      </c>
      <c r="C373" s="80">
        <f>VLOOKUP(A373,[1]Adjustments!$A$12:$DS$1400,123,FALSE)</f>
        <v>0</v>
      </c>
      <c r="D373" s="80">
        <f t="shared" si="23"/>
        <v>4273000.07</v>
      </c>
      <c r="F373" s="337">
        <f>VLOOKUP(A373,[1]Adjustments!$A$12:$DQ$1400,121,FALSE)</f>
        <v>0</v>
      </c>
      <c r="G373" s="740">
        <f t="shared" si="24"/>
        <v>-4273000.07</v>
      </c>
      <c r="I373" s="738">
        <f>SUMIF('Tab 3'!$N$11:$N$409,A373,'Tab 3'!$O$11:$O$409)</f>
        <v>0</v>
      </c>
      <c r="J373" s="337">
        <f>SUMIF('Tab 4'!$N$11:$N$409,A373,'Tab 4'!$O$11:$O$409)</f>
        <v>0</v>
      </c>
      <c r="K373" s="337">
        <f>SUMIF('Tab 5'!$N$11:$N$69,A373,'Tab 5'!$O$11:$O$69)</f>
        <v>0</v>
      </c>
      <c r="L373" s="751">
        <f>SUMIF('Tab 6'!$N$11:$N$409,A373,'Tab 6'!$O$11:$O$409)</f>
        <v>0</v>
      </c>
      <c r="M373" s="337">
        <f>SUMIF('Tab7'!$N$70:$N$273,A373,'Tab7'!$O$70:$O$273)</f>
        <v>0</v>
      </c>
      <c r="N373" s="337">
        <f>SUMIF('Tab 8'!$N$70:$N$680,A373,'Tab 8'!$O$70:$O$680)</f>
        <v>0</v>
      </c>
      <c r="O373" s="739">
        <f t="shared" si="21"/>
        <v>0</v>
      </c>
      <c r="P373" s="740">
        <f t="shared" si="22"/>
        <v>0</v>
      </c>
    </row>
    <row r="374" spans="1:16">
      <c r="A374" s="732" t="s">
        <v>949</v>
      </c>
      <c r="B374" s="80">
        <f>VLOOKUP(A374,[1]Adjustments!$A$12:$B$1400,2,FALSE)</f>
        <v>9191769.6353846099</v>
      </c>
      <c r="C374" s="80">
        <f>VLOOKUP(A374,[1]Adjustments!$A$12:$DS$1400,123,FALSE)</f>
        <v>0</v>
      </c>
      <c r="D374" s="80">
        <f t="shared" si="23"/>
        <v>9191769.6353846099</v>
      </c>
      <c r="F374" s="337">
        <f>VLOOKUP(A374,[1]Adjustments!$A$12:$DQ$1400,121,FALSE)</f>
        <v>0</v>
      </c>
      <c r="G374" s="740">
        <f t="shared" si="24"/>
        <v>-9191769.6353846099</v>
      </c>
      <c r="I374" s="738">
        <f>SUMIF('Tab 3'!$N$11:$N$409,A374,'Tab 3'!$O$11:$O$409)</f>
        <v>0</v>
      </c>
      <c r="J374" s="337">
        <f>SUMIF('Tab 4'!$N$11:$N$409,A374,'Tab 4'!$O$11:$O$409)</f>
        <v>0</v>
      </c>
      <c r="K374" s="337">
        <f>SUMIF('Tab 5'!$N$11:$N$69,A374,'Tab 5'!$O$11:$O$69)</f>
        <v>0</v>
      </c>
      <c r="L374" s="751">
        <f>SUMIF('Tab 6'!$N$11:$N$409,A374,'Tab 6'!$O$11:$O$409)</f>
        <v>0</v>
      </c>
      <c r="M374" s="337">
        <f>SUMIF('Tab7'!$N$70:$N$273,A374,'Tab7'!$O$70:$O$273)</f>
        <v>0</v>
      </c>
      <c r="N374" s="337">
        <f>SUMIF('Tab 8'!$N$70:$N$680,A374,'Tab 8'!$O$70:$O$680)</f>
        <v>0</v>
      </c>
      <c r="O374" s="739">
        <f t="shared" si="21"/>
        <v>0</v>
      </c>
      <c r="P374" s="740">
        <f t="shared" si="22"/>
        <v>0</v>
      </c>
    </row>
    <row r="375" spans="1:16">
      <c r="A375" s="732" t="s">
        <v>950</v>
      </c>
      <c r="B375" s="80">
        <f>VLOOKUP(A375,[1]Adjustments!$A$12:$B$1400,2,FALSE)</f>
        <v>2450531.01230769</v>
      </c>
      <c r="C375" s="80">
        <f>VLOOKUP(A375,[1]Adjustments!$A$12:$DS$1400,123,FALSE)</f>
        <v>0</v>
      </c>
      <c r="D375" s="80">
        <f t="shared" si="23"/>
        <v>2450531.01230769</v>
      </c>
      <c r="F375" s="337">
        <f>VLOOKUP(A375,[1]Adjustments!$A$12:$DQ$1400,121,FALSE)</f>
        <v>0</v>
      </c>
      <c r="G375" s="740">
        <f t="shared" si="24"/>
        <v>-2450531.01230769</v>
      </c>
      <c r="I375" s="738">
        <f>SUMIF('Tab 3'!$N$11:$N$409,A375,'Tab 3'!$O$11:$O$409)</f>
        <v>0</v>
      </c>
      <c r="J375" s="337">
        <f>SUMIF('Tab 4'!$N$11:$N$409,A375,'Tab 4'!$O$11:$O$409)</f>
        <v>0</v>
      </c>
      <c r="K375" s="337">
        <f>SUMIF('Tab 5'!$N$11:$N$69,A375,'Tab 5'!$O$11:$O$69)</f>
        <v>0</v>
      </c>
      <c r="L375" s="751">
        <f>SUMIF('Tab 6'!$N$11:$N$409,A375,'Tab 6'!$O$11:$O$409)</f>
        <v>0</v>
      </c>
      <c r="M375" s="337">
        <f>SUMIF('Tab7'!$N$70:$N$273,A375,'Tab7'!$O$70:$O$273)</f>
        <v>0</v>
      </c>
      <c r="N375" s="337">
        <f>SUMIF('Tab 8'!$N$70:$N$680,A375,'Tab 8'!$O$70:$O$680)</f>
        <v>0</v>
      </c>
      <c r="O375" s="739">
        <f t="shared" si="21"/>
        <v>0</v>
      </c>
      <c r="P375" s="740">
        <f t="shared" si="22"/>
        <v>0</v>
      </c>
    </row>
    <row r="376" spans="1:16">
      <c r="A376" s="732" t="s">
        <v>951</v>
      </c>
      <c r="B376" s="80">
        <f>VLOOKUP(A376,[1]Adjustments!$A$12:$B$1400,2,FALSE)</f>
        <v>0</v>
      </c>
      <c r="C376" s="80">
        <f>VLOOKUP(A376,[1]Adjustments!$A$12:$DS$1400,123,FALSE)</f>
        <v>0</v>
      </c>
      <c r="D376" s="80">
        <f t="shared" si="23"/>
        <v>0</v>
      </c>
      <c r="F376" s="337">
        <f>VLOOKUP(A376,[1]Adjustments!$A$12:$DQ$1400,121,FALSE)</f>
        <v>0</v>
      </c>
      <c r="G376" s="740">
        <f t="shared" si="24"/>
        <v>0</v>
      </c>
      <c r="I376" s="738">
        <f>SUMIF('Tab 3'!$N$11:$N$409,A376,'Tab 3'!$O$11:$O$409)</f>
        <v>0</v>
      </c>
      <c r="J376" s="337">
        <f>SUMIF('Tab 4'!$N$11:$N$409,A376,'Tab 4'!$O$11:$O$409)</f>
        <v>0</v>
      </c>
      <c r="K376" s="337">
        <f>SUMIF('Tab 5'!$N$11:$N$69,A376,'Tab 5'!$O$11:$O$69)</f>
        <v>0</v>
      </c>
      <c r="L376" s="751">
        <f>SUMIF('Tab 6'!$N$11:$N$409,A376,'Tab 6'!$O$11:$O$409)</f>
        <v>0</v>
      </c>
      <c r="M376" s="337">
        <f>SUMIF('Tab7'!$N$70:$N$273,A376,'Tab7'!$O$70:$O$273)</f>
        <v>0</v>
      </c>
      <c r="N376" s="337">
        <f>SUMIF('Tab 8'!$N$70:$N$680,A376,'Tab 8'!$O$70:$O$680)</f>
        <v>0</v>
      </c>
      <c r="O376" s="739">
        <f t="shared" si="21"/>
        <v>0</v>
      </c>
      <c r="P376" s="740">
        <f t="shared" si="22"/>
        <v>0</v>
      </c>
    </row>
    <row r="377" spans="1:16">
      <c r="A377" s="732" t="s">
        <v>952</v>
      </c>
      <c r="B377" s="80">
        <f>VLOOKUP(A377,[1]Adjustments!$A$12:$B$1400,2,FALSE)</f>
        <v>770347225.57230699</v>
      </c>
      <c r="C377" s="80">
        <f>VLOOKUP(A377,[1]Adjustments!$A$12:$DS$1400,123,FALSE)</f>
        <v>0</v>
      </c>
      <c r="D377" s="80">
        <f t="shared" si="23"/>
        <v>770347225.57230699</v>
      </c>
      <c r="F377" s="337">
        <f>VLOOKUP(A377,[1]Adjustments!$A$12:$DQ$1400,121,FALSE)</f>
        <v>0</v>
      </c>
      <c r="G377" s="740">
        <f t="shared" si="24"/>
        <v>-770347225.57230699</v>
      </c>
      <c r="I377" s="738">
        <f>SUMIF('Tab 3'!$N$11:$N$409,A377,'Tab 3'!$O$11:$O$409)</f>
        <v>0</v>
      </c>
      <c r="J377" s="337">
        <f>SUMIF('Tab 4'!$N$11:$N$409,A377,'Tab 4'!$O$11:$O$409)</f>
        <v>0</v>
      </c>
      <c r="K377" s="337">
        <f>SUMIF('Tab 5'!$N$11:$N$69,A377,'Tab 5'!$O$11:$O$69)</f>
        <v>0</v>
      </c>
      <c r="L377" s="751">
        <f>SUMIF('Tab 6'!$N$11:$N$409,A377,'Tab 6'!$O$11:$O$409)</f>
        <v>0</v>
      </c>
      <c r="M377" s="337">
        <f>SUMIF('Tab7'!$N$70:$N$273,A377,'Tab7'!$O$70:$O$273)</f>
        <v>0</v>
      </c>
      <c r="N377" s="337">
        <f>SUMIF('Tab 8'!$N$70:$N$680,A377,'Tab 8'!$O$70:$O$680)</f>
        <v>0</v>
      </c>
      <c r="O377" s="739">
        <f t="shared" si="21"/>
        <v>0</v>
      </c>
      <c r="P377" s="740">
        <f t="shared" si="22"/>
        <v>0</v>
      </c>
    </row>
    <row r="378" spans="1:16">
      <c r="A378" s="732" t="s">
        <v>953</v>
      </c>
      <c r="B378" s="80">
        <f>VLOOKUP(A378,[1]Adjustments!$A$12:$B$1400,2,FALSE)</f>
        <v>1782496981.7592299</v>
      </c>
      <c r="C378" s="80">
        <f>VLOOKUP(A378,[1]Adjustments!$A$12:$DS$1400,123,FALSE)</f>
        <v>0</v>
      </c>
      <c r="D378" s="80">
        <f t="shared" si="23"/>
        <v>1782496981.7592299</v>
      </c>
      <c r="F378" s="337">
        <f>VLOOKUP(A378,[1]Adjustments!$A$12:$DQ$1400,121,FALSE)</f>
        <v>0</v>
      </c>
      <c r="G378" s="740">
        <f t="shared" si="24"/>
        <v>-1782496981.7592299</v>
      </c>
      <c r="I378" s="738">
        <f>SUMIF('Tab 3'!$N$11:$N$409,A378,'Tab 3'!$O$11:$O$409)</f>
        <v>0</v>
      </c>
      <c r="J378" s="337">
        <f>SUMIF('Tab 4'!$N$11:$N$409,A378,'Tab 4'!$O$11:$O$409)</f>
        <v>0</v>
      </c>
      <c r="K378" s="337">
        <f>SUMIF('Tab 5'!$N$11:$N$69,A378,'Tab 5'!$O$11:$O$69)</f>
        <v>0</v>
      </c>
      <c r="L378" s="751">
        <f>SUMIF('Tab 6'!$N$11:$N$409,A378,'Tab 6'!$O$11:$O$409)</f>
        <v>0</v>
      </c>
      <c r="M378" s="337">
        <f>SUMIF('Tab7'!$N$70:$N$273,A378,'Tab7'!$O$70:$O$273)</f>
        <v>0</v>
      </c>
      <c r="N378" s="337">
        <f>SUMIF('Tab 8'!$N$70:$N$680,A378,'Tab 8'!$O$70:$O$680)</f>
        <v>0</v>
      </c>
      <c r="O378" s="739">
        <f t="shared" si="21"/>
        <v>0</v>
      </c>
      <c r="P378" s="740">
        <f t="shared" si="22"/>
        <v>0</v>
      </c>
    </row>
    <row r="379" spans="1:16">
      <c r="A379" s="732" t="s">
        <v>954</v>
      </c>
      <c r="B379" s="80">
        <f>VLOOKUP(A379,[1]Adjustments!$A$12:$B$1400,2,FALSE)</f>
        <v>54878414.308461502</v>
      </c>
      <c r="C379" s="80">
        <f>VLOOKUP(A379,[1]Adjustments!$A$12:$DS$1400,123,FALSE)</f>
        <v>0</v>
      </c>
      <c r="D379" s="80">
        <f t="shared" si="23"/>
        <v>54878414.308461502</v>
      </c>
      <c r="F379" s="337">
        <f>VLOOKUP(A379,[1]Adjustments!$A$12:$DQ$1400,121,FALSE)</f>
        <v>0</v>
      </c>
      <c r="G379" s="740">
        <f t="shared" si="24"/>
        <v>-54878414.308461502</v>
      </c>
      <c r="I379" s="738">
        <f>SUMIF('Tab 3'!$N$11:$N$409,A379,'Tab 3'!$O$11:$O$409)</f>
        <v>0</v>
      </c>
      <c r="J379" s="337">
        <f>SUMIF('Tab 4'!$N$11:$N$409,A379,'Tab 4'!$O$11:$O$409)</f>
        <v>0</v>
      </c>
      <c r="K379" s="337">
        <f>SUMIF('Tab 5'!$N$11:$N$69,A379,'Tab 5'!$O$11:$O$69)</f>
        <v>0</v>
      </c>
      <c r="L379" s="751">
        <f>SUMIF('Tab 6'!$N$11:$N$409,A379,'Tab 6'!$O$11:$O$409)</f>
        <v>0</v>
      </c>
      <c r="M379" s="337">
        <f>SUMIF('Tab7'!$N$70:$N$273,A379,'Tab7'!$O$70:$O$273)</f>
        <v>0</v>
      </c>
      <c r="N379" s="337">
        <f>SUMIF('Tab 8'!$N$70:$N$680,A379,'Tab 8'!$O$70:$O$680)</f>
        <v>0</v>
      </c>
      <c r="O379" s="739">
        <f t="shared" si="21"/>
        <v>0</v>
      </c>
      <c r="P379" s="740">
        <f t="shared" si="22"/>
        <v>0</v>
      </c>
    </row>
    <row r="380" spans="1:16">
      <c r="A380" s="732" t="s">
        <v>955</v>
      </c>
      <c r="B380" s="80">
        <f>VLOOKUP(A380,[1]Adjustments!$A$12:$B$1400,2,FALSE)</f>
        <v>271039683.31538397</v>
      </c>
      <c r="C380" s="80">
        <f>VLOOKUP(A380,[1]Adjustments!$A$12:$DS$1400,123,FALSE)</f>
        <v>0</v>
      </c>
      <c r="D380" s="80">
        <f t="shared" si="23"/>
        <v>271039683.31538397</v>
      </c>
      <c r="F380" s="337">
        <f>VLOOKUP(A380,[1]Adjustments!$A$12:$DQ$1400,121,FALSE)</f>
        <v>0</v>
      </c>
      <c r="G380" s="740">
        <f t="shared" si="24"/>
        <v>-271039683.31538397</v>
      </c>
      <c r="I380" s="738">
        <f>SUMIF('Tab 3'!$N$11:$N$409,A380,'Tab 3'!$O$11:$O$409)</f>
        <v>0</v>
      </c>
      <c r="J380" s="337">
        <f>SUMIF('Tab 4'!$N$11:$N$409,A380,'Tab 4'!$O$11:$O$409)</f>
        <v>0</v>
      </c>
      <c r="K380" s="337">
        <f>SUMIF('Tab 5'!$N$11:$N$69,A380,'Tab 5'!$O$11:$O$69)</f>
        <v>0</v>
      </c>
      <c r="L380" s="751">
        <f>SUMIF('Tab 6'!$N$11:$N$409,A380,'Tab 6'!$O$11:$O$409)</f>
        <v>0</v>
      </c>
      <c r="M380" s="337">
        <f>SUMIF('Tab7'!$N$70:$N$273,A380,'Tab7'!$O$70:$O$273)</f>
        <v>0</v>
      </c>
      <c r="N380" s="337">
        <f>SUMIF('Tab 8'!$N$70:$N$680,A380,'Tab 8'!$O$70:$O$680)</f>
        <v>0</v>
      </c>
      <c r="O380" s="739">
        <f t="shared" si="21"/>
        <v>0</v>
      </c>
      <c r="P380" s="740">
        <f t="shared" si="22"/>
        <v>0</v>
      </c>
    </row>
    <row r="381" spans="1:16">
      <c r="A381" s="732" t="s">
        <v>956</v>
      </c>
      <c r="B381" s="80">
        <f>VLOOKUP(A381,[1]Adjustments!$A$12:$B$1400,2,FALSE)</f>
        <v>54338168.704615302</v>
      </c>
      <c r="C381" s="80">
        <f>VLOOKUP(A381,[1]Adjustments!$A$12:$DS$1400,123,FALSE)</f>
        <v>0</v>
      </c>
      <c r="D381" s="80">
        <f t="shared" si="23"/>
        <v>54338168.704615302</v>
      </c>
      <c r="F381" s="337">
        <f>VLOOKUP(A381,[1]Adjustments!$A$12:$DQ$1400,121,FALSE)</f>
        <v>0</v>
      </c>
      <c r="G381" s="740">
        <f t="shared" si="24"/>
        <v>-54338168.704615302</v>
      </c>
      <c r="I381" s="738">
        <f>SUMIF('Tab 3'!$N$11:$N$409,A381,'Tab 3'!$O$11:$O$409)</f>
        <v>0</v>
      </c>
      <c r="J381" s="337">
        <f>SUMIF('Tab 4'!$N$11:$N$409,A381,'Tab 4'!$O$11:$O$409)</f>
        <v>0</v>
      </c>
      <c r="K381" s="337">
        <f>SUMIF('Tab 5'!$N$11:$N$69,A381,'Tab 5'!$O$11:$O$69)</f>
        <v>0</v>
      </c>
      <c r="L381" s="751">
        <f>SUMIF('Tab 6'!$N$11:$N$409,A381,'Tab 6'!$O$11:$O$409)</f>
        <v>0</v>
      </c>
      <c r="M381" s="337">
        <f>SUMIF('Tab7'!$N$70:$N$273,A381,'Tab7'!$O$70:$O$273)</f>
        <v>0</v>
      </c>
      <c r="N381" s="337">
        <f>SUMIF('Tab 8'!$N$70:$N$680,A381,'Tab 8'!$O$70:$O$680)</f>
        <v>0</v>
      </c>
      <c r="O381" s="739">
        <f t="shared" si="21"/>
        <v>0</v>
      </c>
      <c r="P381" s="740">
        <f t="shared" si="22"/>
        <v>0</v>
      </c>
    </row>
    <row r="382" spans="1:16">
      <c r="A382" s="732" t="s">
        <v>957</v>
      </c>
      <c r="B382" s="80">
        <f>VLOOKUP(A382,[1]Adjustments!$A$12:$B$1400,2,FALSE)</f>
        <v>16432942.108461499</v>
      </c>
      <c r="C382" s="80">
        <f>VLOOKUP(A382,[1]Adjustments!$A$12:$DS$1400,123,FALSE)</f>
        <v>0</v>
      </c>
      <c r="D382" s="80">
        <f t="shared" si="23"/>
        <v>16432942.108461499</v>
      </c>
      <c r="F382" s="337">
        <f>VLOOKUP(A382,[1]Adjustments!$A$12:$DQ$1400,121,FALSE)</f>
        <v>0</v>
      </c>
      <c r="G382" s="740">
        <f t="shared" si="24"/>
        <v>-16432942.108461499</v>
      </c>
      <c r="I382" s="738">
        <f>SUMIF('Tab 3'!$N$11:$N$409,A382,'Tab 3'!$O$11:$O$409)</f>
        <v>0</v>
      </c>
      <c r="J382" s="337">
        <f>SUMIF('Tab 4'!$N$11:$N$409,A382,'Tab 4'!$O$11:$O$409)</f>
        <v>0</v>
      </c>
      <c r="K382" s="337">
        <f>SUMIF('Tab 5'!$N$11:$N$69,A382,'Tab 5'!$O$11:$O$69)</f>
        <v>0</v>
      </c>
      <c r="L382" s="751">
        <f>SUMIF('Tab 6'!$N$11:$N$409,A382,'Tab 6'!$O$11:$O$409)</f>
        <v>0</v>
      </c>
      <c r="M382" s="337">
        <f>SUMIF('Tab7'!$N$70:$N$273,A382,'Tab7'!$O$70:$O$273)</f>
        <v>0</v>
      </c>
      <c r="N382" s="337">
        <f>SUMIF('Tab 8'!$N$70:$N$680,A382,'Tab 8'!$O$70:$O$680)</f>
        <v>0</v>
      </c>
      <c r="O382" s="739">
        <f t="shared" si="21"/>
        <v>0</v>
      </c>
      <c r="P382" s="740">
        <f t="shared" si="22"/>
        <v>0</v>
      </c>
    </row>
    <row r="383" spans="1:16">
      <c r="A383" s="732" t="s">
        <v>958</v>
      </c>
      <c r="B383" s="80">
        <f>VLOOKUP(A383,[1]Adjustments!$A$12:$B$1400,2,FALSE)</f>
        <v>0</v>
      </c>
      <c r="C383" s="80">
        <f>VLOOKUP(A383,[1]Adjustments!$A$12:$DS$1400,123,FALSE)</f>
        <v>0</v>
      </c>
      <c r="D383" s="80">
        <f t="shared" si="23"/>
        <v>0</v>
      </c>
      <c r="F383" s="337">
        <f>VLOOKUP(A383,[1]Adjustments!$A$12:$DQ$1400,121,FALSE)</f>
        <v>0</v>
      </c>
      <c r="G383" s="740">
        <f t="shared" si="24"/>
        <v>0</v>
      </c>
      <c r="I383" s="738">
        <f>SUMIF('Tab 3'!$N$11:$N$409,A383,'Tab 3'!$O$11:$O$409)</f>
        <v>0</v>
      </c>
      <c r="J383" s="337">
        <f>SUMIF('Tab 4'!$N$11:$N$409,A383,'Tab 4'!$O$11:$O$409)</f>
        <v>0</v>
      </c>
      <c r="K383" s="337">
        <f>SUMIF('Tab 5'!$N$11:$N$69,A383,'Tab 5'!$O$11:$O$69)</f>
        <v>0</v>
      </c>
      <c r="L383" s="751">
        <f>SUMIF('Tab 6'!$N$11:$N$409,A383,'Tab 6'!$O$11:$O$409)</f>
        <v>0</v>
      </c>
      <c r="M383" s="337">
        <f>SUMIF('Tab7'!$N$70:$N$273,A383,'Tab7'!$O$70:$O$273)</f>
        <v>0</v>
      </c>
      <c r="N383" s="337">
        <f>SUMIF('Tab 8'!$N$70:$N$680,A383,'Tab 8'!$O$70:$O$680)</f>
        <v>0</v>
      </c>
      <c r="O383" s="739">
        <f t="shared" si="21"/>
        <v>0</v>
      </c>
      <c r="P383" s="740">
        <f t="shared" si="22"/>
        <v>0</v>
      </c>
    </row>
    <row r="384" spans="1:16">
      <c r="A384" s="732" t="s">
        <v>959</v>
      </c>
      <c r="B384" s="80">
        <f>VLOOKUP(A384,[1]Adjustments!$A$12:$B$1400,2,FALSE)</f>
        <v>146725178.25153801</v>
      </c>
      <c r="C384" s="80">
        <f>VLOOKUP(A384,[1]Adjustments!$A$12:$DS$1400,123,FALSE)</f>
        <v>0</v>
      </c>
      <c r="D384" s="80">
        <f t="shared" si="23"/>
        <v>146725178.25153801</v>
      </c>
      <c r="F384" s="337">
        <f>VLOOKUP(A384,[1]Adjustments!$A$12:$DQ$1400,121,FALSE)</f>
        <v>0</v>
      </c>
      <c r="G384" s="740">
        <f t="shared" si="24"/>
        <v>-146725178.25153801</v>
      </c>
      <c r="I384" s="738">
        <f>SUMIF('Tab 3'!$N$11:$N$409,A384,'Tab 3'!$O$11:$O$409)</f>
        <v>0</v>
      </c>
      <c r="J384" s="337">
        <f>SUMIF('Tab 4'!$N$11:$N$409,A384,'Tab 4'!$O$11:$O$409)</f>
        <v>0</v>
      </c>
      <c r="K384" s="337">
        <f>SUMIF('Tab 5'!$N$11:$N$69,A384,'Tab 5'!$O$11:$O$69)</f>
        <v>0</v>
      </c>
      <c r="L384" s="751">
        <f>SUMIF('Tab 6'!$N$11:$N$409,A384,'Tab 6'!$O$11:$O$409)</f>
        <v>0</v>
      </c>
      <c r="M384" s="337">
        <f>SUMIF('Tab7'!$N$70:$N$273,A384,'Tab7'!$O$70:$O$273)</f>
        <v>0</v>
      </c>
      <c r="N384" s="337">
        <f>SUMIF('Tab 8'!$N$70:$N$680,A384,'Tab 8'!$O$70:$O$680)</f>
        <v>0</v>
      </c>
      <c r="O384" s="739">
        <f t="shared" si="21"/>
        <v>0</v>
      </c>
      <c r="P384" s="740">
        <f t="shared" si="22"/>
        <v>0</v>
      </c>
    </row>
    <row r="385" spans="1:16">
      <c r="A385" s="732" t="s">
        <v>960</v>
      </c>
      <c r="B385" s="80">
        <f>VLOOKUP(A385,[1]Adjustments!$A$12:$B$1400,2,FALSE)</f>
        <v>111348910.67</v>
      </c>
      <c r="C385" s="80">
        <f>VLOOKUP(A385,[1]Adjustments!$A$12:$DS$1400,123,FALSE)</f>
        <v>0</v>
      </c>
      <c r="D385" s="80">
        <f t="shared" si="23"/>
        <v>111348910.67</v>
      </c>
      <c r="F385" s="337">
        <f>VLOOKUP(A385,[1]Adjustments!$A$12:$DQ$1400,121,FALSE)</f>
        <v>0</v>
      </c>
      <c r="G385" s="740">
        <f t="shared" si="24"/>
        <v>-111348910.67</v>
      </c>
      <c r="I385" s="738">
        <f>SUMIF('Tab 3'!$N$11:$N$409,A385,'Tab 3'!$O$11:$O$409)</f>
        <v>0</v>
      </c>
      <c r="J385" s="337">
        <f>SUMIF('Tab 4'!$N$11:$N$409,A385,'Tab 4'!$O$11:$O$409)</f>
        <v>0</v>
      </c>
      <c r="K385" s="337">
        <f>SUMIF('Tab 5'!$N$11:$N$69,A385,'Tab 5'!$O$11:$O$69)</f>
        <v>0</v>
      </c>
      <c r="L385" s="751">
        <f>SUMIF('Tab 6'!$N$11:$N$409,A385,'Tab 6'!$O$11:$O$409)</f>
        <v>0</v>
      </c>
      <c r="M385" s="337">
        <f>SUMIF('Tab7'!$N$70:$N$273,A385,'Tab7'!$O$70:$O$273)</f>
        <v>0</v>
      </c>
      <c r="N385" s="337">
        <f>SUMIF('Tab 8'!$N$70:$N$680,A385,'Tab 8'!$O$70:$O$680)</f>
        <v>0</v>
      </c>
      <c r="O385" s="739">
        <f t="shared" si="21"/>
        <v>0</v>
      </c>
      <c r="P385" s="740">
        <f t="shared" si="22"/>
        <v>0</v>
      </c>
    </row>
    <row r="386" spans="1:16">
      <c r="A386" s="732" t="s">
        <v>961</v>
      </c>
      <c r="B386" s="80">
        <f>VLOOKUP(A386,[1]Adjustments!$A$12:$B$1400,2,FALSE)</f>
        <v>2901057.1815384598</v>
      </c>
      <c r="C386" s="80">
        <f>VLOOKUP(A386,[1]Adjustments!$A$12:$DS$1400,123,FALSE)</f>
        <v>0</v>
      </c>
      <c r="D386" s="80">
        <f t="shared" si="23"/>
        <v>2901057.1815384598</v>
      </c>
      <c r="F386" s="337">
        <f>VLOOKUP(A386,[1]Adjustments!$A$12:$DQ$1400,121,FALSE)</f>
        <v>0</v>
      </c>
      <c r="G386" s="740">
        <f t="shared" si="24"/>
        <v>-2901057.1815384598</v>
      </c>
      <c r="I386" s="738">
        <f>SUMIF('Tab 3'!$N$11:$N$409,A386,'Tab 3'!$O$11:$O$409)</f>
        <v>0</v>
      </c>
      <c r="J386" s="337">
        <f>SUMIF('Tab 4'!$N$11:$N$409,A386,'Tab 4'!$O$11:$O$409)</f>
        <v>0</v>
      </c>
      <c r="K386" s="337">
        <f>SUMIF('Tab 5'!$N$11:$N$69,A386,'Tab 5'!$O$11:$O$69)</f>
        <v>0</v>
      </c>
      <c r="L386" s="751">
        <f>SUMIF('Tab 6'!$N$11:$N$409,A386,'Tab 6'!$O$11:$O$409)</f>
        <v>0</v>
      </c>
      <c r="M386" s="337">
        <f>SUMIF('Tab7'!$N$70:$N$273,A386,'Tab7'!$O$70:$O$273)</f>
        <v>0</v>
      </c>
      <c r="N386" s="337">
        <f>SUMIF('Tab 8'!$N$70:$N$680,A386,'Tab 8'!$O$70:$O$680)</f>
        <v>0</v>
      </c>
      <c r="O386" s="739">
        <f t="shared" si="21"/>
        <v>0</v>
      </c>
      <c r="P386" s="740">
        <f t="shared" si="22"/>
        <v>0</v>
      </c>
    </row>
    <row r="387" spans="1:16">
      <c r="A387" s="732" t="s">
        <v>962</v>
      </c>
      <c r="B387" s="80">
        <f>VLOOKUP(A387,[1]Adjustments!$A$12:$B$1400,2,FALSE)</f>
        <v>0</v>
      </c>
      <c r="C387" s="80">
        <f>VLOOKUP(A387,[1]Adjustments!$A$12:$DS$1400,123,FALSE)</f>
        <v>0</v>
      </c>
      <c r="D387" s="80">
        <f t="shared" si="23"/>
        <v>0</v>
      </c>
      <c r="F387" s="337">
        <f>VLOOKUP(A387,[1]Adjustments!$A$12:$DQ$1400,121,FALSE)</f>
        <v>0</v>
      </c>
      <c r="G387" s="740">
        <f t="shared" si="24"/>
        <v>0</v>
      </c>
      <c r="I387" s="738">
        <f>SUMIF('Tab 3'!$N$11:$N$409,A387,'Tab 3'!$O$11:$O$409)</f>
        <v>0</v>
      </c>
      <c r="J387" s="337">
        <f>SUMIF('Tab 4'!$N$11:$N$409,A387,'Tab 4'!$O$11:$O$409)</f>
        <v>0</v>
      </c>
      <c r="K387" s="337">
        <f>SUMIF('Tab 5'!$N$11:$N$69,A387,'Tab 5'!$O$11:$O$69)</f>
        <v>0</v>
      </c>
      <c r="L387" s="751">
        <f>SUMIF('Tab 6'!$N$11:$N$409,A387,'Tab 6'!$O$11:$O$409)</f>
        <v>0</v>
      </c>
      <c r="M387" s="337">
        <f>SUMIF('Tab7'!$N$70:$N$273,A387,'Tab7'!$O$70:$O$273)</f>
        <v>0</v>
      </c>
      <c r="N387" s="337">
        <f>SUMIF('Tab 8'!$N$70:$N$680,A387,'Tab 8'!$O$70:$O$680)</f>
        <v>0</v>
      </c>
      <c r="O387" s="739">
        <f t="shared" si="21"/>
        <v>0</v>
      </c>
      <c r="P387" s="740">
        <f t="shared" si="22"/>
        <v>0</v>
      </c>
    </row>
    <row r="388" spans="1:16">
      <c r="A388" s="732" t="s">
        <v>963</v>
      </c>
      <c r="B388" s="80">
        <f>VLOOKUP(A388,[1]Adjustments!$A$12:$B$1400,2,FALSE)</f>
        <v>10054545.635384601</v>
      </c>
      <c r="C388" s="80">
        <f>VLOOKUP(A388,[1]Adjustments!$A$12:$DS$1400,123,FALSE)</f>
        <v>0</v>
      </c>
      <c r="D388" s="80">
        <f t="shared" si="23"/>
        <v>10054545.635384601</v>
      </c>
      <c r="F388" s="337">
        <f>VLOOKUP(A388,[1]Adjustments!$A$12:$DQ$1400,121,FALSE)</f>
        <v>0</v>
      </c>
      <c r="G388" s="740">
        <f t="shared" si="24"/>
        <v>-10054545.635384601</v>
      </c>
      <c r="I388" s="738">
        <f>SUMIF('Tab 3'!$N$11:$N$409,A388,'Tab 3'!$O$11:$O$409)</f>
        <v>0</v>
      </c>
      <c r="J388" s="337">
        <f>SUMIF('Tab 4'!$N$11:$N$409,A388,'Tab 4'!$O$11:$O$409)</f>
        <v>0</v>
      </c>
      <c r="K388" s="337">
        <f>SUMIF('Tab 5'!$N$11:$N$69,A388,'Tab 5'!$O$11:$O$69)</f>
        <v>0</v>
      </c>
      <c r="L388" s="751">
        <f>SUMIF('Tab 6'!$N$11:$N$409,A388,'Tab 6'!$O$11:$O$409)</f>
        <v>0</v>
      </c>
      <c r="M388" s="337">
        <f>SUMIF('Tab7'!$N$70:$N$273,A388,'Tab7'!$O$70:$O$273)</f>
        <v>0</v>
      </c>
      <c r="N388" s="337">
        <f>SUMIF('Tab 8'!$N$70:$N$680,A388,'Tab 8'!$O$70:$O$680)</f>
        <v>0</v>
      </c>
      <c r="O388" s="739">
        <f t="shared" si="21"/>
        <v>0</v>
      </c>
      <c r="P388" s="740">
        <f t="shared" si="22"/>
        <v>0</v>
      </c>
    </row>
    <row r="389" spans="1:16">
      <c r="A389" s="732" t="s">
        <v>964</v>
      </c>
      <c r="B389" s="80">
        <f>VLOOKUP(A389,[1]Adjustments!$A$12:$B$1400,2,FALSE)</f>
        <v>2530799.96</v>
      </c>
      <c r="C389" s="80">
        <f>VLOOKUP(A389,[1]Adjustments!$A$12:$DS$1400,123,FALSE)</f>
        <v>0</v>
      </c>
      <c r="D389" s="80">
        <f t="shared" si="23"/>
        <v>2530799.96</v>
      </c>
      <c r="F389" s="337">
        <f>VLOOKUP(A389,[1]Adjustments!$A$12:$DQ$1400,121,FALSE)</f>
        <v>0</v>
      </c>
      <c r="G389" s="740">
        <f t="shared" si="24"/>
        <v>-2530799.96</v>
      </c>
      <c r="I389" s="738">
        <f>SUMIF('Tab 3'!$N$11:$N$409,A389,'Tab 3'!$O$11:$O$409)</f>
        <v>0</v>
      </c>
      <c r="J389" s="337">
        <f>SUMIF('Tab 4'!$N$11:$N$409,A389,'Tab 4'!$O$11:$O$409)</f>
        <v>0</v>
      </c>
      <c r="K389" s="337">
        <f>SUMIF('Tab 5'!$N$11:$N$69,A389,'Tab 5'!$O$11:$O$69)</f>
        <v>0</v>
      </c>
      <c r="L389" s="751">
        <f>SUMIF('Tab 6'!$N$11:$N$409,A389,'Tab 6'!$O$11:$O$409)</f>
        <v>0</v>
      </c>
      <c r="M389" s="337">
        <f>SUMIF('Tab7'!$N$70:$N$273,A389,'Tab7'!$O$70:$O$273)</f>
        <v>0</v>
      </c>
      <c r="N389" s="337">
        <f>SUMIF('Tab 8'!$N$70:$N$680,A389,'Tab 8'!$O$70:$O$680)</f>
        <v>0</v>
      </c>
      <c r="O389" s="739">
        <f t="shared" si="21"/>
        <v>0</v>
      </c>
      <c r="P389" s="740">
        <f t="shared" si="22"/>
        <v>0</v>
      </c>
    </row>
    <row r="390" spans="1:16">
      <c r="A390" s="732" t="s">
        <v>965</v>
      </c>
      <c r="B390" s="80">
        <f>VLOOKUP(A390,[1]Adjustments!$A$12:$B$1400,2,FALSE)</f>
        <v>21060782.579999998</v>
      </c>
      <c r="C390" s="80">
        <f>VLOOKUP(A390,[1]Adjustments!$A$12:$DS$1400,123,FALSE)</f>
        <v>0</v>
      </c>
      <c r="D390" s="80">
        <f t="shared" si="23"/>
        <v>21060782.579999998</v>
      </c>
      <c r="F390" s="337">
        <f>VLOOKUP(A390,[1]Adjustments!$A$12:$DQ$1400,121,FALSE)</f>
        <v>0</v>
      </c>
      <c r="G390" s="740">
        <f t="shared" si="24"/>
        <v>-21060782.579999998</v>
      </c>
      <c r="I390" s="738">
        <f>SUMIF('Tab 3'!$N$11:$N$409,A390,'Tab 3'!$O$11:$O$409)</f>
        <v>0</v>
      </c>
      <c r="J390" s="337">
        <f>SUMIF('Tab 4'!$N$11:$N$409,A390,'Tab 4'!$O$11:$O$409)</f>
        <v>0</v>
      </c>
      <c r="K390" s="337">
        <f>SUMIF('Tab 5'!$N$11:$N$69,A390,'Tab 5'!$O$11:$O$69)</f>
        <v>0</v>
      </c>
      <c r="L390" s="751">
        <f>SUMIF('Tab 6'!$N$11:$N$409,A390,'Tab 6'!$O$11:$O$409)</f>
        <v>0</v>
      </c>
      <c r="M390" s="337">
        <f>SUMIF('Tab7'!$N$70:$N$273,A390,'Tab7'!$O$70:$O$273)</f>
        <v>0</v>
      </c>
      <c r="N390" s="337">
        <f>SUMIF('Tab 8'!$N$70:$N$680,A390,'Tab 8'!$O$70:$O$680)</f>
        <v>0</v>
      </c>
      <c r="O390" s="739">
        <f t="shared" si="21"/>
        <v>0</v>
      </c>
      <c r="P390" s="740">
        <f t="shared" si="22"/>
        <v>0</v>
      </c>
    </row>
    <row r="391" spans="1:16">
      <c r="A391" s="732" t="s">
        <v>966</v>
      </c>
      <c r="B391" s="80">
        <f>VLOOKUP(A391,[1]Adjustments!$A$12:$B$1400,2,FALSE)</f>
        <v>48432118.352307603</v>
      </c>
      <c r="C391" s="80">
        <f>VLOOKUP(A391,[1]Adjustments!$A$12:$DS$1400,123,FALSE)</f>
        <v>0</v>
      </c>
      <c r="D391" s="80">
        <f t="shared" si="23"/>
        <v>48432118.352307603</v>
      </c>
      <c r="F391" s="337">
        <f>VLOOKUP(A391,[1]Adjustments!$A$12:$DQ$1400,121,FALSE)</f>
        <v>0</v>
      </c>
      <c r="G391" s="740">
        <f t="shared" si="24"/>
        <v>-48432118.352307603</v>
      </c>
      <c r="I391" s="738">
        <f>SUMIF('Tab 3'!$N$11:$N$409,A391,'Tab 3'!$O$11:$O$409)</f>
        <v>0</v>
      </c>
      <c r="J391" s="337">
        <f>SUMIF('Tab 4'!$N$11:$N$409,A391,'Tab 4'!$O$11:$O$409)</f>
        <v>0</v>
      </c>
      <c r="K391" s="337">
        <f>SUMIF('Tab 5'!$N$11:$N$69,A391,'Tab 5'!$O$11:$O$69)</f>
        <v>0</v>
      </c>
      <c r="L391" s="751">
        <f>SUMIF('Tab 6'!$N$11:$N$409,A391,'Tab 6'!$O$11:$O$409)</f>
        <v>0</v>
      </c>
      <c r="M391" s="337">
        <f>SUMIF('Tab7'!$N$70:$N$273,A391,'Tab7'!$O$70:$O$273)</f>
        <v>0</v>
      </c>
      <c r="N391" s="337">
        <f>SUMIF('Tab 8'!$N$70:$N$680,A391,'Tab 8'!$O$70:$O$680)</f>
        <v>0</v>
      </c>
      <c r="O391" s="739">
        <f t="shared" si="21"/>
        <v>0</v>
      </c>
      <c r="P391" s="740">
        <f t="shared" si="22"/>
        <v>0</v>
      </c>
    </row>
    <row r="392" spans="1:16">
      <c r="A392" s="732" t="s">
        <v>967</v>
      </c>
      <c r="B392" s="80">
        <f>VLOOKUP(A392,[1]Adjustments!$A$12:$B$1400,2,FALSE)</f>
        <v>154782124.14538401</v>
      </c>
      <c r="C392" s="80">
        <f>VLOOKUP(A392,[1]Adjustments!$A$12:$DS$1400,123,FALSE)</f>
        <v>0</v>
      </c>
      <c r="D392" s="80">
        <f t="shared" si="23"/>
        <v>154782124.14538401</v>
      </c>
      <c r="F392" s="337">
        <f>VLOOKUP(A392,[1]Adjustments!$A$12:$DQ$1400,121,FALSE)</f>
        <v>0</v>
      </c>
      <c r="G392" s="740">
        <f t="shared" si="24"/>
        <v>-154782124.14538401</v>
      </c>
      <c r="I392" s="738">
        <f>SUMIF('Tab 3'!$N$11:$N$409,A392,'Tab 3'!$O$11:$O$409)</f>
        <v>0</v>
      </c>
      <c r="J392" s="337">
        <f>SUMIF('Tab 4'!$N$11:$N$409,A392,'Tab 4'!$O$11:$O$409)</f>
        <v>0</v>
      </c>
      <c r="K392" s="337">
        <f>SUMIF('Tab 5'!$N$11:$N$69,A392,'Tab 5'!$O$11:$O$69)</f>
        <v>0</v>
      </c>
      <c r="L392" s="751">
        <f>SUMIF('Tab 6'!$N$11:$N$409,A392,'Tab 6'!$O$11:$O$409)</f>
        <v>0</v>
      </c>
      <c r="M392" s="337">
        <f>SUMIF('Tab7'!$N$70:$N$273,A392,'Tab7'!$O$70:$O$273)</f>
        <v>0</v>
      </c>
      <c r="N392" s="337">
        <f>SUMIF('Tab 8'!$N$70:$N$680,A392,'Tab 8'!$O$70:$O$680)</f>
        <v>0</v>
      </c>
      <c r="O392" s="739">
        <f t="shared" si="21"/>
        <v>0</v>
      </c>
      <c r="P392" s="740">
        <f t="shared" si="22"/>
        <v>0</v>
      </c>
    </row>
    <row r="393" spans="1:16">
      <c r="A393" s="732" t="s">
        <v>968</v>
      </c>
      <c r="B393" s="80">
        <f>VLOOKUP(A393,[1]Adjustments!$A$12:$B$1400,2,FALSE)</f>
        <v>7296589.1184615297</v>
      </c>
      <c r="C393" s="80">
        <f>VLOOKUP(A393,[1]Adjustments!$A$12:$DS$1400,123,FALSE)</f>
        <v>0</v>
      </c>
      <c r="D393" s="80">
        <f t="shared" si="23"/>
        <v>7296589.1184615297</v>
      </c>
      <c r="F393" s="337">
        <f>VLOOKUP(A393,[1]Adjustments!$A$12:$DQ$1400,121,FALSE)</f>
        <v>0</v>
      </c>
      <c r="G393" s="740">
        <f t="shared" si="24"/>
        <v>-7296589.1184615297</v>
      </c>
      <c r="I393" s="738">
        <f>SUMIF('Tab 3'!$N$11:$N$409,A393,'Tab 3'!$O$11:$O$409)</f>
        <v>0</v>
      </c>
      <c r="J393" s="337">
        <f>SUMIF('Tab 4'!$N$11:$N$409,A393,'Tab 4'!$O$11:$O$409)</f>
        <v>0</v>
      </c>
      <c r="K393" s="337">
        <f>SUMIF('Tab 5'!$N$11:$N$69,A393,'Tab 5'!$O$11:$O$69)</f>
        <v>0</v>
      </c>
      <c r="L393" s="751">
        <f>SUMIF('Tab 6'!$N$11:$N$409,A393,'Tab 6'!$O$11:$O$409)</f>
        <v>0</v>
      </c>
      <c r="M393" s="337">
        <f>SUMIF('Tab7'!$N$70:$N$273,A393,'Tab7'!$O$70:$O$273)</f>
        <v>0</v>
      </c>
      <c r="N393" s="337">
        <f>SUMIF('Tab 8'!$N$70:$N$680,A393,'Tab 8'!$O$70:$O$680)</f>
        <v>0</v>
      </c>
      <c r="O393" s="739">
        <f t="shared" si="21"/>
        <v>0</v>
      </c>
      <c r="P393" s="740">
        <f t="shared" si="22"/>
        <v>0</v>
      </c>
    </row>
    <row r="394" spans="1:16">
      <c r="A394" s="732" t="s">
        <v>969</v>
      </c>
      <c r="B394" s="80">
        <f>VLOOKUP(A394,[1]Adjustments!$A$12:$B$1400,2,FALSE)</f>
        <v>17997560.4023076</v>
      </c>
      <c r="C394" s="80">
        <f>VLOOKUP(A394,[1]Adjustments!$A$12:$DS$1400,123,FALSE)</f>
        <v>0</v>
      </c>
      <c r="D394" s="80">
        <f t="shared" si="23"/>
        <v>17997560.4023076</v>
      </c>
      <c r="F394" s="337">
        <f>VLOOKUP(A394,[1]Adjustments!$A$12:$DQ$1400,121,FALSE)</f>
        <v>0</v>
      </c>
      <c r="G394" s="740">
        <f t="shared" si="24"/>
        <v>-17997560.4023076</v>
      </c>
      <c r="I394" s="738">
        <f>SUMIF('Tab 3'!$N$11:$N$409,A394,'Tab 3'!$O$11:$O$409)</f>
        <v>0</v>
      </c>
      <c r="J394" s="337">
        <f>SUMIF('Tab 4'!$N$11:$N$409,A394,'Tab 4'!$O$11:$O$409)</f>
        <v>0</v>
      </c>
      <c r="K394" s="337">
        <f>SUMIF('Tab 5'!$N$11:$N$69,A394,'Tab 5'!$O$11:$O$69)</f>
        <v>0</v>
      </c>
      <c r="L394" s="751">
        <f>SUMIF('Tab 6'!$N$11:$N$409,A394,'Tab 6'!$O$11:$O$409)</f>
        <v>0</v>
      </c>
      <c r="M394" s="337">
        <f>SUMIF('Tab7'!$N$70:$N$273,A394,'Tab7'!$O$70:$O$273)</f>
        <v>0</v>
      </c>
      <c r="N394" s="337">
        <f>SUMIF('Tab 8'!$N$70:$N$680,A394,'Tab 8'!$O$70:$O$680)</f>
        <v>0</v>
      </c>
      <c r="O394" s="739">
        <f t="shared" ref="O394:O457" si="25">SUM(I394:N394)</f>
        <v>0</v>
      </c>
      <c r="P394" s="740">
        <f t="shared" si="22"/>
        <v>0</v>
      </c>
    </row>
    <row r="395" spans="1:16">
      <c r="A395" s="732" t="s">
        <v>970</v>
      </c>
      <c r="B395" s="80">
        <f>VLOOKUP(A395,[1]Adjustments!$A$12:$B$1400,2,FALSE)</f>
        <v>162191356.906923</v>
      </c>
      <c r="C395" s="80">
        <f>VLOOKUP(A395,[1]Adjustments!$A$12:$DS$1400,123,FALSE)</f>
        <v>0</v>
      </c>
      <c r="D395" s="80">
        <f t="shared" ref="D395:D458" si="26">SUM(B395:C395)</f>
        <v>162191356.906923</v>
      </c>
      <c r="F395" s="337">
        <f>VLOOKUP(A395,[1]Adjustments!$A$12:$DQ$1400,121,FALSE)</f>
        <v>0</v>
      </c>
      <c r="G395" s="740">
        <f t="shared" si="24"/>
        <v>-162191356.906923</v>
      </c>
      <c r="I395" s="738">
        <f>SUMIF('Tab 3'!$N$11:$N$409,A395,'Tab 3'!$O$11:$O$409)</f>
        <v>0</v>
      </c>
      <c r="J395" s="337">
        <f>SUMIF('Tab 4'!$N$11:$N$409,A395,'Tab 4'!$O$11:$O$409)</f>
        <v>0</v>
      </c>
      <c r="K395" s="337">
        <f>SUMIF('Tab 5'!$N$11:$N$69,A395,'Tab 5'!$O$11:$O$69)</f>
        <v>0</v>
      </c>
      <c r="L395" s="751">
        <f>SUMIF('Tab 6'!$N$11:$N$409,A395,'Tab 6'!$O$11:$O$409)</f>
        <v>0</v>
      </c>
      <c r="M395" s="337">
        <f>SUMIF('Tab7'!$N$70:$N$273,A395,'Tab7'!$O$70:$O$273)</f>
        <v>0</v>
      </c>
      <c r="N395" s="337">
        <f>SUMIF('Tab 8'!$N$70:$N$680,A395,'Tab 8'!$O$70:$O$680)</f>
        <v>0</v>
      </c>
      <c r="O395" s="739">
        <f t="shared" si="25"/>
        <v>0</v>
      </c>
      <c r="P395" s="740">
        <f t="shared" si="22"/>
        <v>0</v>
      </c>
    </row>
    <row r="396" spans="1:16">
      <c r="A396" s="732" t="s">
        <v>971</v>
      </c>
      <c r="B396" s="80">
        <f>VLOOKUP(A396,[1]Adjustments!$A$12:$B$1400,2,FALSE)</f>
        <v>116087749.472307</v>
      </c>
      <c r="C396" s="80">
        <f>VLOOKUP(A396,[1]Adjustments!$A$12:$DS$1400,123,FALSE)</f>
        <v>0</v>
      </c>
      <c r="D396" s="80">
        <f t="shared" si="26"/>
        <v>116087749.472307</v>
      </c>
      <c r="F396" s="337">
        <f>VLOOKUP(A396,[1]Adjustments!$A$12:$DQ$1400,121,FALSE)</f>
        <v>0</v>
      </c>
      <c r="G396" s="740">
        <f t="shared" si="24"/>
        <v>-116087749.472307</v>
      </c>
      <c r="I396" s="738">
        <f>SUMIF('Tab 3'!$N$11:$N$409,A396,'Tab 3'!$O$11:$O$409)</f>
        <v>0</v>
      </c>
      <c r="J396" s="337">
        <f>SUMIF('Tab 4'!$N$11:$N$409,A396,'Tab 4'!$O$11:$O$409)</f>
        <v>0</v>
      </c>
      <c r="K396" s="337">
        <f>SUMIF('Tab 5'!$N$11:$N$69,A396,'Tab 5'!$O$11:$O$69)</f>
        <v>0</v>
      </c>
      <c r="L396" s="751">
        <f>SUMIF('Tab 6'!$N$11:$N$409,A396,'Tab 6'!$O$11:$O$409)</f>
        <v>0</v>
      </c>
      <c r="M396" s="337">
        <f>SUMIF('Tab7'!$N$70:$N$273,A396,'Tab7'!$O$70:$O$273)</f>
        <v>0</v>
      </c>
      <c r="N396" s="337">
        <f>SUMIF('Tab 8'!$N$70:$N$680,A396,'Tab 8'!$O$70:$O$680)</f>
        <v>0</v>
      </c>
      <c r="O396" s="739">
        <f t="shared" si="25"/>
        <v>0</v>
      </c>
      <c r="P396" s="740">
        <f t="shared" ref="P396:P459" si="27">+O396-C396</f>
        <v>0</v>
      </c>
    </row>
    <row r="397" spans="1:16">
      <c r="A397" s="732" t="s">
        <v>972</v>
      </c>
      <c r="B397" s="80">
        <f>VLOOKUP(A397,[1]Adjustments!$A$12:$B$1400,2,FALSE)</f>
        <v>172372681.85076901</v>
      </c>
      <c r="C397" s="80">
        <f>VLOOKUP(A397,[1]Adjustments!$A$12:$DS$1400,123,FALSE)</f>
        <v>0</v>
      </c>
      <c r="D397" s="80">
        <f t="shared" si="26"/>
        <v>172372681.85076901</v>
      </c>
      <c r="F397" s="337">
        <f>VLOOKUP(A397,[1]Adjustments!$A$12:$DQ$1400,121,FALSE)</f>
        <v>0</v>
      </c>
      <c r="G397" s="740">
        <f t="shared" si="24"/>
        <v>-172372681.85076901</v>
      </c>
      <c r="I397" s="738">
        <f>SUMIF('Tab 3'!$N$11:$N$409,A397,'Tab 3'!$O$11:$O$409)</f>
        <v>0</v>
      </c>
      <c r="J397" s="337">
        <f>SUMIF('Tab 4'!$N$11:$N$409,A397,'Tab 4'!$O$11:$O$409)</f>
        <v>0</v>
      </c>
      <c r="K397" s="337">
        <f>SUMIF('Tab 5'!$N$11:$N$69,A397,'Tab 5'!$O$11:$O$69)</f>
        <v>0</v>
      </c>
      <c r="L397" s="751">
        <f>SUMIF('Tab 6'!$N$11:$N$409,A397,'Tab 6'!$O$11:$O$409)</f>
        <v>0</v>
      </c>
      <c r="M397" s="337">
        <f>SUMIF('Tab7'!$N$70:$N$273,A397,'Tab7'!$O$70:$O$273)</f>
        <v>0</v>
      </c>
      <c r="N397" s="337">
        <f>SUMIF('Tab 8'!$N$70:$N$680,A397,'Tab 8'!$O$70:$O$680)</f>
        <v>0</v>
      </c>
      <c r="O397" s="739">
        <f t="shared" si="25"/>
        <v>0</v>
      </c>
      <c r="P397" s="740">
        <f t="shared" si="27"/>
        <v>0</v>
      </c>
    </row>
    <row r="398" spans="1:16">
      <c r="A398" s="732" t="s">
        <v>973</v>
      </c>
      <c r="B398" s="80">
        <f>VLOOKUP(A398,[1]Adjustments!$A$12:$B$1400,2,FALSE)</f>
        <v>1502484449.6022999</v>
      </c>
      <c r="C398" s="80">
        <f>VLOOKUP(A398,[1]Adjustments!$A$12:$DS$1400,123,FALSE)</f>
        <v>0</v>
      </c>
      <c r="D398" s="80">
        <f t="shared" si="26"/>
        <v>1502484449.6022999</v>
      </c>
      <c r="F398" s="337">
        <f>VLOOKUP(A398,[1]Adjustments!$A$12:$DQ$1400,121,FALSE)</f>
        <v>-37096.316923076898</v>
      </c>
      <c r="G398" s="740">
        <f t="shared" ref="G398:G461" si="28">+F398-D398</f>
        <v>-1502521545.9192231</v>
      </c>
      <c r="I398" s="738">
        <f>SUMIF('Tab 3'!$N$11:$N$409,A398,'Tab 3'!$O$11:$O$409)</f>
        <v>0</v>
      </c>
      <c r="J398" s="337">
        <f>SUMIF('Tab 4'!$N$11:$N$409,A398,'Tab 4'!$O$11:$O$409)</f>
        <v>0</v>
      </c>
      <c r="K398" s="337">
        <f>SUMIF('Tab 5'!$N$11:$N$69,A398,'Tab 5'!$O$11:$O$69)</f>
        <v>0</v>
      </c>
      <c r="L398" s="751">
        <f>SUMIF('Tab 6'!$N$11:$N$409,A398,'Tab 6'!$O$11:$O$409)</f>
        <v>0</v>
      </c>
      <c r="M398" s="337">
        <f>SUMIF('Tab7'!$N$70:$N$273,A398,'Tab7'!$O$70:$O$273)</f>
        <v>0</v>
      </c>
      <c r="N398" s="337">
        <f>SUMIF('Tab 8'!$N$70:$N$680,A398,'Tab 8'!$O$70:$O$680)</f>
        <v>0</v>
      </c>
      <c r="O398" s="739">
        <f t="shared" si="25"/>
        <v>0</v>
      </c>
      <c r="P398" s="740">
        <f t="shared" si="27"/>
        <v>0</v>
      </c>
    </row>
    <row r="399" spans="1:16">
      <c r="A399" s="732" t="s">
        <v>974</v>
      </c>
      <c r="B399" s="80">
        <f>VLOOKUP(A399,[1]Adjustments!$A$12:$B$1400,2,FALSE)</f>
        <v>155423044.28384599</v>
      </c>
      <c r="C399" s="80">
        <f>VLOOKUP(A399,[1]Adjustments!$A$12:$DS$1400,123,FALSE)</f>
        <v>0</v>
      </c>
      <c r="D399" s="80">
        <f t="shared" si="26"/>
        <v>155423044.28384599</v>
      </c>
      <c r="F399" s="337">
        <f>VLOOKUP(A399,[1]Adjustments!$A$12:$DQ$1400,121,FALSE)</f>
        <v>0</v>
      </c>
      <c r="G399" s="740">
        <f t="shared" si="28"/>
        <v>-155423044.28384599</v>
      </c>
      <c r="I399" s="738">
        <f>SUMIF('Tab 3'!$N$11:$N$409,A399,'Tab 3'!$O$11:$O$409)</f>
        <v>0</v>
      </c>
      <c r="J399" s="337">
        <f>SUMIF('Tab 4'!$N$11:$N$409,A399,'Tab 4'!$O$11:$O$409)</f>
        <v>0</v>
      </c>
      <c r="K399" s="337">
        <f>SUMIF('Tab 5'!$N$11:$N$69,A399,'Tab 5'!$O$11:$O$69)</f>
        <v>0</v>
      </c>
      <c r="L399" s="751">
        <f>SUMIF('Tab 6'!$N$11:$N$409,A399,'Tab 6'!$O$11:$O$409)</f>
        <v>0</v>
      </c>
      <c r="M399" s="337">
        <f>SUMIF('Tab7'!$N$70:$N$273,A399,'Tab7'!$O$70:$O$273)</f>
        <v>0</v>
      </c>
      <c r="N399" s="337">
        <f>SUMIF('Tab 8'!$N$70:$N$680,A399,'Tab 8'!$O$70:$O$680)</f>
        <v>0</v>
      </c>
      <c r="O399" s="739">
        <f t="shared" si="25"/>
        <v>0</v>
      </c>
      <c r="P399" s="740">
        <f t="shared" si="27"/>
        <v>0</v>
      </c>
    </row>
    <row r="400" spans="1:16">
      <c r="A400" s="732" t="s">
        <v>975</v>
      </c>
      <c r="B400" s="80">
        <f>VLOOKUP(A400,[1]Adjustments!$A$12:$B$1400,2,FALSE)</f>
        <v>133282422.71846101</v>
      </c>
      <c r="C400" s="80">
        <f>VLOOKUP(A400,[1]Adjustments!$A$12:$DS$1400,123,FALSE)</f>
        <v>0</v>
      </c>
      <c r="D400" s="80">
        <f t="shared" si="26"/>
        <v>133282422.71846101</v>
      </c>
      <c r="F400" s="337">
        <f>VLOOKUP(A400,[1]Adjustments!$A$12:$DQ$1400,121,FALSE)</f>
        <v>0</v>
      </c>
      <c r="G400" s="740">
        <f t="shared" si="28"/>
        <v>-133282422.71846101</v>
      </c>
      <c r="I400" s="738">
        <f>SUMIF('Tab 3'!$N$11:$N$409,A400,'Tab 3'!$O$11:$O$409)</f>
        <v>0</v>
      </c>
      <c r="J400" s="337">
        <f>SUMIF('Tab 4'!$N$11:$N$409,A400,'Tab 4'!$O$11:$O$409)</f>
        <v>0</v>
      </c>
      <c r="K400" s="337">
        <f>SUMIF('Tab 5'!$N$11:$N$69,A400,'Tab 5'!$O$11:$O$69)</f>
        <v>0</v>
      </c>
      <c r="L400" s="751">
        <f>SUMIF('Tab 6'!$N$11:$N$409,A400,'Tab 6'!$O$11:$O$409)</f>
        <v>0</v>
      </c>
      <c r="M400" s="337">
        <f>SUMIF('Tab7'!$N$70:$N$273,A400,'Tab7'!$O$70:$O$273)</f>
        <v>0</v>
      </c>
      <c r="N400" s="337">
        <f>SUMIF('Tab 8'!$N$70:$N$680,A400,'Tab 8'!$O$70:$O$680)</f>
        <v>0</v>
      </c>
      <c r="O400" s="739">
        <f t="shared" si="25"/>
        <v>0</v>
      </c>
      <c r="P400" s="740">
        <f t="shared" si="27"/>
        <v>0</v>
      </c>
    </row>
    <row r="401" spans="1:16">
      <c r="A401" s="732" t="s">
        <v>976</v>
      </c>
      <c r="B401" s="80">
        <f>VLOOKUP(A401,[1]Adjustments!$A$12:$B$1400,2,FALSE)</f>
        <v>869799805.70769203</v>
      </c>
      <c r="C401" s="80">
        <f>VLOOKUP(A401,[1]Adjustments!$A$12:$DS$1400,123,FALSE)</f>
        <v>0</v>
      </c>
      <c r="D401" s="80">
        <f t="shared" si="26"/>
        <v>869799805.70769203</v>
      </c>
      <c r="F401" s="337">
        <f>VLOOKUP(A401,[1]Adjustments!$A$12:$DQ$1400,121,FALSE)</f>
        <v>0</v>
      </c>
      <c r="G401" s="740">
        <f t="shared" si="28"/>
        <v>-869799805.70769203</v>
      </c>
      <c r="I401" s="738">
        <f>SUMIF('Tab 3'!$N$11:$N$409,A401,'Tab 3'!$O$11:$O$409)</f>
        <v>0</v>
      </c>
      <c r="J401" s="337">
        <f>SUMIF('Tab 4'!$N$11:$N$409,A401,'Tab 4'!$O$11:$O$409)</f>
        <v>0</v>
      </c>
      <c r="K401" s="337">
        <f>SUMIF('Tab 5'!$N$11:$N$69,A401,'Tab 5'!$O$11:$O$69)</f>
        <v>0</v>
      </c>
      <c r="L401" s="751">
        <f>SUMIF('Tab 6'!$N$11:$N$409,A401,'Tab 6'!$O$11:$O$409)</f>
        <v>0</v>
      </c>
      <c r="M401" s="337">
        <f>SUMIF('Tab7'!$N$70:$N$273,A401,'Tab7'!$O$70:$O$273)</f>
        <v>0</v>
      </c>
      <c r="N401" s="337">
        <f>SUMIF('Tab 8'!$N$70:$N$680,A401,'Tab 8'!$O$70:$O$680)</f>
        <v>0</v>
      </c>
      <c r="O401" s="739">
        <f t="shared" si="25"/>
        <v>0</v>
      </c>
      <c r="P401" s="740">
        <f t="shared" si="27"/>
        <v>0</v>
      </c>
    </row>
    <row r="402" spans="1:16">
      <c r="A402" s="732" t="s">
        <v>977</v>
      </c>
      <c r="B402" s="80">
        <f>VLOOKUP(A402,[1]Adjustments!$A$12:$B$1400,2,FALSE)</f>
        <v>65148792.789999999</v>
      </c>
      <c r="C402" s="80">
        <f>VLOOKUP(A402,[1]Adjustments!$A$12:$DS$1400,123,FALSE)</f>
        <v>0</v>
      </c>
      <c r="D402" s="80">
        <f t="shared" si="26"/>
        <v>65148792.789999999</v>
      </c>
      <c r="F402" s="337">
        <f>VLOOKUP(A402,[1]Adjustments!$A$12:$DQ$1400,121,FALSE)</f>
        <v>0</v>
      </c>
      <c r="G402" s="740">
        <f t="shared" si="28"/>
        <v>-65148792.789999999</v>
      </c>
      <c r="I402" s="738">
        <f>SUMIF('Tab 3'!$N$11:$N$409,A402,'Tab 3'!$O$11:$O$409)</f>
        <v>0</v>
      </c>
      <c r="J402" s="337">
        <f>SUMIF('Tab 4'!$N$11:$N$409,A402,'Tab 4'!$O$11:$O$409)</f>
        <v>0</v>
      </c>
      <c r="K402" s="337">
        <f>SUMIF('Tab 5'!$N$11:$N$69,A402,'Tab 5'!$O$11:$O$69)</f>
        <v>0</v>
      </c>
      <c r="L402" s="751">
        <f>SUMIF('Tab 6'!$N$11:$N$409,A402,'Tab 6'!$O$11:$O$409)</f>
        <v>0</v>
      </c>
      <c r="M402" s="337">
        <f>SUMIF('Tab7'!$N$70:$N$273,A402,'Tab7'!$O$70:$O$273)</f>
        <v>0</v>
      </c>
      <c r="N402" s="337">
        <f>SUMIF('Tab 8'!$N$70:$N$680,A402,'Tab 8'!$O$70:$O$680)</f>
        <v>0</v>
      </c>
      <c r="O402" s="739">
        <f t="shared" si="25"/>
        <v>0</v>
      </c>
      <c r="P402" s="740">
        <f t="shared" si="27"/>
        <v>0</v>
      </c>
    </row>
    <row r="403" spans="1:16">
      <c r="A403" s="732" t="s">
        <v>978</v>
      </c>
      <c r="B403" s="80">
        <f>VLOOKUP(A403,[1]Adjustments!$A$12:$B$1400,2,FALSE)</f>
        <v>115351712.75769199</v>
      </c>
      <c r="C403" s="80">
        <f>VLOOKUP(A403,[1]Adjustments!$A$12:$DS$1400,123,FALSE)</f>
        <v>0</v>
      </c>
      <c r="D403" s="80">
        <f t="shared" si="26"/>
        <v>115351712.75769199</v>
      </c>
      <c r="F403" s="337">
        <f>VLOOKUP(A403,[1]Adjustments!$A$12:$DQ$1400,121,FALSE)</f>
        <v>0</v>
      </c>
      <c r="G403" s="740">
        <f t="shared" si="28"/>
        <v>-115351712.75769199</v>
      </c>
      <c r="I403" s="738">
        <f>SUMIF('Tab 3'!$N$11:$N$409,A403,'Tab 3'!$O$11:$O$409)</f>
        <v>0</v>
      </c>
      <c r="J403" s="337">
        <f>SUMIF('Tab 4'!$N$11:$N$409,A403,'Tab 4'!$O$11:$O$409)</f>
        <v>0</v>
      </c>
      <c r="K403" s="337">
        <f>SUMIF('Tab 5'!$N$11:$N$69,A403,'Tab 5'!$O$11:$O$69)</f>
        <v>0</v>
      </c>
      <c r="L403" s="751">
        <f>SUMIF('Tab 6'!$N$11:$N$409,A403,'Tab 6'!$O$11:$O$409)</f>
        <v>0</v>
      </c>
      <c r="M403" s="337">
        <f>SUMIF('Tab7'!$N$70:$N$273,A403,'Tab7'!$O$70:$O$273)</f>
        <v>0</v>
      </c>
      <c r="N403" s="337">
        <f>SUMIF('Tab 8'!$N$70:$N$680,A403,'Tab 8'!$O$70:$O$680)</f>
        <v>0</v>
      </c>
      <c r="O403" s="739">
        <f t="shared" si="25"/>
        <v>0</v>
      </c>
      <c r="P403" s="740">
        <f t="shared" si="27"/>
        <v>0</v>
      </c>
    </row>
    <row r="404" spans="1:16">
      <c r="A404" s="732" t="s">
        <v>979</v>
      </c>
      <c r="B404" s="80">
        <f>VLOOKUP(A404,[1]Adjustments!$A$12:$B$1400,2,FALSE)</f>
        <v>520678683.33846098</v>
      </c>
      <c r="C404" s="80">
        <f>VLOOKUP(A404,[1]Adjustments!$A$12:$DS$1400,123,FALSE)</f>
        <v>0</v>
      </c>
      <c r="D404" s="80">
        <f t="shared" si="26"/>
        <v>520678683.33846098</v>
      </c>
      <c r="F404" s="337">
        <f>VLOOKUP(A404,[1]Adjustments!$A$12:$DQ$1400,121,FALSE)</f>
        <v>0</v>
      </c>
      <c r="G404" s="740">
        <f t="shared" si="28"/>
        <v>-520678683.33846098</v>
      </c>
      <c r="I404" s="738">
        <f>SUMIF('Tab 3'!$N$11:$N$409,A404,'Tab 3'!$O$11:$O$409)</f>
        <v>0</v>
      </c>
      <c r="J404" s="337">
        <f>SUMIF('Tab 4'!$N$11:$N$409,A404,'Tab 4'!$O$11:$O$409)</f>
        <v>0</v>
      </c>
      <c r="K404" s="337">
        <f>SUMIF('Tab 5'!$N$11:$N$69,A404,'Tab 5'!$O$11:$O$69)</f>
        <v>0</v>
      </c>
      <c r="L404" s="751">
        <f>SUMIF('Tab 6'!$N$11:$N$409,A404,'Tab 6'!$O$11:$O$409)</f>
        <v>0</v>
      </c>
      <c r="M404" s="337">
        <f>SUMIF('Tab7'!$N$70:$N$273,A404,'Tab7'!$O$70:$O$273)</f>
        <v>0</v>
      </c>
      <c r="N404" s="337">
        <f>SUMIF('Tab 8'!$N$70:$N$680,A404,'Tab 8'!$O$70:$O$680)</f>
        <v>0</v>
      </c>
      <c r="O404" s="739">
        <f t="shared" si="25"/>
        <v>0</v>
      </c>
      <c r="P404" s="740">
        <f t="shared" si="27"/>
        <v>0</v>
      </c>
    </row>
    <row r="405" spans="1:16">
      <c r="A405" s="732" t="s">
        <v>980</v>
      </c>
      <c r="B405" s="80">
        <f>VLOOKUP(A405,[1]Adjustments!$A$12:$B$1400,2,FALSE)</f>
        <v>181892202.46923</v>
      </c>
      <c r="C405" s="80">
        <f>VLOOKUP(A405,[1]Adjustments!$A$12:$DS$1400,123,FALSE)</f>
        <v>0</v>
      </c>
      <c r="D405" s="80">
        <f t="shared" si="26"/>
        <v>181892202.46923</v>
      </c>
      <c r="F405" s="337">
        <f>VLOOKUP(A405,[1]Adjustments!$A$12:$DQ$1400,121,FALSE)</f>
        <v>0</v>
      </c>
      <c r="G405" s="740">
        <f t="shared" si="28"/>
        <v>-181892202.46923</v>
      </c>
      <c r="I405" s="738">
        <f>SUMIF('Tab 3'!$N$11:$N$409,A405,'Tab 3'!$O$11:$O$409)</f>
        <v>0</v>
      </c>
      <c r="J405" s="337">
        <f>SUMIF('Tab 4'!$N$11:$N$409,A405,'Tab 4'!$O$11:$O$409)</f>
        <v>0</v>
      </c>
      <c r="K405" s="337">
        <f>SUMIF('Tab 5'!$N$11:$N$69,A405,'Tab 5'!$O$11:$O$69)</f>
        <v>0</v>
      </c>
      <c r="L405" s="751">
        <f>SUMIF('Tab 6'!$N$11:$N$409,A405,'Tab 6'!$O$11:$O$409)</f>
        <v>0</v>
      </c>
      <c r="M405" s="337">
        <f>SUMIF('Tab7'!$N$70:$N$273,A405,'Tab7'!$O$70:$O$273)</f>
        <v>0</v>
      </c>
      <c r="N405" s="337">
        <f>SUMIF('Tab 8'!$N$70:$N$680,A405,'Tab 8'!$O$70:$O$680)</f>
        <v>0</v>
      </c>
      <c r="O405" s="739">
        <f t="shared" si="25"/>
        <v>0</v>
      </c>
      <c r="P405" s="740">
        <f t="shared" si="27"/>
        <v>0</v>
      </c>
    </row>
    <row r="406" spans="1:16">
      <c r="A406" s="732" t="s">
        <v>981</v>
      </c>
      <c r="B406" s="80">
        <f>VLOOKUP(A406,[1]Adjustments!$A$12:$B$1400,2,FALSE)</f>
        <v>156663497.99230701</v>
      </c>
      <c r="C406" s="80">
        <f>VLOOKUP(A406,[1]Adjustments!$A$12:$DS$1400,123,FALSE)</f>
        <v>0</v>
      </c>
      <c r="D406" s="80">
        <f t="shared" si="26"/>
        <v>156663497.99230701</v>
      </c>
      <c r="F406" s="337">
        <f>VLOOKUP(A406,[1]Adjustments!$A$12:$DQ$1400,121,FALSE)</f>
        <v>0</v>
      </c>
      <c r="G406" s="740">
        <f t="shared" si="28"/>
        <v>-156663497.99230701</v>
      </c>
      <c r="I406" s="738">
        <f>SUMIF('Tab 3'!$N$11:$N$409,A406,'Tab 3'!$O$11:$O$409)</f>
        <v>0</v>
      </c>
      <c r="J406" s="337">
        <f>SUMIF('Tab 4'!$N$11:$N$409,A406,'Tab 4'!$O$11:$O$409)</f>
        <v>0</v>
      </c>
      <c r="K406" s="337">
        <f>SUMIF('Tab 5'!$N$11:$N$69,A406,'Tab 5'!$O$11:$O$69)</f>
        <v>0</v>
      </c>
      <c r="L406" s="751">
        <f>SUMIF('Tab 6'!$N$11:$N$409,A406,'Tab 6'!$O$11:$O$409)</f>
        <v>0</v>
      </c>
      <c r="M406" s="337">
        <f>SUMIF('Tab7'!$N$70:$N$273,A406,'Tab7'!$O$70:$O$273)</f>
        <v>0</v>
      </c>
      <c r="N406" s="337">
        <f>SUMIF('Tab 8'!$N$70:$N$680,A406,'Tab 8'!$O$70:$O$680)</f>
        <v>0</v>
      </c>
      <c r="O406" s="739">
        <f t="shared" si="25"/>
        <v>0</v>
      </c>
      <c r="P406" s="740">
        <f t="shared" si="27"/>
        <v>0</v>
      </c>
    </row>
    <row r="407" spans="1:16">
      <c r="A407" s="732" t="s">
        <v>982</v>
      </c>
      <c r="B407" s="80">
        <f>VLOOKUP(A407,[1]Adjustments!$A$12:$B$1400,2,FALSE)</f>
        <v>682863877.98846102</v>
      </c>
      <c r="C407" s="80">
        <f>VLOOKUP(A407,[1]Adjustments!$A$12:$DS$1400,123,FALSE)</f>
        <v>0</v>
      </c>
      <c r="D407" s="80">
        <f t="shared" si="26"/>
        <v>682863877.98846102</v>
      </c>
      <c r="F407" s="337">
        <f>VLOOKUP(A407,[1]Adjustments!$A$12:$DQ$1400,121,FALSE)</f>
        <v>0</v>
      </c>
      <c r="G407" s="740">
        <f t="shared" si="28"/>
        <v>-682863877.98846102</v>
      </c>
      <c r="I407" s="738">
        <f>SUMIF('Tab 3'!$N$11:$N$409,A407,'Tab 3'!$O$11:$O$409)</f>
        <v>0</v>
      </c>
      <c r="J407" s="337">
        <f>SUMIF('Tab 4'!$N$11:$N$409,A407,'Tab 4'!$O$11:$O$409)</f>
        <v>0</v>
      </c>
      <c r="K407" s="337">
        <f>SUMIF('Tab 5'!$N$11:$N$69,A407,'Tab 5'!$O$11:$O$69)</f>
        <v>0</v>
      </c>
      <c r="L407" s="751">
        <f>SUMIF('Tab 6'!$N$11:$N$409,A407,'Tab 6'!$O$11:$O$409)</f>
        <v>0</v>
      </c>
      <c r="M407" s="337">
        <f>SUMIF('Tab7'!$N$70:$N$273,A407,'Tab7'!$O$70:$O$273)</f>
        <v>0</v>
      </c>
      <c r="N407" s="337">
        <f>SUMIF('Tab 8'!$N$70:$N$680,A407,'Tab 8'!$O$70:$O$680)</f>
        <v>0</v>
      </c>
      <c r="O407" s="739">
        <f t="shared" si="25"/>
        <v>0</v>
      </c>
      <c r="P407" s="740">
        <f t="shared" si="27"/>
        <v>0</v>
      </c>
    </row>
    <row r="408" spans="1:16">
      <c r="A408" s="732" t="s">
        <v>983</v>
      </c>
      <c r="B408" s="80">
        <f>VLOOKUP(A408,[1]Adjustments!$A$12:$B$1400,2,FALSE)</f>
        <v>6370.99</v>
      </c>
      <c r="C408" s="80">
        <f>VLOOKUP(A408,[1]Adjustments!$A$12:$DS$1400,123,FALSE)</f>
        <v>0</v>
      </c>
      <c r="D408" s="80">
        <f t="shared" si="26"/>
        <v>6370.99</v>
      </c>
      <c r="F408" s="337">
        <f>VLOOKUP(A408,[1]Adjustments!$A$12:$DQ$1400,121,FALSE)</f>
        <v>0</v>
      </c>
      <c r="G408" s="740">
        <f t="shared" si="28"/>
        <v>-6370.99</v>
      </c>
      <c r="I408" s="738">
        <f>SUMIF('Tab 3'!$N$11:$N$409,A408,'Tab 3'!$O$11:$O$409)</f>
        <v>0</v>
      </c>
      <c r="J408" s="337">
        <f>SUMIF('Tab 4'!$N$11:$N$409,A408,'Tab 4'!$O$11:$O$409)</f>
        <v>0</v>
      </c>
      <c r="K408" s="337">
        <f>SUMIF('Tab 5'!$N$11:$N$69,A408,'Tab 5'!$O$11:$O$69)</f>
        <v>0</v>
      </c>
      <c r="L408" s="751">
        <f>SUMIF('Tab 6'!$N$11:$N$409,A408,'Tab 6'!$O$11:$O$409)</f>
        <v>0</v>
      </c>
      <c r="M408" s="337">
        <f>SUMIF('Tab7'!$N$70:$N$273,A408,'Tab7'!$O$70:$O$273)</f>
        <v>0</v>
      </c>
      <c r="N408" s="337">
        <f>SUMIF('Tab 8'!$N$70:$N$680,A408,'Tab 8'!$O$70:$O$680)</f>
        <v>0</v>
      </c>
      <c r="O408" s="739">
        <f t="shared" si="25"/>
        <v>0</v>
      </c>
      <c r="P408" s="740">
        <f t="shared" si="27"/>
        <v>0</v>
      </c>
    </row>
    <row r="409" spans="1:16">
      <c r="A409" s="732" t="s">
        <v>984</v>
      </c>
      <c r="B409" s="80">
        <f>VLOOKUP(A409,[1]Adjustments!$A$12:$B$1400,2,FALSE)</f>
        <v>91650.59</v>
      </c>
      <c r="C409" s="80">
        <f>VLOOKUP(A409,[1]Adjustments!$A$12:$DS$1400,123,FALSE)</f>
        <v>0</v>
      </c>
      <c r="D409" s="80">
        <f t="shared" si="26"/>
        <v>91650.59</v>
      </c>
      <c r="F409" s="337">
        <f>VLOOKUP(A409,[1]Adjustments!$A$12:$DQ$1400,121,FALSE)</f>
        <v>0</v>
      </c>
      <c r="G409" s="740">
        <f t="shared" si="28"/>
        <v>-91650.59</v>
      </c>
      <c r="I409" s="738">
        <f>SUMIF('Tab 3'!$N$11:$N$409,A409,'Tab 3'!$O$11:$O$409)</f>
        <v>0</v>
      </c>
      <c r="J409" s="337">
        <f>SUMIF('Tab 4'!$N$11:$N$409,A409,'Tab 4'!$O$11:$O$409)</f>
        <v>0</v>
      </c>
      <c r="K409" s="337">
        <f>SUMIF('Tab 5'!$N$11:$N$69,A409,'Tab 5'!$O$11:$O$69)</f>
        <v>0</v>
      </c>
      <c r="L409" s="751">
        <f>SUMIF('Tab 6'!$N$11:$N$409,A409,'Tab 6'!$O$11:$O$409)</f>
        <v>0</v>
      </c>
      <c r="M409" s="337">
        <f>SUMIF('Tab7'!$N$70:$N$273,A409,'Tab7'!$O$70:$O$273)</f>
        <v>0</v>
      </c>
      <c r="N409" s="337">
        <f>SUMIF('Tab 8'!$N$70:$N$680,A409,'Tab 8'!$O$70:$O$680)</f>
        <v>0</v>
      </c>
      <c r="O409" s="739">
        <f t="shared" si="25"/>
        <v>0</v>
      </c>
      <c r="P409" s="740">
        <f t="shared" si="27"/>
        <v>0</v>
      </c>
    </row>
    <row r="410" spans="1:16">
      <c r="A410" s="732" t="s">
        <v>985</v>
      </c>
      <c r="B410" s="80">
        <f>VLOOKUP(A410,[1]Adjustments!$A$12:$B$1400,2,FALSE)</f>
        <v>3264198.4776923</v>
      </c>
      <c r="C410" s="80">
        <f>VLOOKUP(A410,[1]Adjustments!$A$12:$DS$1400,123,FALSE)</f>
        <v>0</v>
      </c>
      <c r="D410" s="80">
        <f t="shared" si="26"/>
        <v>3264198.4776923</v>
      </c>
      <c r="F410" s="337">
        <f>VLOOKUP(A410,[1]Adjustments!$A$12:$DQ$1400,121,FALSE)</f>
        <v>0</v>
      </c>
      <c r="G410" s="740">
        <f t="shared" si="28"/>
        <v>-3264198.4776923</v>
      </c>
      <c r="I410" s="738">
        <f>SUMIF('Tab 3'!$N$11:$N$409,A410,'Tab 3'!$O$11:$O$409)</f>
        <v>0</v>
      </c>
      <c r="J410" s="337">
        <f>SUMIF('Tab 4'!$N$11:$N$409,A410,'Tab 4'!$O$11:$O$409)</f>
        <v>0</v>
      </c>
      <c r="K410" s="337">
        <f>SUMIF('Tab 5'!$N$11:$N$69,A410,'Tab 5'!$O$11:$O$69)</f>
        <v>0</v>
      </c>
      <c r="L410" s="751">
        <f>SUMIF('Tab 6'!$N$11:$N$409,A410,'Tab 6'!$O$11:$O$409)</f>
        <v>0</v>
      </c>
      <c r="M410" s="337">
        <f>SUMIF('Tab7'!$N$70:$N$273,A410,'Tab7'!$O$70:$O$273)</f>
        <v>0</v>
      </c>
      <c r="N410" s="337">
        <f>SUMIF('Tab 8'!$N$70:$N$680,A410,'Tab 8'!$O$70:$O$680)</f>
        <v>0</v>
      </c>
      <c r="O410" s="739">
        <f t="shared" si="25"/>
        <v>0</v>
      </c>
      <c r="P410" s="740">
        <f t="shared" si="27"/>
        <v>0</v>
      </c>
    </row>
    <row r="411" spans="1:16">
      <c r="A411" s="732" t="s">
        <v>986</v>
      </c>
      <c r="B411" s="80">
        <f>VLOOKUP(A411,[1]Adjustments!$A$12:$B$1400,2,FALSE)</f>
        <v>1087552.1399999999</v>
      </c>
      <c r="C411" s="80">
        <f>VLOOKUP(A411,[1]Adjustments!$A$12:$DS$1400,123,FALSE)</f>
        <v>0</v>
      </c>
      <c r="D411" s="80">
        <f t="shared" si="26"/>
        <v>1087552.1399999999</v>
      </c>
      <c r="F411" s="337">
        <f>VLOOKUP(A411,[1]Adjustments!$A$12:$DQ$1400,121,FALSE)</f>
        <v>0</v>
      </c>
      <c r="G411" s="740">
        <f t="shared" si="28"/>
        <v>-1087552.1399999999</v>
      </c>
      <c r="I411" s="738">
        <f>SUMIF('Tab 3'!$N$11:$N$409,A411,'Tab 3'!$O$11:$O$409)</f>
        <v>0</v>
      </c>
      <c r="J411" s="337">
        <f>SUMIF('Tab 4'!$N$11:$N$409,A411,'Tab 4'!$O$11:$O$409)</f>
        <v>0</v>
      </c>
      <c r="K411" s="337">
        <f>SUMIF('Tab 5'!$N$11:$N$69,A411,'Tab 5'!$O$11:$O$69)</f>
        <v>0</v>
      </c>
      <c r="L411" s="751">
        <f>SUMIF('Tab 6'!$N$11:$N$409,A411,'Tab 6'!$O$11:$O$409)</f>
        <v>0</v>
      </c>
      <c r="M411" s="337">
        <f>SUMIF('Tab7'!$N$70:$N$273,A411,'Tab7'!$O$70:$O$273)</f>
        <v>0</v>
      </c>
      <c r="N411" s="337">
        <f>SUMIF('Tab 8'!$N$70:$N$680,A411,'Tab 8'!$O$70:$O$680)</f>
        <v>0</v>
      </c>
      <c r="O411" s="739">
        <f t="shared" si="25"/>
        <v>0</v>
      </c>
      <c r="P411" s="740">
        <f t="shared" si="27"/>
        <v>0</v>
      </c>
    </row>
    <row r="412" spans="1:16">
      <c r="A412" s="732" t="s">
        <v>987</v>
      </c>
      <c r="B412" s="80">
        <f>VLOOKUP(A412,[1]Adjustments!$A$12:$B$1400,2,FALSE)</f>
        <v>6494352.8899999997</v>
      </c>
      <c r="C412" s="80">
        <f>VLOOKUP(A412,[1]Adjustments!$A$12:$DS$1400,123,FALSE)</f>
        <v>0</v>
      </c>
      <c r="D412" s="80">
        <f t="shared" si="26"/>
        <v>6494352.8899999997</v>
      </c>
      <c r="F412" s="337">
        <f>VLOOKUP(A412,[1]Adjustments!$A$12:$DQ$1400,121,FALSE)</f>
        <v>0</v>
      </c>
      <c r="G412" s="740">
        <f t="shared" si="28"/>
        <v>-6494352.8899999997</v>
      </c>
      <c r="I412" s="738">
        <f>SUMIF('Tab 3'!$N$11:$N$409,A412,'Tab 3'!$O$11:$O$409)</f>
        <v>0</v>
      </c>
      <c r="J412" s="337">
        <f>SUMIF('Tab 4'!$N$11:$N$409,A412,'Tab 4'!$O$11:$O$409)</f>
        <v>0</v>
      </c>
      <c r="K412" s="337">
        <f>SUMIF('Tab 5'!$N$11:$N$69,A412,'Tab 5'!$O$11:$O$69)</f>
        <v>0</v>
      </c>
      <c r="L412" s="751">
        <f>SUMIF('Tab 6'!$N$11:$N$409,A412,'Tab 6'!$O$11:$O$409)</f>
        <v>0</v>
      </c>
      <c r="M412" s="337">
        <f>SUMIF('Tab7'!$N$70:$N$273,A412,'Tab7'!$O$70:$O$273)</f>
        <v>0</v>
      </c>
      <c r="N412" s="337">
        <f>SUMIF('Tab 8'!$N$70:$N$680,A412,'Tab 8'!$O$70:$O$680)</f>
        <v>0</v>
      </c>
      <c r="O412" s="739">
        <f t="shared" si="25"/>
        <v>0</v>
      </c>
      <c r="P412" s="740">
        <f t="shared" si="27"/>
        <v>0</v>
      </c>
    </row>
    <row r="413" spans="1:16">
      <c r="A413" s="732" t="s">
        <v>988</v>
      </c>
      <c r="B413" s="80">
        <f>VLOOKUP(A413,[1]Adjustments!$A$12:$B$1400,2,FALSE)</f>
        <v>1863031.54</v>
      </c>
      <c r="C413" s="80">
        <f>VLOOKUP(A413,[1]Adjustments!$A$12:$DS$1400,123,FALSE)</f>
        <v>0</v>
      </c>
      <c r="D413" s="80">
        <f t="shared" si="26"/>
        <v>1863031.54</v>
      </c>
      <c r="F413" s="337">
        <f>VLOOKUP(A413,[1]Adjustments!$A$12:$DQ$1400,121,FALSE)</f>
        <v>0</v>
      </c>
      <c r="G413" s="740">
        <f t="shared" si="28"/>
        <v>-1863031.54</v>
      </c>
      <c r="I413" s="738">
        <f>SUMIF('Tab 3'!$N$11:$N$409,A413,'Tab 3'!$O$11:$O$409)</f>
        <v>0</v>
      </c>
      <c r="J413" s="337">
        <f>SUMIF('Tab 4'!$N$11:$N$409,A413,'Tab 4'!$O$11:$O$409)</f>
        <v>0</v>
      </c>
      <c r="K413" s="337">
        <f>SUMIF('Tab 5'!$N$11:$N$69,A413,'Tab 5'!$O$11:$O$69)</f>
        <v>0</v>
      </c>
      <c r="L413" s="751">
        <f>SUMIF('Tab 6'!$N$11:$N$409,A413,'Tab 6'!$O$11:$O$409)</f>
        <v>0</v>
      </c>
      <c r="M413" s="337">
        <f>SUMIF('Tab7'!$N$70:$N$273,A413,'Tab7'!$O$70:$O$273)</f>
        <v>0</v>
      </c>
      <c r="N413" s="337">
        <f>SUMIF('Tab 8'!$N$70:$N$680,A413,'Tab 8'!$O$70:$O$680)</f>
        <v>0</v>
      </c>
      <c r="O413" s="739">
        <f t="shared" si="25"/>
        <v>0</v>
      </c>
      <c r="P413" s="740">
        <f t="shared" si="27"/>
        <v>0</v>
      </c>
    </row>
    <row r="414" spans="1:16">
      <c r="A414" s="732" t="s">
        <v>989</v>
      </c>
      <c r="B414" s="80">
        <f>VLOOKUP(A414,[1]Adjustments!$A$12:$B$1400,2,FALSE)</f>
        <v>440513.21</v>
      </c>
      <c r="C414" s="80">
        <f>VLOOKUP(A414,[1]Adjustments!$A$12:$DS$1400,123,FALSE)</f>
        <v>0</v>
      </c>
      <c r="D414" s="80">
        <f t="shared" si="26"/>
        <v>440513.21</v>
      </c>
      <c r="F414" s="337">
        <f>VLOOKUP(A414,[1]Adjustments!$A$12:$DQ$1400,121,FALSE)</f>
        <v>0</v>
      </c>
      <c r="G414" s="740">
        <f t="shared" si="28"/>
        <v>-440513.21</v>
      </c>
      <c r="I414" s="738">
        <f>SUMIF('Tab 3'!$N$11:$N$409,A414,'Tab 3'!$O$11:$O$409)</f>
        <v>0</v>
      </c>
      <c r="J414" s="337">
        <f>SUMIF('Tab 4'!$N$11:$N$409,A414,'Tab 4'!$O$11:$O$409)</f>
        <v>0</v>
      </c>
      <c r="K414" s="337">
        <f>SUMIF('Tab 5'!$N$11:$N$69,A414,'Tab 5'!$O$11:$O$69)</f>
        <v>0</v>
      </c>
      <c r="L414" s="751">
        <f>SUMIF('Tab 6'!$N$11:$N$409,A414,'Tab 6'!$O$11:$O$409)</f>
        <v>0</v>
      </c>
      <c r="M414" s="337">
        <f>SUMIF('Tab7'!$N$70:$N$273,A414,'Tab7'!$O$70:$O$273)</f>
        <v>0</v>
      </c>
      <c r="N414" s="337">
        <f>SUMIF('Tab 8'!$N$70:$N$680,A414,'Tab 8'!$O$70:$O$680)</f>
        <v>0</v>
      </c>
      <c r="O414" s="739">
        <f t="shared" si="25"/>
        <v>0</v>
      </c>
      <c r="P414" s="740">
        <f t="shared" si="27"/>
        <v>0</v>
      </c>
    </row>
    <row r="415" spans="1:16">
      <c r="A415" s="732" t="s">
        <v>990</v>
      </c>
      <c r="B415" s="80">
        <f>VLOOKUP(A415,[1]Adjustments!$A$12:$B$1400,2,FALSE)</f>
        <v>9614690.1276923008</v>
      </c>
      <c r="C415" s="80">
        <f>VLOOKUP(A415,[1]Adjustments!$A$12:$DS$1400,123,FALSE)</f>
        <v>0</v>
      </c>
      <c r="D415" s="80">
        <f t="shared" si="26"/>
        <v>9614690.1276923008</v>
      </c>
      <c r="F415" s="337">
        <f>VLOOKUP(A415,[1]Adjustments!$A$12:$DQ$1400,121,FALSE)</f>
        <v>0</v>
      </c>
      <c r="G415" s="740">
        <f t="shared" si="28"/>
        <v>-9614690.1276923008</v>
      </c>
      <c r="I415" s="738">
        <f>SUMIF('Tab 3'!$N$11:$N$409,A415,'Tab 3'!$O$11:$O$409)</f>
        <v>0</v>
      </c>
      <c r="J415" s="337">
        <f>SUMIF('Tab 4'!$N$11:$N$409,A415,'Tab 4'!$O$11:$O$409)</f>
        <v>0</v>
      </c>
      <c r="K415" s="337">
        <f>SUMIF('Tab 5'!$N$11:$N$69,A415,'Tab 5'!$O$11:$O$69)</f>
        <v>0</v>
      </c>
      <c r="L415" s="751">
        <f>SUMIF('Tab 6'!$N$11:$N$409,A415,'Tab 6'!$O$11:$O$409)</f>
        <v>0</v>
      </c>
      <c r="M415" s="337">
        <f>SUMIF('Tab7'!$N$70:$N$273,A415,'Tab7'!$O$70:$O$273)</f>
        <v>0</v>
      </c>
      <c r="N415" s="337">
        <f>SUMIF('Tab 8'!$N$70:$N$680,A415,'Tab 8'!$O$70:$O$680)</f>
        <v>0</v>
      </c>
      <c r="O415" s="739">
        <f t="shared" si="25"/>
        <v>0</v>
      </c>
      <c r="P415" s="740">
        <f t="shared" si="27"/>
        <v>0</v>
      </c>
    </row>
    <row r="416" spans="1:16">
      <c r="A416" s="732" t="s">
        <v>991</v>
      </c>
      <c r="B416" s="80">
        <f>VLOOKUP(A416,[1]Adjustments!$A$12:$B$1400,2,FALSE)</f>
        <v>1712137.8307692299</v>
      </c>
      <c r="C416" s="80">
        <f>VLOOKUP(A416,[1]Adjustments!$A$12:$DS$1400,123,FALSE)</f>
        <v>0</v>
      </c>
      <c r="D416" s="80">
        <f t="shared" si="26"/>
        <v>1712137.8307692299</v>
      </c>
      <c r="F416" s="337">
        <f>VLOOKUP(A416,[1]Adjustments!$A$12:$DQ$1400,121,FALSE)</f>
        <v>0</v>
      </c>
      <c r="G416" s="740">
        <f t="shared" si="28"/>
        <v>-1712137.8307692299</v>
      </c>
      <c r="I416" s="738">
        <f>SUMIF('Tab 3'!$N$11:$N$409,A416,'Tab 3'!$O$11:$O$409)</f>
        <v>0</v>
      </c>
      <c r="J416" s="337">
        <f>SUMIF('Tab 4'!$N$11:$N$409,A416,'Tab 4'!$O$11:$O$409)</f>
        <v>0</v>
      </c>
      <c r="K416" s="337">
        <f>SUMIF('Tab 5'!$N$11:$N$69,A416,'Tab 5'!$O$11:$O$69)</f>
        <v>0</v>
      </c>
      <c r="L416" s="751">
        <f>SUMIF('Tab 6'!$N$11:$N$409,A416,'Tab 6'!$O$11:$O$409)</f>
        <v>0</v>
      </c>
      <c r="M416" s="337">
        <f>SUMIF('Tab7'!$N$70:$N$273,A416,'Tab7'!$O$70:$O$273)</f>
        <v>0</v>
      </c>
      <c r="N416" s="337">
        <f>SUMIF('Tab 8'!$N$70:$N$680,A416,'Tab 8'!$O$70:$O$680)</f>
        <v>0</v>
      </c>
      <c r="O416" s="739">
        <f t="shared" si="25"/>
        <v>0</v>
      </c>
      <c r="P416" s="740">
        <f t="shared" si="27"/>
        <v>0</v>
      </c>
    </row>
    <row r="417" spans="1:16">
      <c r="A417" s="732" t="s">
        <v>992</v>
      </c>
      <c r="B417" s="80">
        <f>VLOOKUP(A417,[1]Adjustments!$A$12:$B$1400,2,FALSE)</f>
        <v>1488010.46538461</v>
      </c>
      <c r="C417" s="80">
        <f>VLOOKUP(A417,[1]Adjustments!$A$12:$DS$1400,123,FALSE)</f>
        <v>0</v>
      </c>
      <c r="D417" s="80">
        <f t="shared" si="26"/>
        <v>1488010.46538461</v>
      </c>
      <c r="F417" s="337">
        <f>VLOOKUP(A417,[1]Adjustments!$A$12:$DQ$1400,121,FALSE)</f>
        <v>0</v>
      </c>
      <c r="G417" s="740">
        <f t="shared" si="28"/>
        <v>-1488010.46538461</v>
      </c>
      <c r="I417" s="738">
        <f>SUMIF('Tab 3'!$N$11:$N$409,A417,'Tab 3'!$O$11:$O$409)</f>
        <v>0</v>
      </c>
      <c r="J417" s="337">
        <f>SUMIF('Tab 4'!$N$11:$N$409,A417,'Tab 4'!$O$11:$O$409)</f>
        <v>0</v>
      </c>
      <c r="K417" s="337">
        <f>SUMIF('Tab 5'!$N$11:$N$69,A417,'Tab 5'!$O$11:$O$69)</f>
        <v>0</v>
      </c>
      <c r="L417" s="751">
        <f>SUMIF('Tab 6'!$N$11:$N$409,A417,'Tab 6'!$O$11:$O$409)</f>
        <v>0</v>
      </c>
      <c r="M417" s="337">
        <f>SUMIF('Tab7'!$N$70:$N$273,A417,'Tab7'!$O$70:$O$273)</f>
        <v>0</v>
      </c>
      <c r="N417" s="337">
        <f>SUMIF('Tab 8'!$N$70:$N$680,A417,'Tab 8'!$O$70:$O$680)</f>
        <v>0</v>
      </c>
      <c r="O417" s="739">
        <f t="shared" si="25"/>
        <v>0</v>
      </c>
      <c r="P417" s="740">
        <f t="shared" si="27"/>
        <v>0</v>
      </c>
    </row>
    <row r="418" spans="1:16">
      <c r="A418" s="732" t="s">
        <v>993</v>
      </c>
      <c r="B418" s="80">
        <f>VLOOKUP(A418,[1]Adjustments!$A$12:$B$1400,2,FALSE)</f>
        <v>13688658.9076923</v>
      </c>
      <c r="C418" s="80">
        <f>VLOOKUP(A418,[1]Adjustments!$A$12:$DS$1400,123,FALSE)</f>
        <v>0</v>
      </c>
      <c r="D418" s="80">
        <f t="shared" si="26"/>
        <v>13688658.9076923</v>
      </c>
      <c r="F418" s="337">
        <f>VLOOKUP(A418,[1]Adjustments!$A$12:$DQ$1400,121,FALSE)</f>
        <v>0</v>
      </c>
      <c r="G418" s="740">
        <f t="shared" si="28"/>
        <v>-13688658.9076923</v>
      </c>
      <c r="I418" s="738">
        <f>SUMIF('Tab 3'!$N$11:$N$409,A418,'Tab 3'!$O$11:$O$409)</f>
        <v>0</v>
      </c>
      <c r="J418" s="337">
        <f>SUMIF('Tab 4'!$N$11:$N$409,A418,'Tab 4'!$O$11:$O$409)</f>
        <v>0</v>
      </c>
      <c r="K418" s="337">
        <f>SUMIF('Tab 5'!$N$11:$N$69,A418,'Tab 5'!$O$11:$O$69)</f>
        <v>0</v>
      </c>
      <c r="L418" s="751">
        <f>SUMIF('Tab 6'!$N$11:$N$409,A418,'Tab 6'!$O$11:$O$409)</f>
        <v>0</v>
      </c>
      <c r="M418" s="337">
        <f>SUMIF('Tab7'!$N$70:$N$273,A418,'Tab7'!$O$70:$O$273)</f>
        <v>0</v>
      </c>
      <c r="N418" s="337">
        <f>SUMIF('Tab 8'!$N$70:$N$680,A418,'Tab 8'!$O$70:$O$680)</f>
        <v>0</v>
      </c>
      <c r="O418" s="739">
        <f t="shared" si="25"/>
        <v>0</v>
      </c>
      <c r="P418" s="740">
        <f t="shared" si="27"/>
        <v>0</v>
      </c>
    </row>
    <row r="419" spans="1:16">
      <c r="A419" s="732" t="s">
        <v>994</v>
      </c>
      <c r="B419" s="80">
        <f>VLOOKUP(A419,[1]Adjustments!$A$12:$B$1400,2,FALSE)</f>
        <v>37621363.984615304</v>
      </c>
      <c r="C419" s="80">
        <f>VLOOKUP(A419,[1]Adjustments!$A$12:$DS$1400,123,FALSE)</f>
        <v>0</v>
      </c>
      <c r="D419" s="80">
        <f t="shared" si="26"/>
        <v>37621363.984615304</v>
      </c>
      <c r="F419" s="337">
        <f>VLOOKUP(A419,[1]Adjustments!$A$12:$DQ$1400,121,FALSE)</f>
        <v>0</v>
      </c>
      <c r="G419" s="740">
        <f t="shared" si="28"/>
        <v>-37621363.984615304</v>
      </c>
      <c r="I419" s="738">
        <f>SUMIF('Tab 3'!$N$11:$N$409,A419,'Tab 3'!$O$11:$O$409)</f>
        <v>0</v>
      </c>
      <c r="J419" s="337">
        <f>SUMIF('Tab 4'!$N$11:$N$409,A419,'Tab 4'!$O$11:$O$409)</f>
        <v>0</v>
      </c>
      <c r="K419" s="337">
        <f>SUMIF('Tab 5'!$N$11:$N$69,A419,'Tab 5'!$O$11:$O$69)</f>
        <v>0</v>
      </c>
      <c r="L419" s="751">
        <f>SUMIF('Tab 6'!$N$11:$N$409,A419,'Tab 6'!$O$11:$O$409)</f>
        <v>0</v>
      </c>
      <c r="M419" s="337">
        <f>SUMIF('Tab7'!$N$70:$N$273,A419,'Tab7'!$O$70:$O$273)</f>
        <v>0</v>
      </c>
      <c r="N419" s="337">
        <f>SUMIF('Tab 8'!$N$70:$N$680,A419,'Tab 8'!$O$70:$O$680)</f>
        <v>0</v>
      </c>
      <c r="O419" s="739">
        <f t="shared" si="25"/>
        <v>0</v>
      </c>
      <c r="P419" s="740">
        <f t="shared" si="27"/>
        <v>0</v>
      </c>
    </row>
    <row r="420" spans="1:16">
      <c r="A420" s="732" t="s">
        <v>995</v>
      </c>
      <c r="B420" s="80">
        <f>VLOOKUP(A420,[1]Adjustments!$A$12:$B$1400,2,FALSE)</f>
        <v>1644741.0507692299</v>
      </c>
      <c r="C420" s="80">
        <f>VLOOKUP(A420,[1]Adjustments!$A$12:$DS$1400,123,FALSE)</f>
        <v>0</v>
      </c>
      <c r="D420" s="80">
        <f t="shared" si="26"/>
        <v>1644741.0507692299</v>
      </c>
      <c r="F420" s="337">
        <f>VLOOKUP(A420,[1]Adjustments!$A$12:$DQ$1400,121,FALSE)</f>
        <v>0</v>
      </c>
      <c r="G420" s="740">
        <f t="shared" si="28"/>
        <v>-1644741.0507692299</v>
      </c>
      <c r="I420" s="738">
        <f>SUMIF('Tab 3'!$N$11:$N$409,A420,'Tab 3'!$O$11:$O$409)</f>
        <v>0</v>
      </c>
      <c r="J420" s="337">
        <f>SUMIF('Tab 4'!$N$11:$N$409,A420,'Tab 4'!$O$11:$O$409)</f>
        <v>0</v>
      </c>
      <c r="K420" s="337">
        <f>SUMIF('Tab 5'!$N$11:$N$69,A420,'Tab 5'!$O$11:$O$69)</f>
        <v>0</v>
      </c>
      <c r="L420" s="751">
        <f>SUMIF('Tab 6'!$N$11:$N$409,A420,'Tab 6'!$O$11:$O$409)</f>
        <v>0</v>
      </c>
      <c r="M420" s="337">
        <f>SUMIF('Tab7'!$N$70:$N$273,A420,'Tab7'!$O$70:$O$273)</f>
        <v>0</v>
      </c>
      <c r="N420" s="337">
        <f>SUMIF('Tab 8'!$N$70:$N$680,A420,'Tab 8'!$O$70:$O$680)</f>
        <v>0</v>
      </c>
      <c r="O420" s="739">
        <f t="shared" si="25"/>
        <v>0</v>
      </c>
      <c r="P420" s="740">
        <f t="shared" si="27"/>
        <v>0</v>
      </c>
    </row>
    <row r="421" spans="1:16">
      <c r="A421" s="732" t="s">
        <v>996</v>
      </c>
      <c r="B421" s="80">
        <f>VLOOKUP(A421,[1]Adjustments!$A$12:$B$1400,2,FALSE)</f>
        <v>2622387.5315384599</v>
      </c>
      <c r="C421" s="80">
        <f>VLOOKUP(A421,[1]Adjustments!$A$12:$DS$1400,123,FALSE)</f>
        <v>0</v>
      </c>
      <c r="D421" s="80">
        <f t="shared" si="26"/>
        <v>2622387.5315384599</v>
      </c>
      <c r="F421" s="337">
        <f>VLOOKUP(A421,[1]Adjustments!$A$12:$DQ$1400,121,FALSE)</f>
        <v>0</v>
      </c>
      <c r="G421" s="740">
        <f t="shared" si="28"/>
        <v>-2622387.5315384599</v>
      </c>
      <c r="I421" s="738">
        <f>SUMIF('Tab 3'!$N$11:$N$409,A421,'Tab 3'!$O$11:$O$409)</f>
        <v>0</v>
      </c>
      <c r="J421" s="337">
        <f>SUMIF('Tab 4'!$N$11:$N$409,A421,'Tab 4'!$O$11:$O$409)</f>
        <v>0</v>
      </c>
      <c r="K421" s="337">
        <f>SUMIF('Tab 5'!$N$11:$N$69,A421,'Tab 5'!$O$11:$O$69)</f>
        <v>0</v>
      </c>
      <c r="L421" s="751">
        <f>SUMIF('Tab 6'!$N$11:$N$409,A421,'Tab 6'!$O$11:$O$409)</f>
        <v>0</v>
      </c>
      <c r="M421" s="337">
        <f>SUMIF('Tab7'!$N$70:$N$273,A421,'Tab7'!$O$70:$O$273)</f>
        <v>0</v>
      </c>
      <c r="N421" s="337">
        <f>SUMIF('Tab 8'!$N$70:$N$680,A421,'Tab 8'!$O$70:$O$680)</f>
        <v>0</v>
      </c>
      <c r="O421" s="739">
        <f t="shared" si="25"/>
        <v>0</v>
      </c>
      <c r="P421" s="740">
        <f t="shared" si="27"/>
        <v>0</v>
      </c>
    </row>
    <row r="422" spans="1:16">
      <c r="A422" s="732" t="s">
        <v>997</v>
      </c>
      <c r="B422" s="80">
        <f>VLOOKUP(A422,[1]Adjustments!$A$12:$B$1400,2,FALSE)</f>
        <v>3038333.7507692301</v>
      </c>
      <c r="C422" s="80">
        <f>VLOOKUP(A422,[1]Adjustments!$A$12:$DS$1400,123,FALSE)</f>
        <v>0</v>
      </c>
      <c r="D422" s="80">
        <f t="shared" si="26"/>
        <v>3038333.7507692301</v>
      </c>
      <c r="F422" s="337">
        <f>VLOOKUP(A422,[1]Adjustments!$A$12:$DQ$1400,121,FALSE)</f>
        <v>0</v>
      </c>
      <c r="G422" s="740">
        <f t="shared" si="28"/>
        <v>-3038333.7507692301</v>
      </c>
      <c r="I422" s="738">
        <f>SUMIF('Tab 3'!$N$11:$N$409,A422,'Tab 3'!$O$11:$O$409)</f>
        <v>0</v>
      </c>
      <c r="J422" s="337">
        <f>SUMIF('Tab 4'!$N$11:$N$409,A422,'Tab 4'!$O$11:$O$409)</f>
        <v>0</v>
      </c>
      <c r="K422" s="337">
        <f>SUMIF('Tab 5'!$N$11:$N$69,A422,'Tab 5'!$O$11:$O$69)</f>
        <v>0</v>
      </c>
      <c r="L422" s="751">
        <f>SUMIF('Tab 6'!$N$11:$N$409,A422,'Tab 6'!$O$11:$O$409)</f>
        <v>0</v>
      </c>
      <c r="M422" s="337">
        <f>SUMIF('Tab7'!$N$70:$N$273,A422,'Tab7'!$O$70:$O$273)</f>
        <v>0</v>
      </c>
      <c r="N422" s="337">
        <f>SUMIF('Tab 8'!$N$70:$N$680,A422,'Tab 8'!$O$70:$O$680)</f>
        <v>0</v>
      </c>
      <c r="O422" s="739">
        <f t="shared" si="25"/>
        <v>0</v>
      </c>
      <c r="P422" s="740">
        <f t="shared" si="27"/>
        <v>0</v>
      </c>
    </row>
    <row r="423" spans="1:16">
      <c r="A423" s="732" t="s">
        <v>998</v>
      </c>
      <c r="B423" s="80">
        <f>VLOOKUP(A423,[1]Adjustments!$A$12:$B$1400,2,FALSE)</f>
        <v>4461896.8092307597</v>
      </c>
      <c r="C423" s="80">
        <f>VLOOKUP(A423,[1]Adjustments!$A$12:$DS$1400,123,FALSE)</f>
        <v>0</v>
      </c>
      <c r="D423" s="80">
        <f t="shared" si="26"/>
        <v>4461896.8092307597</v>
      </c>
      <c r="F423" s="337">
        <f>VLOOKUP(A423,[1]Adjustments!$A$12:$DQ$1400,121,FALSE)</f>
        <v>0</v>
      </c>
      <c r="G423" s="740">
        <f t="shared" si="28"/>
        <v>-4461896.8092307597</v>
      </c>
      <c r="I423" s="738">
        <f>SUMIF('Tab 3'!$N$11:$N$409,A423,'Tab 3'!$O$11:$O$409)</f>
        <v>0</v>
      </c>
      <c r="J423" s="337">
        <f>SUMIF('Tab 4'!$N$11:$N$409,A423,'Tab 4'!$O$11:$O$409)</f>
        <v>0</v>
      </c>
      <c r="K423" s="337">
        <f>SUMIF('Tab 5'!$N$11:$N$69,A423,'Tab 5'!$O$11:$O$69)</f>
        <v>0</v>
      </c>
      <c r="L423" s="751">
        <f>SUMIF('Tab 6'!$N$11:$N$409,A423,'Tab 6'!$O$11:$O$409)</f>
        <v>0</v>
      </c>
      <c r="M423" s="337">
        <f>SUMIF('Tab7'!$N$70:$N$273,A423,'Tab7'!$O$70:$O$273)</f>
        <v>0</v>
      </c>
      <c r="N423" s="337">
        <f>SUMIF('Tab 8'!$N$70:$N$680,A423,'Tab 8'!$O$70:$O$680)</f>
        <v>0</v>
      </c>
      <c r="O423" s="739">
        <f t="shared" si="25"/>
        <v>0</v>
      </c>
      <c r="P423" s="740">
        <f t="shared" si="27"/>
        <v>0</v>
      </c>
    </row>
    <row r="424" spans="1:16">
      <c r="A424" s="732" t="s">
        <v>999</v>
      </c>
      <c r="B424" s="80">
        <f>VLOOKUP(A424,[1]Adjustments!$A$12:$B$1400,2,FALSE)</f>
        <v>2195099.9561538398</v>
      </c>
      <c r="C424" s="80">
        <f>VLOOKUP(A424,[1]Adjustments!$A$12:$DS$1400,123,FALSE)</f>
        <v>0</v>
      </c>
      <c r="D424" s="80">
        <f t="shared" si="26"/>
        <v>2195099.9561538398</v>
      </c>
      <c r="F424" s="337">
        <f>VLOOKUP(A424,[1]Adjustments!$A$12:$DQ$1400,121,FALSE)</f>
        <v>-2241.9723076923001</v>
      </c>
      <c r="G424" s="740">
        <f t="shared" si="28"/>
        <v>-2197341.9284615321</v>
      </c>
      <c r="I424" s="738">
        <f>SUMIF('Tab 3'!$N$11:$N$409,A424,'Tab 3'!$O$11:$O$409)</f>
        <v>0</v>
      </c>
      <c r="J424" s="337">
        <f>SUMIF('Tab 4'!$N$11:$N$409,A424,'Tab 4'!$O$11:$O$409)</f>
        <v>0</v>
      </c>
      <c r="K424" s="337">
        <f>SUMIF('Tab 5'!$N$11:$N$69,A424,'Tab 5'!$O$11:$O$69)</f>
        <v>0</v>
      </c>
      <c r="L424" s="751">
        <f>SUMIF('Tab 6'!$N$11:$N$409,A424,'Tab 6'!$O$11:$O$409)</f>
        <v>0</v>
      </c>
      <c r="M424" s="337">
        <f>SUMIF('Tab7'!$N$70:$N$273,A424,'Tab7'!$O$70:$O$273)</f>
        <v>0</v>
      </c>
      <c r="N424" s="337">
        <f>SUMIF('Tab 8'!$N$70:$N$680,A424,'Tab 8'!$O$70:$O$680)</f>
        <v>0</v>
      </c>
      <c r="O424" s="739">
        <f t="shared" si="25"/>
        <v>0</v>
      </c>
      <c r="P424" s="740">
        <f t="shared" si="27"/>
        <v>0</v>
      </c>
    </row>
    <row r="425" spans="1:16">
      <c r="A425" s="732" t="s">
        <v>1000</v>
      </c>
      <c r="B425" s="80">
        <f>VLOOKUP(A425,[1]Adjustments!$A$12:$B$1400,2,FALSE)</f>
        <v>23831420.774615299</v>
      </c>
      <c r="C425" s="80">
        <f>VLOOKUP(A425,[1]Adjustments!$A$12:$DS$1400,123,FALSE)</f>
        <v>0</v>
      </c>
      <c r="D425" s="80">
        <f t="shared" si="26"/>
        <v>23831420.774615299</v>
      </c>
      <c r="F425" s="337">
        <f>VLOOKUP(A425,[1]Adjustments!$A$12:$DQ$1400,121,FALSE)</f>
        <v>0</v>
      </c>
      <c r="G425" s="740">
        <f t="shared" si="28"/>
        <v>-23831420.774615299</v>
      </c>
      <c r="I425" s="738">
        <f>SUMIF('Tab 3'!$N$11:$N$409,A425,'Tab 3'!$O$11:$O$409)</f>
        <v>0</v>
      </c>
      <c r="J425" s="337">
        <f>SUMIF('Tab 4'!$N$11:$N$409,A425,'Tab 4'!$O$11:$O$409)</f>
        <v>0</v>
      </c>
      <c r="K425" s="337">
        <f>SUMIF('Tab 5'!$N$11:$N$69,A425,'Tab 5'!$O$11:$O$69)</f>
        <v>0</v>
      </c>
      <c r="L425" s="751">
        <f>SUMIF('Tab 6'!$N$11:$N$409,A425,'Tab 6'!$O$11:$O$409)</f>
        <v>0</v>
      </c>
      <c r="M425" s="337">
        <f>SUMIF('Tab7'!$N$70:$N$273,A425,'Tab7'!$O$70:$O$273)</f>
        <v>0</v>
      </c>
      <c r="N425" s="337">
        <f>SUMIF('Tab 8'!$N$70:$N$680,A425,'Tab 8'!$O$70:$O$680)</f>
        <v>0</v>
      </c>
      <c r="O425" s="739">
        <f t="shared" si="25"/>
        <v>0</v>
      </c>
      <c r="P425" s="740">
        <f t="shared" si="27"/>
        <v>0</v>
      </c>
    </row>
    <row r="426" spans="1:16">
      <c r="A426" s="732" t="s">
        <v>1001</v>
      </c>
      <c r="B426" s="80">
        <f>VLOOKUP(A426,[1]Adjustments!$A$12:$B$1400,2,FALSE)</f>
        <v>50588857.533846103</v>
      </c>
      <c r="C426" s="80">
        <f>VLOOKUP(A426,[1]Adjustments!$A$12:$DS$1400,123,FALSE)</f>
        <v>0</v>
      </c>
      <c r="D426" s="80">
        <f t="shared" si="26"/>
        <v>50588857.533846103</v>
      </c>
      <c r="F426" s="337">
        <f>VLOOKUP(A426,[1]Adjustments!$A$12:$DQ$1400,121,FALSE)</f>
        <v>0</v>
      </c>
      <c r="G426" s="740">
        <f t="shared" si="28"/>
        <v>-50588857.533846103</v>
      </c>
      <c r="I426" s="738">
        <f>SUMIF('Tab 3'!$N$11:$N$409,A426,'Tab 3'!$O$11:$O$409)</f>
        <v>0</v>
      </c>
      <c r="J426" s="337">
        <f>SUMIF('Tab 4'!$N$11:$N$409,A426,'Tab 4'!$O$11:$O$409)</f>
        <v>0</v>
      </c>
      <c r="K426" s="337">
        <f>SUMIF('Tab 5'!$N$11:$N$69,A426,'Tab 5'!$O$11:$O$69)</f>
        <v>0</v>
      </c>
      <c r="L426" s="751">
        <f>SUMIF('Tab 6'!$N$11:$N$409,A426,'Tab 6'!$O$11:$O$409)</f>
        <v>0</v>
      </c>
      <c r="M426" s="337">
        <f>SUMIF('Tab7'!$N$70:$N$273,A426,'Tab7'!$O$70:$O$273)</f>
        <v>0</v>
      </c>
      <c r="N426" s="337">
        <f>SUMIF('Tab 8'!$N$70:$N$680,A426,'Tab 8'!$O$70:$O$680)</f>
        <v>0</v>
      </c>
      <c r="O426" s="739">
        <f t="shared" si="25"/>
        <v>0</v>
      </c>
      <c r="P426" s="740">
        <f t="shared" si="27"/>
        <v>0</v>
      </c>
    </row>
    <row r="427" spans="1:16">
      <c r="A427" s="732" t="s">
        <v>1002</v>
      </c>
      <c r="B427" s="80">
        <f>VLOOKUP(A427,[1]Adjustments!$A$12:$B$1400,2,FALSE)</f>
        <v>2499678.5307692299</v>
      </c>
      <c r="C427" s="80">
        <f>VLOOKUP(A427,[1]Adjustments!$A$12:$DS$1400,123,FALSE)</f>
        <v>0</v>
      </c>
      <c r="D427" s="80">
        <f t="shared" si="26"/>
        <v>2499678.5307692299</v>
      </c>
      <c r="F427" s="337">
        <f>VLOOKUP(A427,[1]Adjustments!$A$12:$DQ$1400,121,FALSE)</f>
        <v>0</v>
      </c>
      <c r="G427" s="740">
        <f t="shared" si="28"/>
        <v>-2499678.5307692299</v>
      </c>
      <c r="I427" s="738">
        <f>SUMIF('Tab 3'!$N$11:$N$409,A427,'Tab 3'!$O$11:$O$409)</f>
        <v>0</v>
      </c>
      <c r="J427" s="337">
        <f>SUMIF('Tab 4'!$N$11:$N$409,A427,'Tab 4'!$O$11:$O$409)</f>
        <v>0</v>
      </c>
      <c r="K427" s="337">
        <f>SUMIF('Tab 5'!$N$11:$N$69,A427,'Tab 5'!$O$11:$O$69)</f>
        <v>0</v>
      </c>
      <c r="L427" s="751">
        <f>SUMIF('Tab 6'!$N$11:$N$409,A427,'Tab 6'!$O$11:$O$409)</f>
        <v>0</v>
      </c>
      <c r="M427" s="337">
        <f>SUMIF('Tab7'!$N$70:$N$273,A427,'Tab7'!$O$70:$O$273)</f>
        <v>0</v>
      </c>
      <c r="N427" s="337">
        <f>SUMIF('Tab 8'!$N$70:$N$680,A427,'Tab 8'!$O$70:$O$680)</f>
        <v>0</v>
      </c>
      <c r="O427" s="739">
        <f t="shared" si="25"/>
        <v>0</v>
      </c>
      <c r="P427" s="740">
        <f t="shared" si="27"/>
        <v>0</v>
      </c>
    </row>
    <row r="428" spans="1:16">
      <c r="A428" s="732" t="s">
        <v>1003</v>
      </c>
      <c r="B428" s="80">
        <f>VLOOKUP(A428,[1]Adjustments!$A$12:$B$1400,2,FALSE)</f>
        <v>10915615.109230701</v>
      </c>
      <c r="C428" s="80">
        <f>VLOOKUP(A428,[1]Adjustments!$A$12:$DS$1400,123,FALSE)</f>
        <v>0</v>
      </c>
      <c r="D428" s="80">
        <f t="shared" si="26"/>
        <v>10915615.109230701</v>
      </c>
      <c r="F428" s="337">
        <f>VLOOKUP(A428,[1]Adjustments!$A$12:$DQ$1400,121,FALSE)</f>
        <v>0</v>
      </c>
      <c r="G428" s="740">
        <f t="shared" si="28"/>
        <v>-10915615.109230701</v>
      </c>
      <c r="I428" s="738">
        <f>SUMIF('Tab 3'!$N$11:$N$409,A428,'Tab 3'!$O$11:$O$409)</f>
        <v>0</v>
      </c>
      <c r="J428" s="337">
        <f>SUMIF('Tab 4'!$N$11:$N$409,A428,'Tab 4'!$O$11:$O$409)</f>
        <v>0</v>
      </c>
      <c r="K428" s="337">
        <f>SUMIF('Tab 5'!$N$11:$N$69,A428,'Tab 5'!$O$11:$O$69)</f>
        <v>0</v>
      </c>
      <c r="L428" s="751">
        <f>SUMIF('Tab 6'!$N$11:$N$409,A428,'Tab 6'!$O$11:$O$409)</f>
        <v>0</v>
      </c>
      <c r="M428" s="337">
        <f>SUMIF('Tab7'!$N$70:$N$273,A428,'Tab7'!$O$70:$O$273)</f>
        <v>0</v>
      </c>
      <c r="N428" s="337">
        <f>SUMIF('Tab 8'!$N$70:$N$680,A428,'Tab 8'!$O$70:$O$680)</f>
        <v>0</v>
      </c>
      <c r="O428" s="739">
        <f t="shared" si="25"/>
        <v>0</v>
      </c>
      <c r="P428" s="740">
        <f t="shared" si="27"/>
        <v>0</v>
      </c>
    </row>
    <row r="429" spans="1:16">
      <c r="A429" s="826" t="s">
        <v>1004</v>
      </c>
      <c r="B429" s="827">
        <f>VLOOKUP(A429,[1]Adjustments!$A$12:$B$1400,2,FALSE)</f>
        <v>2822863.1223076899</v>
      </c>
      <c r="C429" s="827">
        <f>VLOOKUP(A429,[1]Adjustments!$A$12:$DS$1400,123,FALSE)</f>
        <v>0</v>
      </c>
      <c r="D429" s="827">
        <f t="shared" si="26"/>
        <v>2822863.1223076899</v>
      </c>
      <c r="E429" s="828"/>
      <c r="F429" s="829">
        <f>VLOOKUP(A429,[1]Adjustments!$A$12:$DQ$1400,121,FALSE)</f>
        <v>0</v>
      </c>
      <c r="G429" s="829">
        <f t="shared" si="28"/>
        <v>-2822863.1223076899</v>
      </c>
      <c r="I429" s="738">
        <f>SUMIF('Tab 3'!$N$11:$N$409,A429,'Tab 3'!$O$11:$O$409)</f>
        <v>0</v>
      </c>
      <c r="J429" s="337">
        <f>SUMIF('Tab 4'!$N$11:$N$409,A429,'Tab 4'!$O$11:$O$409)</f>
        <v>0</v>
      </c>
      <c r="K429" s="337">
        <f>SUMIF('Tab 5'!$N$11:$N$69,A429,'Tab 5'!$O$11:$O$69)</f>
        <v>0</v>
      </c>
      <c r="L429" s="751">
        <f>SUMIF('Tab 6'!$N$11:$N$409,A429,'Tab 6'!$O$11:$O$409)</f>
        <v>0</v>
      </c>
      <c r="M429" s="337">
        <f>SUMIF('Tab7'!$N$70:$N$273,A429,'Tab7'!$O$70:$O$273)</f>
        <v>0</v>
      </c>
      <c r="N429" s="337">
        <f>SUMIF('Tab 8'!$N$70:$N$680,A429,'Tab 8'!$O$70:$O$680)</f>
        <v>0</v>
      </c>
      <c r="O429" s="739">
        <f t="shared" si="25"/>
        <v>0</v>
      </c>
      <c r="P429" s="740">
        <f t="shared" si="27"/>
        <v>0</v>
      </c>
    </row>
    <row r="430" spans="1:16">
      <c r="A430" s="732" t="s">
        <v>1005</v>
      </c>
      <c r="B430" s="80">
        <f>VLOOKUP(A430,[1]Adjustments!$A$12:$B$1400,2,FALSE)</f>
        <v>25229285.802307598</v>
      </c>
      <c r="C430" s="80">
        <f>VLOOKUP(A430,[1]Adjustments!$A$12:$DS$1400,123,FALSE)</f>
        <v>0</v>
      </c>
      <c r="D430" s="80">
        <f t="shared" si="26"/>
        <v>25229285.802307598</v>
      </c>
      <c r="F430" s="337">
        <f>VLOOKUP(A430,[1]Adjustments!$A$12:$DQ$1400,121,FALSE)</f>
        <v>0</v>
      </c>
      <c r="G430" s="740">
        <f t="shared" si="28"/>
        <v>-25229285.802307598</v>
      </c>
      <c r="I430" s="738">
        <f>SUMIF('Tab 3'!$N$11:$N$409,A430,'Tab 3'!$O$11:$O$409)</f>
        <v>0</v>
      </c>
      <c r="J430" s="337">
        <f>SUMIF('Tab 4'!$N$11:$N$409,A430,'Tab 4'!$O$11:$O$409)</f>
        <v>0</v>
      </c>
      <c r="K430" s="337">
        <f>SUMIF('Tab 5'!$N$11:$N$69,A430,'Tab 5'!$O$11:$O$69)</f>
        <v>0</v>
      </c>
      <c r="L430" s="751">
        <f>SUMIF('Tab 6'!$N$11:$N$409,A430,'Tab 6'!$O$11:$O$409)</f>
        <v>0</v>
      </c>
      <c r="M430" s="337">
        <f>SUMIF('Tab7'!$N$70:$N$273,A430,'Tab7'!$O$70:$O$273)</f>
        <v>0</v>
      </c>
      <c r="N430" s="337">
        <f>SUMIF('Tab 8'!$N$70:$N$680,A430,'Tab 8'!$O$70:$O$680)</f>
        <v>0</v>
      </c>
      <c r="O430" s="739">
        <f t="shared" si="25"/>
        <v>0</v>
      </c>
      <c r="P430" s="740">
        <f t="shared" si="27"/>
        <v>0</v>
      </c>
    </row>
    <row r="431" spans="1:16">
      <c r="A431" s="732" t="s">
        <v>1006</v>
      </c>
      <c r="B431" s="80">
        <f>VLOOKUP(A431,[1]Adjustments!$A$12:$B$1400,2,FALSE)</f>
        <v>29020166.778461501</v>
      </c>
      <c r="C431" s="80">
        <f>VLOOKUP(A431,[1]Adjustments!$A$12:$DS$1400,123,FALSE)</f>
        <v>0</v>
      </c>
      <c r="D431" s="80">
        <f t="shared" si="26"/>
        <v>29020166.778461501</v>
      </c>
      <c r="F431" s="337">
        <f>VLOOKUP(A431,[1]Adjustments!$A$12:$DQ$1400,121,FALSE)</f>
        <v>0</v>
      </c>
      <c r="G431" s="740">
        <f t="shared" si="28"/>
        <v>-29020166.778461501</v>
      </c>
      <c r="I431" s="738">
        <f>SUMIF('Tab 3'!$N$11:$N$409,A431,'Tab 3'!$O$11:$O$409)</f>
        <v>0</v>
      </c>
      <c r="J431" s="337">
        <f>SUMIF('Tab 4'!$N$11:$N$409,A431,'Tab 4'!$O$11:$O$409)</f>
        <v>0</v>
      </c>
      <c r="K431" s="337">
        <f>SUMIF('Tab 5'!$N$11:$N$69,A431,'Tab 5'!$O$11:$O$69)</f>
        <v>0</v>
      </c>
      <c r="L431" s="751">
        <f>SUMIF('Tab 6'!$N$11:$N$409,A431,'Tab 6'!$O$11:$O$409)</f>
        <v>0</v>
      </c>
      <c r="M431" s="337">
        <f>SUMIF('Tab7'!$N$70:$N$273,A431,'Tab7'!$O$70:$O$273)</f>
        <v>0</v>
      </c>
      <c r="N431" s="337">
        <f>SUMIF('Tab 8'!$N$70:$N$680,A431,'Tab 8'!$O$70:$O$680)</f>
        <v>0</v>
      </c>
      <c r="O431" s="739">
        <f t="shared" si="25"/>
        <v>0</v>
      </c>
      <c r="P431" s="740">
        <f t="shared" si="27"/>
        <v>0</v>
      </c>
    </row>
    <row r="432" spans="1:16">
      <c r="A432" s="732" t="s">
        <v>1007</v>
      </c>
      <c r="B432" s="80">
        <f>VLOOKUP(A432,[1]Adjustments!$A$12:$B$1400,2,FALSE)</f>
        <v>221191936.29307601</v>
      </c>
      <c r="C432" s="80">
        <f>VLOOKUP(A432,[1]Adjustments!$A$12:$DS$1400,123,FALSE)</f>
        <v>0</v>
      </c>
      <c r="D432" s="80">
        <f t="shared" si="26"/>
        <v>221191936.29307601</v>
      </c>
      <c r="F432" s="337">
        <f>VLOOKUP(A432,[1]Adjustments!$A$12:$DQ$1400,121,FALSE)</f>
        <v>0</v>
      </c>
      <c r="G432" s="740">
        <f t="shared" si="28"/>
        <v>-221191936.29307601</v>
      </c>
      <c r="I432" s="738">
        <f>SUMIF('Tab 3'!$N$11:$N$409,A432,'Tab 3'!$O$11:$O$409)</f>
        <v>0</v>
      </c>
      <c r="J432" s="337">
        <f>SUMIF('Tab 4'!$N$11:$N$409,A432,'Tab 4'!$O$11:$O$409)</f>
        <v>0</v>
      </c>
      <c r="K432" s="337">
        <f>SUMIF('Tab 5'!$N$11:$N$69,A432,'Tab 5'!$O$11:$O$69)</f>
        <v>0</v>
      </c>
      <c r="L432" s="751">
        <f>SUMIF('Tab 6'!$N$11:$N$409,A432,'Tab 6'!$O$11:$O$409)</f>
        <v>0</v>
      </c>
      <c r="M432" s="337">
        <f>SUMIF('Tab7'!$N$70:$N$273,A432,'Tab7'!$O$70:$O$273)</f>
        <v>0</v>
      </c>
      <c r="N432" s="337">
        <f>SUMIF('Tab 8'!$N$70:$N$680,A432,'Tab 8'!$O$70:$O$680)</f>
        <v>0</v>
      </c>
      <c r="O432" s="739">
        <f t="shared" si="25"/>
        <v>0</v>
      </c>
      <c r="P432" s="740">
        <f t="shared" si="27"/>
        <v>0</v>
      </c>
    </row>
    <row r="433" spans="1:16">
      <c r="A433" s="732" t="s">
        <v>1008</v>
      </c>
      <c r="B433" s="80">
        <f>VLOOKUP(A433,[1]Adjustments!$A$12:$B$1400,2,FALSE)</f>
        <v>451386993.97000003</v>
      </c>
      <c r="C433" s="80">
        <f>VLOOKUP(A433,[1]Adjustments!$A$12:$DS$1400,123,FALSE)</f>
        <v>0</v>
      </c>
      <c r="D433" s="80">
        <f t="shared" si="26"/>
        <v>451386993.97000003</v>
      </c>
      <c r="F433" s="337">
        <f>VLOOKUP(A433,[1]Adjustments!$A$12:$DQ$1400,121,FALSE)</f>
        <v>0</v>
      </c>
      <c r="G433" s="740">
        <f t="shared" si="28"/>
        <v>-451386993.97000003</v>
      </c>
      <c r="I433" s="738">
        <f>SUMIF('Tab 3'!$N$11:$N$409,A433,'Tab 3'!$O$11:$O$409)</f>
        <v>0</v>
      </c>
      <c r="J433" s="337">
        <f>SUMIF('Tab 4'!$N$11:$N$409,A433,'Tab 4'!$O$11:$O$409)</f>
        <v>0</v>
      </c>
      <c r="K433" s="337">
        <f>SUMIF('Tab 5'!$N$11:$N$69,A433,'Tab 5'!$O$11:$O$69)</f>
        <v>0</v>
      </c>
      <c r="L433" s="751">
        <f>SUMIF('Tab 6'!$N$11:$N$409,A433,'Tab 6'!$O$11:$O$409)</f>
        <v>0</v>
      </c>
      <c r="M433" s="337">
        <f>SUMIF('Tab7'!$N$70:$N$273,A433,'Tab7'!$O$70:$O$273)</f>
        <v>0</v>
      </c>
      <c r="N433" s="337">
        <f>SUMIF('Tab 8'!$N$70:$N$680,A433,'Tab 8'!$O$70:$O$680)</f>
        <v>0</v>
      </c>
      <c r="O433" s="739">
        <f t="shared" si="25"/>
        <v>0</v>
      </c>
      <c r="P433" s="740">
        <f t="shared" si="27"/>
        <v>0</v>
      </c>
    </row>
    <row r="434" spans="1:16">
      <c r="A434" s="732" t="s">
        <v>1009</v>
      </c>
      <c r="B434" s="80">
        <f>VLOOKUP(A434,[1]Adjustments!$A$12:$B$1400,2,FALSE)</f>
        <v>49014307.907692298</v>
      </c>
      <c r="C434" s="80">
        <f>VLOOKUP(A434,[1]Adjustments!$A$12:$DS$1400,123,FALSE)</f>
        <v>0</v>
      </c>
      <c r="D434" s="80">
        <f t="shared" si="26"/>
        <v>49014307.907692298</v>
      </c>
      <c r="F434" s="337">
        <f>VLOOKUP(A434,[1]Adjustments!$A$12:$DQ$1400,121,FALSE)</f>
        <v>0</v>
      </c>
      <c r="G434" s="740">
        <f t="shared" si="28"/>
        <v>-49014307.907692298</v>
      </c>
      <c r="I434" s="738">
        <f>SUMIF('Tab 3'!$N$11:$N$409,A434,'Tab 3'!$O$11:$O$409)</f>
        <v>0</v>
      </c>
      <c r="J434" s="337">
        <f>SUMIF('Tab 4'!$N$11:$N$409,A434,'Tab 4'!$O$11:$O$409)</f>
        <v>0</v>
      </c>
      <c r="K434" s="337">
        <f>SUMIF('Tab 5'!$N$11:$N$69,A434,'Tab 5'!$O$11:$O$69)</f>
        <v>0</v>
      </c>
      <c r="L434" s="751">
        <f>SUMIF('Tab 6'!$N$11:$N$409,A434,'Tab 6'!$O$11:$O$409)</f>
        <v>0</v>
      </c>
      <c r="M434" s="337">
        <f>SUMIF('Tab7'!$N$70:$N$273,A434,'Tab7'!$O$70:$O$273)</f>
        <v>0</v>
      </c>
      <c r="N434" s="337">
        <f>SUMIF('Tab 8'!$N$70:$N$680,A434,'Tab 8'!$O$70:$O$680)</f>
        <v>0</v>
      </c>
      <c r="O434" s="739">
        <f t="shared" si="25"/>
        <v>0</v>
      </c>
      <c r="P434" s="740">
        <f t="shared" si="27"/>
        <v>0</v>
      </c>
    </row>
    <row r="435" spans="1:16">
      <c r="A435" s="732" t="s">
        <v>1010</v>
      </c>
      <c r="B435" s="80">
        <f>VLOOKUP(A435,[1]Adjustments!$A$12:$B$1400,2,FALSE)</f>
        <v>111776238.642307</v>
      </c>
      <c r="C435" s="80">
        <f>VLOOKUP(A435,[1]Adjustments!$A$12:$DS$1400,123,FALSE)</f>
        <v>0</v>
      </c>
      <c r="D435" s="80">
        <f t="shared" si="26"/>
        <v>111776238.642307</v>
      </c>
      <c r="F435" s="337">
        <f>VLOOKUP(A435,[1]Adjustments!$A$12:$DQ$1400,121,FALSE)</f>
        <v>0</v>
      </c>
      <c r="G435" s="740">
        <f t="shared" si="28"/>
        <v>-111776238.642307</v>
      </c>
      <c r="I435" s="738">
        <f>SUMIF('Tab 3'!$N$11:$N$409,A435,'Tab 3'!$O$11:$O$409)</f>
        <v>0</v>
      </c>
      <c r="J435" s="337">
        <f>SUMIF('Tab 4'!$N$11:$N$409,A435,'Tab 4'!$O$11:$O$409)</f>
        <v>0</v>
      </c>
      <c r="K435" s="337">
        <f>SUMIF('Tab 5'!$N$11:$N$69,A435,'Tab 5'!$O$11:$O$69)</f>
        <v>0</v>
      </c>
      <c r="L435" s="751">
        <f>SUMIF('Tab 6'!$N$11:$N$409,A435,'Tab 6'!$O$11:$O$409)</f>
        <v>0</v>
      </c>
      <c r="M435" s="337">
        <f>SUMIF('Tab7'!$N$70:$N$273,A435,'Tab7'!$O$70:$O$273)</f>
        <v>0</v>
      </c>
      <c r="N435" s="337">
        <f>SUMIF('Tab 8'!$N$70:$N$680,A435,'Tab 8'!$O$70:$O$680)</f>
        <v>0</v>
      </c>
      <c r="O435" s="739">
        <f t="shared" si="25"/>
        <v>0</v>
      </c>
      <c r="P435" s="740">
        <f t="shared" si="27"/>
        <v>0</v>
      </c>
    </row>
    <row r="436" spans="1:16">
      <c r="A436" s="732" t="s">
        <v>1011</v>
      </c>
      <c r="B436" s="80">
        <f>VLOOKUP(A436,[1]Adjustments!$A$12:$B$1400,2,FALSE)</f>
        <v>10352589.7223076</v>
      </c>
      <c r="C436" s="80">
        <f>VLOOKUP(A436,[1]Adjustments!$A$12:$DS$1400,123,FALSE)</f>
        <v>0</v>
      </c>
      <c r="D436" s="80">
        <f t="shared" si="26"/>
        <v>10352589.7223076</v>
      </c>
      <c r="F436" s="337">
        <f>VLOOKUP(A436,[1]Adjustments!$A$12:$DQ$1400,121,FALSE)</f>
        <v>0</v>
      </c>
      <c r="G436" s="740">
        <f t="shared" si="28"/>
        <v>-10352589.7223076</v>
      </c>
      <c r="I436" s="738">
        <f>SUMIF('Tab 3'!$N$11:$N$409,A436,'Tab 3'!$O$11:$O$409)</f>
        <v>0</v>
      </c>
      <c r="J436" s="337">
        <f>SUMIF('Tab 4'!$N$11:$N$409,A436,'Tab 4'!$O$11:$O$409)</f>
        <v>0</v>
      </c>
      <c r="K436" s="337">
        <f>SUMIF('Tab 5'!$N$11:$N$69,A436,'Tab 5'!$O$11:$O$69)</f>
        <v>0</v>
      </c>
      <c r="L436" s="751">
        <f>SUMIF('Tab 6'!$N$11:$N$409,A436,'Tab 6'!$O$11:$O$409)</f>
        <v>0</v>
      </c>
      <c r="M436" s="337">
        <f>SUMIF('Tab7'!$N$70:$N$273,A436,'Tab7'!$O$70:$O$273)</f>
        <v>0</v>
      </c>
      <c r="N436" s="337">
        <f>SUMIF('Tab 8'!$N$70:$N$680,A436,'Tab 8'!$O$70:$O$680)</f>
        <v>0</v>
      </c>
      <c r="O436" s="739">
        <f t="shared" si="25"/>
        <v>0</v>
      </c>
      <c r="P436" s="740">
        <f t="shared" si="27"/>
        <v>0</v>
      </c>
    </row>
    <row r="437" spans="1:16">
      <c r="A437" s="732" t="s">
        <v>1012</v>
      </c>
      <c r="B437" s="80">
        <f>VLOOKUP(A437,[1]Adjustments!$A$12:$B$1400,2,FALSE)</f>
        <v>59575494.978461497</v>
      </c>
      <c r="C437" s="80">
        <f>VLOOKUP(A437,[1]Adjustments!$A$12:$DS$1400,123,FALSE)</f>
        <v>0</v>
      </c>
      <c r="D437" s="80">
        <f t="shared" si="26"/>
        <v>59575494.978461497</v>
      </c>
      <c r="F437" s="337">
        <f>VLOOKUP(A437,[1]Adjustments!$A$12:$DQ$1400,121,FALSE)</f>
        <v>0</v>
      </c>
      <c r="G437" s="740">
        <f t="shared" si="28"/>
        <v>-59575494.978461497</v>
      </c>
      <c r="I437" s="738">
        <f>SUMIF('Tab 3'!$N$11:$N$409,A437,'Tab 3'!$O$11:$O$409)</f>
        <v>0</v>
      </c>
      <c r="J437" s="337">
        <f>SUMIF('Tab 4'!$N$11:$N$409,A437,'Tab 4'!$O$11:$O$409)</f>
        <v>0</v>
      </c>
      <c r="K437" s="337">
        <f>SUMIF('Tab 5'!$N$11:$N$69,A437,'Tab 5'!$O$11:$O$69)</f>
        <v>0</v>
      </c>
      <c r="L437" s="751">
        <f>SUMIF('Tab 6'!$N$11:$N$409,A437,'Tab 6'!$O$11:$O$409)</f>
        <v>0</v>
      </c>
      <c r="M437" s="337">
        <f>SUMIF('Tab7'!$N$70:$N$273,A437,'Tab7'!$O$70:$O$273)</f>
        <v>0</v>
      </c>
      <c r="N437" s="337">
        <f>SUMIF('Tab 8'!$N$70:$N$680,A437,'Tab 8'!$O$70:$O$680)</f>
        <v>0</v>
      </c>
      <c r="O437" s="739">
        <f t="shared" si="25"/>
        <v>0</v>
      </c>
      <c r="P437" s="740">
        <f t="shared" si="27"/>
        <v>0</v>
      </c>
    </row>
    <row r="438" spans="1:16">
      <c r="A438" s="732" t="s">
        <v>1013</v>
      </c>
      <c r="B438" s="80">
        <f>VLOOKUP(A438,[1]Adjustments!$A$12:$B$1400,2,FALSE)</f>
        <v>74971114.926153794</v>
      </c>
      <c r="C438" s="80">
        <f>VLOOKUP(A438,[1]Adjustments!$A$12:$DS$1400,123,FALSE)</f>
        <v>0</v>
      </c>
      <c r="D438" s="80">
        <f t="shared" si="26"/>
        <v>74971114.926153794</v>
      </c>
      <c r="F438" s="337">
        <f>VLOOKUP(A438,[1]Adjustments!$A$12:$DQ$1400,121,FALSE)</f>
        <v>0</v>
      </c>
      <c r="G438" s="740">
        <f t="shared" si="28"/>
        <v>-74971114.926153794</v>
      </c>
      <c r="I438" s="738">
        <f>SUMIF('Tab 3'!$N$11:$N$409,A438,'Tab 3'!$O$11:$O$409)</f>
        <v>0</v>
      </c>
      <c r="J438" s="337">
        <f>SUMIF('Tab 4'!$N$11:$N$409,A438,'Tab 4'!$O$11:$O$409)</f>
        <v>0</v>
      </c>
      <c r="K438" s="337">
        <f>SUMIF('Tab 5'!$N$11:$N$69,A438,'Tab 5'!$O$11:$O$69)</f>
        <v>0</v>
      </c>
      <c r="L438" s="751">
        <f>SUMIF('Tab 6'!$N$11:$N$409,A438,'Tab 6'!$O$11:$O$409)</f>
        <v>0</v>
      </c>
      <c r="M438" s="337">
        <f>SUMIF('Tab7'!$N$70:$N$273,A438,'Tab7'!$O$70:$O$273)</f>
        <v>0</v>
      </c>
      <c r="N438" s="337">
        <f>SUMIF('Tab 8'!$N$70:$N$680,A438,'Tab 8'!$O$70:$O$680)</f>
        <v>0</v>
      </c>
      <c r="O438" s="739">
        <f t="shared" si="25"/>
        <v>0</v>
      </c>
      <c r="P438" s="740">
        <f t="shared" si="27"/>
        <v>0</v>
      </c>
    </row>
    <row r="439" spans="1:16">
      <c r="A439" s="732" t="s">
        <v>1014</v>
      </c>
      <c r="B439" s="80">
        <f>VLOOKUP(A439,[1]Adjustments!$A$12:$B$1400,2,FALSE)</f>
        <v>344709595.785384</v>
      </c>
      <c r="C439" s="80">
        <f>VLOOKUP(A439,[1]Adjustments!$A$12:$DS$1400,123,FALSE)</f>
        <v>0</v>
      </c>
      <c r="D439" s="80">
        <f t="shared" si="26"/>
        <v>344709595.785384</v>
      </c>
      <c r="F439" s="337">
        <f>VLOOKUP(A439,[1]Adjustments!$A$12:$DQ$1400,121,FALSE)</f>
        <v>0</v>
      </c>
      <c r="G439" s="740">
        <f t="shared" si="28"/>
        <v>-344709595.785384</v>
      </c>
      <c r="I439" s="738">
        <f>SUMIF('Tab 3'!$N$11:$N$409,A439,'Tab 3'!$O$11:$O$409)</f>
        <v>0</v>
      </c>
      <c r="J439" s="337">
        <f>SUMIF('Tab 4'!$N$11:$N$409,A439,'Tab 4'!$O$11:$O$409)</f>
        <v>0</v>
      </c>
      <c r="K439" s="337">
        <f>SUMIF('Tab 5'!$N$11:$N$69,A439,'Tab 5'!$O$11:$O$69)</f>
        <v>0</v>
      </c>
      <c r="L439" s="751">
        <f>SUMIF('Tab 6'!$N$11:$N$409,A439,'Tab 6'!$O$11:$O$409)</f>
        <v>0</v>
      </c>
      <c r="M439" s="337">
        <f>SUMIF('Tab7'!$N$70:$N$273,A439,'Tab7'!$O$70:$O$273)</f>
        <v>0</v>
      </c>
      <c r="N439" s="337">
        <f>SUMIF('Tab 8'!$N$70:$N$680,A439,'Tab 8'!$O$70:$O$680)</f>
        <v>0</v>
      </c>
      <c r="O439" s="739">
        <f t="shared" si="25"/>
        <v>0</v>
      </c>
      <c r="P439" s="740">
        <f t="shared" si="27"/>
        <v>0</v>
      </c>
    </row>
    <row r="440" spans="1:16">
      <c r="A440" s="732" t="s">
        <v>1015</v>
      </c>
      <c r="B440" s="80">
        <f>VLOOKUP(A440,[1]Adjustments!$A$12:$B$1400,2,FALSE)</f>
        <v>336351441.01153803</v>
      </c>
      <c r="C440" s="80">
        <f>VLOOKUP(A440,[1]Adjustments!$A$12:$DS$1400,123,FALSE)</f>
        <v>0</v>
      </c>
      <c r="D440" s="80">
        <f t="shared" si="26"/>
        <v>336351441.01153803</v>
      </c>
      <c r="F440" s="337">
        <f>VLOOKUP(A440,[1]Adjustments!$A$12:$DQ$1400,121,FALSE)</f>
        <v>0</v>
      </c>
      <c r="G440" s="740">
        <f t="shared" si="28"/>
        <v>-336351441.01153803</v>
      </c>
      <c r="I440" s="738">
        <f>SUMIF('Tab 3'!$N$11:$N$409,A440,'Tab 3'!$O$11:$O$409)</f>
        <v>0</v>
      </c>
      <c r="J440" s="337">
        <f>SUMIF('Tab 4'!$N$11:$N$409,A440,'Tab 4'!$O$11:$O$409)</f>
        <v>0</v>
      </c>
      <c r="K440" s="337">
        <f>SUMIF('Tab 5'!$N$11:$N$69,A440,'Tab 5'!$O$11:$O$69)</f>
        <v>0</v>
      </c>
      <c r="L440" s="751">
        <f>SUMIF('Tab 6'!$N$11:$N$409,A440,'Tab 6'!$O$11:$O$409)</f>
        <v>0</v>
      </c>
      <c r="M440" s="337">
        <f>SUMIF('Tab7'!$N$70:$N$273,A440,'Tab7'!$O$70:$O$273)</f>
        <v>0</v>
      </c>
      <c r="N440" s="337">
        <f>SUMIF('Tab 8'!$N$70:$N$680,A440,'Tab 8'!$O$70:$O$680)</f>
        <v>0</v>
      </c>
      <c r="O440" s="739">
        <f t="shared" si="25"/>
        <v>0</v>
      </c>
      <c r="P440" s="740">
        <f t="shared" si="27"/>
        <v>0</v>
      </c>
    </row>
    <row r="441" spans="1:16">
      <c r="A441" s="732" t="s">
        <v>1016</v>
      </c>
      <c r="B441" s="80">
        <f>VLOOKUP(A441,[1]Adjustments!$A$12:$B$1400,2,FALSE)</f>
        <v>95765171.032307595</v>
      </c>
      <c r="C441" s="80">
        <f>VLOOKUP(A441,[1]Adjustments!$A$12:$DS$1400,123,FALSE)</f>
        <v>0</v>
      </c>
      <c r="D441" s="80">
        <f t="shared" si="26"/>
        <v>95765171.032307595</v>
      </c>
      <c r="F441" s="337">
        <f>VLOOKUP(A441,[1]Adjustments!$A$12:$DQ$1400,121,FALSE)</f>
        <v>0</v>
      </c>
      <c r="G441" s="740">
        <f t="shared" si="28"/>
        <v>-95765171.032307595</v>
      </c>
      <c r="I441" s="738">
        <f>SUMIF('Tab 3'!$N$11:$N$409,A441,'Tab 3'!$O$11:$O$409)</f>
        <v>0</v>
      </c>
      <c r="J441" s="337">
        <f>SUMIF('Tab 4'!$N$11:$N$409,A441,'Tab 4'!$O$11:$O$409)</f>
        <v>0</v>
      </c>
      <c r="K441" s="337">
        <f>SUMIF('Tab 5'!$N$11:$N$69,A441,'Tab 5'!$O$11:$O$69)</f>
        <v>0</v>
      </c>
      <c r="L441" s="751">
        <f>SUMIF('Tab 6'!$N$11:$N$409,A441,'Tab 6'!$O$11:$O$409)</f>
        <v>0</v>
      </c>
      <c r="M441" s="337">
        <f>SUMIF('Tab7'!$N$70:$N$273,A441,'Tab7'!$O$70:$O$273)</f>
        <v>0</v>
      </c>
      <c r="N441" s="337">
        <f>SUMIF('Tab 8'!$N$70:$N$680,A441,'Tab 8'!$O$70:$O$680)</f>
        <v>0</v>
      </c>
      <c r="O441" s="739">
        <f t="shared" si="25"/>
        <v>0</v>
      </c>
      <c r="P441" s="740">
        <f t="shared" si="27"/>
        <v>0</v>
      </c>
    </row>
    <row r="442" spans="1:16">
      <c r="A442" s="732" t="s">
        <v>1017</v>
      </c>
      <c r="B442" s="80">
        <f>VLOOKUP(A442,[1]Adjustments!$A$12:$B$1400,2,FALSE)</f>
        <v>109270011.143076</v>
      </c>
      <c r="C442" s="80">
        <f>VLOOKUP(A442,[1]Adjustments!$A$12:$DS$1400,123,FALSE)</f>
        <v>0</v>
      </c>
      <c r="D442" s="80">
        <f t="shared" si="26"/>
        <v>109270011.143076</v>
      </c>
      <c r="F442" s="337">
        <f>VLOOKUP(A442,[1]Adjustments!$A$12:$DQ$1400,121,FALSE)</f>
        <v>0</v>
      </c>
      <c r="G442" s="740">
        <f t="shared" si="28"/>
        <v>-109270011.143076</v>
      </c>
      <c r="I442" s="738">
        <f>SUMIF('Tab 3'!$N$11:$N$409,A442,'Tab 3'!$O$11:$O$409)</f>
        <v>0</v>
      </c>
      <c r="J442" s="337">
        <f>SUMIF('Tab 4'!$N$11:$N$409,A442,'Tab 4'!$O$11:$O$409)</f>
        <v>0</v>
      </c>
      <c r="K442" s="337">
        <f>SUMIF('Tab 5'!$N$11:$N$69,A442,'Tab 5'!$O$11:$O$69)</f>
        <v>0</v>
      </c>
      <c r="L442" s="751">
        <f>SUMIF('Tab 6'!$N$11:$N$409,A442,'Tab 6'!$O$11:$O$409)</f>
        <v>0</v>
      </c>
      <c r="M442" s="337">
        <f>SUMIF('Tab7'!$N$70:$N$273,A442,'Tab7'!$O$70:$O$273)</f>
        <v>0</v>
      </c>
      <c r="N442" s="337">
        <f>SUMIF('Tab 8'!$N$70:$N$680,A442,'Tab 8'!$O$70:$O$680)</f>
        <v>0</v>
      </c>
      <c r="O442" s="739">
        <f t="shared" si="25"/>
        <v>0</v>
      </c>
      <c r="P442" s="740">
        <f t="shared" si="27"/>
        <v>0</v>
      </c>
    </row>
    <row r="443" spans="1:16">
      <c r="A443" s="732" t="s">
        <v>1018</v>
      </c>
      <c r="B443" s="80">
        <f>VLOOKUP(A443,[1]Adjustments!$A$12:$B$1400,2,FALSE)</f>
        <v>24209683.901538402</v>
      </c>
      <c r="C443" s="80">
        <f>VLOOKUP(A443,[1]Adjustments!$A$12:$DS$1400,123,FALSE)</f>
        <v>0</v>
      </c>
      <c r="D443" s="80">
        <f t="shared" si="26"/>
        <v>24209683.901538402</v>
      </c>
      <c r="F443" s="337">
        <f>VLOOKUP(A443,[1]Adjustments!$A$12:$DQ$1400,121,FALSE)</f>
        <v>0</v>
      </c>
      <c r="G443" s="740">
        <f t="shared" si="28"/>
        <v>-24209683.901538402</v>
      </c>
      <c r="I443" s="738">
        <f>SUMIF('Tab 3'!$N$11:$N$409,A443,'Tab 3'!$O$11:$O$409)</f>
        <v>0</v>
      </c>
      <c r="J443" s="337">
        <f>SUMIF('Tab 4'!$N$11:$N$409,A443,'Tab 4'!$O$11:$O$409)</f>
        <v>0</v>
      </c>
      <c r="K443" s="337">
        <f>SUMIF('Tab 5'!$N$11:$N$69,A443,'Tab 5'!$O$11:$O$69)</f>
        <v>0</v>
      </c>
      <c r="L443" s="751">
        <f>SUMIF('Tab 6'!$N$11:$N$409,A443,'Tab 6'!$O$11:$O$409)</f>
        <v>0</v>
      </c>
      <c r="M443" s="337">
        <f>SUMIF('Tab7'!$N$70:$N$273,A443,'Tab7'!$O$70:$O$273)</f>
        <v>0</v>
      </c>
      <c r="N443" s="337">
        <f>SUMIF('Tab 8'!$N$70:$N$680,A443,'Tab 8'!$O$70:$O$680)</f>
        <v>0</v>
      </c>
      <c r="O443" s="739">
        <f t="shared" si="25"/>
        <v>0</v>
      </c>
      <c r="P443" s="740">
        <f t="shared" si="27"/>
        <v>0</v>
      </c>
    </row>
    <row r="444" spans="1:16">
      <c r="A444" s="732" t="s">
        <v>1019</v>
      </c>
      <c r="B444" s="80">
        <f>VLOOKUP(A444,[1]Adjustments!$A$12:$B$1400,2,FALSE)</f>
        <v>34016696.607692301</v>
      </c>
      <c r="C444" s="80">
        <f>VLOOKUP(A444,[1]Adjustments!$A$12:$DS$1400,123,FALSE)</f>
        <v>0</v>
      </c>
      <c r="D444" s="80">
        <f t="shared" si="26"/>
        <v>34016696.607692301</v>
      </c>
      <c r="F444" s="337">
        <f>VLOOKUP(A444,[1]Adjustments!$A$12:$DQ$1400,121,FALSE)</f>
        <v>0</v>
      </c>
      <c r="G444" s="740">
        <f t="shared" si="28"/>
        <v>-34016696.607692301</v>
      </c>
      <c r="I444" s="738">
        <f>SUMIF('Tab 3'!$N$11:$N$409,A444,'Tab 3'!$O$11:$O$409)</f>
        <v>0</v>
      </c>
      <c r="J444" s="337">
        <f>SUMIF('Tab 4'!$N$11:$N$409,A444,'Tab 4'!$O$11:$O$409)</f>
        <v>0</v>
      </c>
      <c r="K444" s="337">
        <f>SUMIF('Tab 5'!$N$11:$N$69,A444,'Tab 5'!$O$11:$O$69)</f>
        <v>0</v>
      </c>
      <c r="L444" s="751">
        <f>SUMIF('Tab 6'!$N$11:$N$409,A444,'Tab 6'!$O$11:$O$409)</f>
        <v>0</v>
      </c>
      <c r="M444" s="337">
        <f>SUMIF('Tab7'!$N$70:$N$273,A444,'Tab7'!$O$70:$O$273)</f>
        <v>0</v>
      </c>
      <c r="N444" s="337">
        <f>SUMIF('Tab 8'!$N$70:$N$680,A444,'Tab 8'!$O$70:$O$680)</f>
        <v>0</v>
      </c>
      <c r="O444" s="739">
        <f t="shared" si="25"/>
        <v>0</v>
      </c>
      <c r="P444" s="740">
        <f t="shared" si="27"/>
        <v>0</v>
      </c>
    </row>
    <row r="445" spans="1:16">
      <c r="A445" s="732" t="s">
        <v>1020</v>
      </c>
      <c r="B445" s="80">
        <f>VLOOKUP(A445,[1]Adjustments!$A$12:$B$1400,2,FALSE)</f>
        <v>35381802.746923</v>
      </c>
      <c r="C445" s="80">
        <f>VLOOKUP(A445,[1]Adjustments!$A$12:$DS$1400,123,FALSE)</f>
        <v>0</v>
      </c>
      <c r="D445" s="80">
        <f t="shared" si="26"/>
        <v>35381802.746923</v>
      </c>
      <c r="F445" s="337">
        <f>VLOOKUP(A445,[1]Adjustments!$A$12:$DQ$1400,121,FALSE)</f>
        <v>0</v>
      </c>
      <c r="G445" s="740">
        <f t="shared" si="28"/>
        <v>-35381802.746923</v>
      </c>
      <c r="I445" s="738">
        <f>SUMIF('Tab 3'!$N$11:$N$409,A445,'Tab 3'!$O$11:$O$409)</f>
        <v>0</v>
      </c>
      <c r="J445" s="337">
        <f>SUMIF('Tab 4'!$N$11:$N$409,A445,'Tab 4'!$O$11:$O$409)</f>
        <v>0</v>
      </c>
      <c r="K445" s="337">
        <f>SUMIF('Tab 5'!$N$11:$N$69,A445,'Tab 5'!$O$11:$O$69)</f>
        <v>0</v>
      </c>
      <c r="L445" s="751">
        <f>SUMIF('Tab 6'!$N$11:$N$409,A445,'Tab 6'!$O$11:$O$409)</f>
        <v>0</v>
      </c>
      <c r="M445" s="337">
        <f>SUMIF('Tab7'!$N$70:$N$273,A445,'Tab7'!$O$70:$O$273)</f>
        <v>0</v>
      </c>
      <c r="N445" s="337">
        <f>SUMIF('Tab 8'!$N$70:$N$680,A445,'Tab 8'!$O$70:$O$680)</f>
        <v>0</v>
      </c>
      <c r="O445" s="739">
        <f t="shared" si="25"/>
        <v>0</v>
      </c>
      <c r="P445" s="740">
        <f t="shared" si="27"/>
        <v>0</v>
      </c>
    </row>
    <row r="446" spans="1:16">
      <c r="A446" s="732" t="s">
        <v>1021</v>
      </c>
      <c r="B446" s="80">
        <f>VLOOKUP(A446,[1]Adjustments!$A$12:$B$1400,2,FALSE)</f>
        <v>242353656.053076</v>
      </c>
      <c r="C446" s="80">
        <f>VLOOKUP(A446,[1]Adjustments!$A$12:$DS$1400,123,FALSE)</f>
        <v>0</v>
      </c>
      <c r="D446" s="80">
        <f t="shared" si="26"/>
        <v>242353656.053076</v>
      </c>
      <c r="F446" s="337">
        <f>VLOOKUP(A446,[1]Adjustments!$A$12:$DQ$1400,121,FALSE)</f>
        <v>0</v>
      </c>
      <c r="G446" s="740">
        <f t="shared" si="28"/>
        <v>-242353656.053076</v>
      </c>
      <c r="I446" s="738">
        <f>SUMIF('Tab 3'!$N$11:$N$409,A446,'Tab 3'!$O$11:$O$409)</f>
        <v>0</v>
      </c>
      <c r="J446" s="337">
        <f>SUMIF('Tab 4'!$N$11:$N$409,A446,'Tab 4'!$O$11:$O$409)</f>
        <v>0</v>
      </c>
      <c r="K446" s="337">
        <f>SUMIF('Tab 5'!$N$11:$N$69,A446,'Tab 5'!$O$11:$O$69)</f>
        <v>0</v>
      </c>
      <c r="L446" s="751">
        <f>SUMIF('Tab 6'!$N$11:$N$409,A446,'Tab 6'!$O$11:$O$409)</f>
        <v>0</v>
      </c>
      <c r="M446" s="337">
        <f>SUMIF('Tab7'!$N$70:$N$273,A446,'Tab7'!$O$70:$O$273)</f>
        <v>0</v>
      </c>
      <c r="N446" s="337">
        <f>SUMIF('Tab 8'!$N$70:$N$680,A446,'Tab 8'!$O$70:$O$680)</f>
        <v>0</v>
      </c>
      <c r="O446" s="739">
        <f t="shared" si="25"/>
        <v>0</v>
      </c>
      <c r="P446" s="740">
        <f t="shared" si="27"/>
        <v>0</v>
      </c>
    </row>
    <row r="447" spans="1:16">
      <c r="A447" s="732" t="s">
        <v>1022</v>
      </c>
      <c r="B447" s="80">
        <f>VLOOKUP(A447,[1]Adjustments!$A$12:$B$1400,2,FALSE)</f>
        <v>218033930.17076901</v>
      </c>
      <c r="C447" s="80">
        <f>VLOOKUP(A447,[1]Adjustments!$A$12:$DS$1400,123,FALSE)</f>
        <v>0</v>
      </c>
      <c r="D447" s="80">
        <f t="shared" si="26"/>
        <v>218033930.17076901</v>
      </c>
      <c r="F447" s="337">
        <f>VLOOKUP(A447,[1]Adjustments!$A$12:$DQ$1400,121,FALSE)</f>
        <v>0</v>
      </c>
      <c r="G447" s="740">
        <f t="shared" si="28"/>
        <v>-218033930.17076901</v>
      </c>
      <c r="I447" s="738">
        <f>SUMIF('Tab 3'!$N$11:$N$409,A447,'Tab 3'!$O$11:$O$409)</f>
        <v>0</v>
      </c>
      <c r="J447" s="337">
        <f>SUMIF('Tab 4'!$N$11:$N$409,A447,'Tab 4'!$O$11:$O$409)</f>
        <v>0</v>
      </c>
      <c r="K447" s="337">
        <f>SUMIF('Tab 5'!$N$11:$N$69,A447,'Tab 5'!$O$11:$O$69)</f>
        <v>0</v>
      </c>
      <c r="L447" s="751">
        <f>SUMIF('Tab 6'!$N$11:$N$409,A447,'Tab 6'!$O$11:$O$409)</f>
        <v>0</v>
      </c>
      <c r="M447" s="337">
        <f>SUMIF('Tab7'!$N$70:$N$273,A447,'Tab7'!$O$70:$O$273)</f>
        <v>0</v>
      </c>
      <c r="N447" s="337">
        <f>SUMIF('Tab 8'!$N$70:$N$680,A447,'Tab 8'!$O$70:$O$680)</f>
        <v>0</v>
      </c>
      <c r="O447" s="739">
        <f t="shared" si="25"/>
        <v>0</v>
      </c>
      <c r="P447" s="740">
        <f t="shared" si="27"/>
        <v>0</v>
      </c>
    </row>
    <row r="448" spans="1:16">
      <c r="A448" s="732" t="s">
        <v>1023</v>
      </c>
      <c r="B448" s="80">
        <f>VLOOKUP(A448,[1]Adjustments!$A$12:$B$1400,2,FALSE)</f>
        <v>60552401.762307599</v>
      </c>
      <c r="C448" s="80">
        <f>VLOOKUP(A448,[1]Adjustments!$A$12:$DS$1400,123,FALSE)</f>
        <v>0</v>
      </c>
      <c r="D448" s="80">
        <f t="shared" si="26"/>
        <v>60552401.762307599</v>
      </c>
      <c r="F448" s="337">
        <f>VLOOKUP(A448,[1]Adjustments!$A$12:$DQ$1400,121,FALSE)</f>
        <v>0</v>
      </c>
      <c r="G448" s="740">
        <f t="shared" si="28"/>
        <v>-60552401.762307599</v>
      </c>
      <c r="I448" s="738">
        <f>SUMIF('Tab 3'!$N$11:$N$409,A448,'Tab 3'!$O$11:$O$409)</f>
        <v>0</v>
      </c>
      <c r="J448" s="337">
        <f>SUMIF('Tab 4'!$N$11:$N$409,A448,'Tab 4'!$O$11:$O$409)</f>
        <v>0</v>
      </c>
      <c r="K448" s="337">
        <f>SUMIF('Tab 5'!$N$11:$N$69,A448,'Tab 5'!$O$11:$O$69)</f>
        <v>0</v>
      </c>
      <c r="L448" s="751">
        <f>SUMIF('Tab 6'!$N$11:$N$409,A448,'Tab 6'!$O$11:$O$409)</f>
        <v>0</v>
      </c>
      <c r="M448" s="337">
        <f>SUMIF('Tab7'!$N$70:$N$273,A448,'Tab7'!$O$70:$O$273)</f>
        <v>0</v>
      </c>
      <c r="N448" s="337">
        <f>SUMIF('Tab 8'!$N$70:$N$680,A448,'Tab 8'!$O$70:$O$680)</f>
        <v>0</v>
      </c>
      <c r="O448" s="739">
        <f t="shared" si="25"/>
        <v>0</v>
      </c>
      <c r="P448" s="740">
        <f t="shared" si="27"/>
        <v>0</v>
      </c>
    </row>
    <row r="449" spans="1:16">
      <c r="A449" s="732" t="s">
        <v>1024</v>
      </c>
      <c r="B449" s="80">
        <f>VLOOKUP(A449,[1]Adjustments!$A$12:$B$1400,2,FALSE)</f>
        <v>87836190.743076906</v>
      </c>
      <c r="C449" s="80">
        <f>VLOOKUP(A449,[1]Adjustments!$A$12:$DS$1400,123,FALSE)</f>
        <v>0</v>
      </c>
      <c r="D449" s="80">
        <f t="shared" si="26"/>
        <v>87836190.743076906</v>
      </c>
      <c r="F449" s="337">
        <f>VLOOKUP(A449,[1]Adjustments!$A$12:$DQ$1400,121,FALSE)</f>
        <v>0</v>
      </c>
      <c r="G449" s="740">
        <f t="shared" si="28"/>
        <v>-87836190.743076906</v>
      </c>
      <c r="I449" s="738">
        <f>SUMIF('Tab 3'!$N$11:$N$409,A449,'Tab 3'!$O$11:$O$409)</f>
        <v>0</v>
      </c>
      <c r="J449" s="337">
        <f>SUMIF('Tab 4'!$N$11:$N$409,A449,'Tab 4'!$O$11:$O$409)</f>
        <v>0</v>
      </c>
      <c r="K449" s="337">
        <f>SUMIF('Tab 5'!$N$11:$N$69,A449,'Tab 5'!$O$11:$O$69)</f>
        <v>0</v>
      </c>
      <c r="L449" s="751">
        <f>SUMIF('Tab 6'!$N$11:$N$409,A449,'Tab 6'!$O$11:$O$409)</f>
        <v>0</v>
      </c>
      <c r="M449" s="337">
        <f>SUMIF('Tab7'!$N$70:$N$273,A449,'Tab7'!$O$70:$O$273)</f>
        <v>0</v>
      </c>
      <c r="N449" s="337">
        <f>SUMIF('Tab 8'!$N$70:$N$680,A449,'Tab 8'!$O$70:$O$680)</f>
        <v>0</v>
      </c>
      <c r="O449" s="739">
        <f t="shared" si="25"/>
        <v>0</v>
      </c>
      <c r="P449" s="740">
        <f t="shared" si="27"/>
        <v>0</v>
      </c>
    </row>
    <row r="450" spans="1:16">
      <c r="A450" s="732" t="s">
        <v>1025</v>
      </c>
      <c r="B450" s="80">
        <f>VLOOKUP(A450,[1]Adjustments!$A$12:$B$1400,2,FALSE)</f>
        <v>13189801.1630769</v>
      </c>
      <c r="C450" s="80">
        <f>VLOOKUP(A450,[1]Adjustments!$A$12:$DS$1400,123,FALSE)</f>
        <v>0</v>
      </c>
      <c r="D450" s="80">
        <f t="shared" si="26"/>
        <v>13189801.1630769</v>
      </c>
      <c r="F450" s="337">
        <f>VLOOKUP(A450,[1]Adjustments!$A$12:$DQ$1400,121,FALSE)</f>
        <v>0</v>
      </c>
      <c r="G450" s="740">
        <f t="shared" si="28"/>
        <v>-13189801.1630769</v>
      </c>
      <c r="I450" s="738">
        <f>SUMIF('Tab 3'!$N$11:$N$409,A450,'Tab 3'!$O$11:$O$409)</f>
        <v>0</v>
      </c>
      <c r="J450" s="337">
        <f>SUMIF('Tab 4'!$N$11:$N$409,A450,'Tab 4'!$O$11:$O$409)</f>
        <v>0</v>
      </c>
      <c r="K450" s="337">
        <f>SUMIF('Tab 5'!$N$11:$N$69,A450,'Tab 5'!$O$11:$O$69)</f>
        <v>0</v>
      </c>
      <c r="L450" s="751">
        <f>SUMIF('Tab 6'!$N$11:$N$409,A450,'Tab 6'!$O$11:$O$409)</f>
        <v>0</v>
      </c>
      <c r="M450" s="337">
        <f>SUMIF('Tab7'!$N$70:$N$273,A450,'Tab7'!$O$70:$O$273)</f>
        <v>0</v>
      </c>
      <c r="N450" s="337">
        <f>SUMIF('Tab 8'!$N$70:$N$680,A450,'Tab 8'!$O$70:$O$680)</f>
        <v>0</v>
      </c>
      <c r="O450" s="739">
        <f t="shared" si="25"/>
        <v>0</v>
      </c>
      <c r="P450" s="740">
        <f t="shared" si="27"/>
        <v>0</v>
      </c>
    </row>
    <row r="451" spans="1:16">
      <c r="A451" s="732" t="s">
        <v>1026</v>
      </c>
      <c r="B451" s="80">
        <f>VLOOKUP(A451,[1]Adjustments!$A$12:$B$1400,2,FALSE)</f>
        <v>16491398.880000001</v>
      </c>
      <c r="C451" s="80">
        <f>VLOOKUP(A451,[1]Adjustments!$A$12:$DS$1400,123,FALSE)</f>
        <v>0</v>
      </c>
      <c r="D451" s="80">
        <f t="shared" si="26"/>
        <v>16491398.880000001</v>
      </c>
      <c r="F451" s="337">
        <f>VLOOKUP(A451,[1]Adjustments!$A$12:$DQ$1400,121,FALSE)</f>
        <v>0</v>
      </c>
      <c r="G451" s="740">
        <f t="shared" si="28"/>
        <v>-16491398.880000001</v>
      </c>
      <c r="I451" s="738">
        <f>SUMIF('Tab 3'!$N$11:$N$409,A451,'Tab 3'!$O$11:$O$409)</f>
        <v>0</v>
      </c>
      <c r="J451" s="337">
        <f>SUMIF('Tab 4'!$N$11:$N$409,A451,'Tab 4'!$O$11:$O$409)</f>
        <v>0</v>
      </c>
      <c r="K451" s="337">
        <f>SUMIF('Tab 5'!$N$11:$N$69,A451,'Tab 5'!$O$11:$O$69)</f>
        <v>0</v>
      </c>
      <c r="L451" s="751">
        <f>SUMIF('Tab 6'!$N$11:$N$409,A451,'Tab 6'!$O$11:$O$409)</f>
        <v>0</v>
      </c>
      <c r="M451" s="337">
        <f>SUMIF('Tab7'!$N$70:$N$273,A451,'Tab7'!$O$70:$O$273)</f>
        <v>0</v>
      </c>
      <c r="N451" s="337">
        <f>SUMIF('Tab 8'!$N$70:$N$680,A451,'Tab 8'!$O$70:$O$680)</f>
        <v>0</v>
      </c>
      <c r="O451" s="739">
        <f t="shared" si="25"/>
        <v>0</v>
      </c>
      <c r="P451" s="740">
        <f t="shared" si="27"/>
        <v>0</v>
      </c>
    </row>
    <row r="452" spans="1:16">
      <c r="A452" s="732" t="s">
        <v>1027</v>
      </c>
      <c r="B452" s="80">
        <f>VLOOKUP(A452,[1]Adjustments!$A$12:$B$1400,2,FALSE)</f>
        <v>8593702.9476922993</v>
      </c>
      <c r="C452" s="80">
        <f>VLOOKUP(A452,[1]Adjustments!$A$12:$DS$1400,123,FALSE)</f>
        <v>0</v>
      </c>
      <c r="D452" s="80">
        <f t="shared" si="26"/>
        <v>8593702.9476922993</v>
      </c>
      <c r="F452" s="337">
        <f>VLOOKUP(A452,[1]Adjustments!$A$12:$DQ$1400,121,FALSE)</f>
        <v>0</v>
      </c>
      <c r="G452" s="740">
        <f t="shared" si="28"/>
        <v>-8593702.9476922993</v>
      </c>
      <c r="I452" s="738">
        <f>SUMIF('Tab 3'!$N$11:$N$409,A452,'Tab 3'!$O$11:$O$409)</f>
        <v>0</v>
      </c>
      <c r="J452" s="337">
        <f>SUMIF('Tab 4'!$N$11:$N$409,A452,'Tab 4'!$O$11:$O$409)</f>
        <v>0</v>
      </c>
      <c r="K452" s="337">
        <f>SUMIF('Tab 5'!$N$11:$N$69,A452,'Tab 5'!$O$11:$O$69)</f>
        <v>0</v>
      </c>
      <c r="L452" s="751">
        <f>SUMIF('Tab 6'!$N$11:$N$409,A452,'Tab 6'!$O$11:$O$409)</f>
        <v>0</v>
      </c>
      <c r="M452" s="337">
        <f>SUMIF('Tab7'!$N$70:$N$273,A452,'Tab7'!$O$70:$O$273)</f>
        <v>0</v>
      </c>
      <c r="N452" s="337">
        <f>SUMIF('Tab 8'!$N$70:$N$680,A452,'Tab 8'!$O$70:$O$680)</f>
        <v>0</v>
      </c>
      <c r="O452" s="739">
        <f t="shared" si="25"/>
        <v>0</v>
      </c>
      <c r="P452" s="740">
        <f t="shared" si="27"/>
        <v>0</v>
      </c>
    </row>
    <row r="453" spans="1:16">
      <c r="A453" s="732" t="s">
        <v>1028</v>
      </c>
      <c r="B453" s="80">
        <f>VLOOKUP(A453,[1]Adjustments!$A$12:$B$1400,2,FALSE)</f>
        <v>87825957.440769196</v>
      </c>
      <c r="C453" s="80">
        <f>VLOOKUP(A453,[1]Adjustments!$A$12:$DS$1400,123,FALSE)</f>
        <v>0</v>
      </c>
      <c r="D453" s="80">
        <f t="shared" si="26"/>
        <v>87825957.440769196</v>
      </c>
      <c r="F453" s="337">
        <f>VLOOKUP(A453,[1]Adjustments!$A$12:$DQ$1400,121,FALSE)</f>
        <v>0</v>
      </c>
      <c r="G453" s="740">
        <f t="shared" si="28"/>
        <v>-87825957.440769196</v>
      </c>
      <c r="I453" s="738">
        <f>SUMIF('Tab 3'!$N$11:$N$409,A453,'Tab 3'!$O$11:$O$409)</f>
        <v>0</v>
      </c>
      <c r="J453" s="337">
        <f>SUMIF('Tab 4'!$N$11:$N$409,A453,'Tab 4'!$O$11:$O$409)</f>
        <v>0</v>
      </c>
      <c r="K453" s="337">
        <f>SUMIF('Tab 5'!$N$11:$N$69,A453,'Tab 5'!$O$11:$O$69)</f>
        <v>0</v>
      </c>
      <c r="L453" s="751">
        <f>SUMIF('Tab 6'!$N$11:$N$409,A453,'Tab 6'!$O$11:$O$409)</f>
        <v>0</v>
      </c>
      <c r="M453" s="337">
        <f>SUMIF('Tab7'!$N$70:$N$273,A453,'Tab7'!$O$70:$O$273)</f>
        <v>0</v>
      </c>
      <c r="N453" s="337">
        <f>SUMIF('Tab 8'!$N$70:$N$680,A453,'Tab 8'!$O$70:$O$680)</f>
        <v>0</v>
      </c>
      <c r="O453" s="739">
        <f t="shared" si="25"/>
        <v>0</v>
      </c>
      <c r="P453" s="740">
        <f t="shared" si="27"/>
        <v>0</v>
      </c>
    </row>
    <row r="454" spans="1:16">
      <c r="A454" s="732" t="s">
        <v>1029</v>
      </c>
      <c r="B454" s="80">
        <f>VLOOKUP(A454,[1]Adjustments!$A$12:$B$1400,2,FALSE)</f>
        <v>177722607.43538401</v>
      </c>
      <c r="C454" s="80">
        <f>VLOOKUP(A454,[1]Adjustments!$A$12:$DS$1400,123,FALSE)</f>
        <v>0</v>
      </c>
      <c r="D454" s="80">
        <f t="shared" si="26"/>
        <v>177722607.43538401</v>
      </c>
      <c r="F454" s="337">
        <f>VLOOKUP(A454,[1]Adjustments!$A$12:$DQ$1400,121,FALSE)</f>
        <v>0</v>
      </c>
      <c r="G454" s="740">
        <f t="shared" si="28"/>
        <v>-177722607.43538401</v>
      </c>
      <c r="I454" s="738">
        <f>SUMIF('Tab 3'!$N$11:$N$409,A454,'Tab 3'!$O$11:$O$409)</f>
        <v>0</v>
      </c>
      <c r="J454" s="337">
        <f>SUMIF('Tab 4'!$N$11:$N$409,A454,'Tab 4'!$O$11:$O$409)</f>
        <v>0</v>
      </c>
      <c r="K454" s="337">
        <f>SUMIF('Tab 5'!$N$11:$N$69,A454,'Tab 5'!$O$11:$O$69)</f>
        <v>0</v>
      </c>
      <c r="L454" s="751">
        <f>SUMIF('Tab 6'!$N$11:$N$409,A454,'Tab 6'!$O$11:$O$409)</f>
        <v>0</v>
      </c>
      <c r="M454" s="337">
        <f>SUMIF('Tab7'!$N$70:$N$273,A454,'Tab7'!$O$70:$O$273)</f>
        <v>0</v>
      </c>
      <c r="N454" s="337">
        <f>SUMIF('Tab 8'!$N$70:$N$680,A454,'Tab 8'!$O$70:$O$680)</f>
        <v>0</v>
      </c>
      <c r="O454" s="739">
        <f t="shared" si="25"/>
        <v>0</v>
      </c>
      <c r="P454" s="740">
        <f t="shared" si="27"/>
        <v>0</v>
      </c>
    </row>
    <row r="455" spans="1:16">
      <c r="A455" s="732" t="s">
        <v>1030</v>
      </c>
      <c r="B455" s="80">
        <f>VLOOKUP(A455,[1]Adjustments!$A$12:$B$1400,2,FALSE)</f>
        <v>16628602.863076899</v>
      </c>
      <c r="C455" s="80">
        <f>VLOOKUP(A455,[1]Adjustments!$A$12:$DS$1400,123,FALSE)</f>
        <v>0</v>
      </c>
      <c r="D455" s="80">
        <f t="shared" si="26"/>
        <v>16628602.863076899</v>
      </c>
      <c r="F455" s="337">
        <f>VLOOKUP(A455,[1]Adjustments!$A$12:$DQ$1400,121,FALSE)</f>
        <v>0</v>
      </c>
      <c r="G455" s="740">
        <f t="shared" si="28"/>
        <v>-16628602.863076899</v>
      </c>
      <c r="I455" s="738">
        <f>SUMIF('Tab 3'!$N$11:$N$409,A455,'Tab 3'!$O$11:$O$409)</f>
        <v>0</v>
      </c>
      <c r="J455" s="337">
        <f>SUMIF('Tab 4'!$N$11:$N$409,A455,'Tab 4'!$O$11:$O$409)</f>
        <v>0</v>
      </c>
      <c r="K455" s="337">
        <f>SUMIF('Tab 5'!$N$11:$N$69,A455,'Tab 5'!$O$11:$O$69)</f>
        <v>0</v>
      </c>
      <c r="L455" s="751">
        <f>SUMIF('Tab 6'!$N$11:$N$409,A455,'Tab 6'!$O$11:$O$409)</f>
        <v>0</v>
      </c>
      <c r="M455" s="337">
        <f>SUMIF('Tab7'!$N$70:$N$273,A455,'Tab7'!$O$70:$O$273)</f>
        <v>0</v>
      </c>
      <c r="N455" s="337">
        <f>SUMIF('Tab 8'!$N$70:$N$680,A455,'Tab 8'!$O$70:$O$680)</f>
        <v>0</v>
      </c>
      <c r="O455" s="739">
        <f t="shared" si="25"/>
        <v>0</v>
      </c>
      <c r="P455" s="740">
        <f t="shared" si="27"/>
        <v>0</v>
      </c>
    </row>
    <row r="456" spans="1:16">
      <c r="A456" s="732" t="s">
        <v>1031</v>
      </c>
      <c r="B456" s="80">
        <f>VLOOKUP(A456,[1]Adjustments!$A$12:$B$1400,2,FALSE)</f>
        <v>17551679.8015384</v>
      </c>
      <c r="C456" s="80">
        <f>VLOOKUP(A456,[1]Adjustments!$A$12:$DS$1400,123,FALSE)</f>
        <v>0</v>
      </c>
      <c r="D456" s="80">
        <f t="shared" si="26"/>
        <v>17551679.8015384</v>
      </c>
      <c r="F456" s="337">
        <f>VLOOKUP(A456,[1]Adjustments!$A$12:$DQ$1400,121,FALSE)</f>
        <v>0</v>
      </c>
      <c r="G456" s="740">
        <f t="shared" si="28"/>
        <v>-17551679.8015384</v>
      </c>
      <c r="I456" s="738">
        <f>SUMIF('Tab 3'!$N$11:$N$409,A456,'Tab 3'!$O$11:$O$409)</f>
        <v>0</v>
      </c>
      <c r="J456" s="337">
        <f>SUMIF('Tab 4'!$N$11:$N$409,A456,'Tab 4'!$O$11:$O$409)</f>
        <v>0</v>
      </c>
      <c r="K456" s="337">
        <f>SUMIF('Tab 5'!$N$11:$N$69,A456,'Tab 5'!$O$11:$O$69)</f>
        <v>0</v>
      </c>
      <c r="L456" s="751">
        <f>SUMIF('Tab 6'!$N$11:$N$409,A456,'Tab 6'!$O$11:$O$409)</f>
        <v>0</v>
      </c>
      <c r="M456" s="337">
        <f>SUMIF('Tab7'!$N$70:$N$273,A456,'Tab7'!$O$70:$O$273)</f>
        <v>0</v>
      </c>
      <c r="N456" s="337">
        <f>SUMIF('Tab 8'!$N$70:$N$680,A456,'Tab 8'!$O$70:$O$680)</f>
        <v>0</v>
      </c>
      <c r="O456" s="739">
        <f t="shared" si="25"/>
        <v>0</v>
      </c>
      <c r="P456" s="740">
        <f t="shared" si="27"/>
        <v>0</v>
      </c>
    </row>
    <row r="457" spans="1:16">
      <c r="A457" s="732" t="s">
        <v>1032</v>
      </c>
      <c r="B457" s="80">
        <f>VLOOKUP(A457,[1]Adjustments!$A$12:$B$1400,2,FALSE)</f>
        <v>4183184.4069230701</v>
      </c>
      <c r="C457" s="80">
        <f>VLOOKUP(A457,[1]Adjustments!$A$12:$DS$1400,123,FALSE)</f>
        <v>0</v>
      </c>
      <c r="D457" s="80">
        <f t="shared" si="26"/>
        <v>4183184.4069230701</v>
      </c>
      <c r="F457" s="337">
        <f>VLOOKUP(A457,[1]Adjustments!$A$12:$DQ$1400,121,FALSE)</f>
        <v>0</v>
      </c>
      <c r="G457" s="740">
        <f t="shared" si="28"/>
        <v>-4183184.4069230701</v>
      </c>
      <c r="I457" s="738">
        <f>SUMIF('Tab 3'!$N$11:$N$409,A457,'Tab 3'!$O$11:$O$409)</f>
        <v>0</v>
      </c>
      <c r="J457" s="337">
        <f>SUMIF('Tab 4'!$N$11:$N$409,A457,'Tab 4'!$O$11:$O$409)</f>
        <v>0</v>
      </c>
      <c r="K457" s="337">
        <f>SUMIF('Tab 5'!$N$11:$N$69,A457,'Tab 5'!$O$11:$O$69)</f>
        <v>0</v>
      </c>
      <c r="L457" s="751">
        <f>SUMIF('Tab 6'!$N$11:$N$409,A457,'Tab 6'!$O$11:$O$409)</f>
        <v>0</v>
      </c>
      <c r="M457" s="337">
        <f>SUMIF('Tab7'!$N$70:$N$273,A457,'Tab7'!$O$70:$O$273)</f>
        <v>0</v>
      </c>
      <c r="N457" s="337">
        <f>SUMIF('Tab 8'!$N$70:$N$680,A457,'Tab 8'!$O$70:$O$680)</f>
        <v>0</v>
      </c>
      <c r="O457" s="739">
        <f t="shared" si="25"/>
        <v>0</v>
      </c>
      <c r="P457" s="740">
        <f t="shared" si="27"/>
        <v>0</v>
      </c>
    </row>
    <row r="458" spans="1:16">
      <c r="A458" s="732" t="s">
        <v>1033</v>
      </c>
      <c r="B458" s="80">
        <f>VLOOKUP(A458,[1]Adjustments!$A$12:$B$1400,2,FALSE)</f>
        <v>18071348.933846101</v>
      </c>
      <c r="C458" s="80">
        <f>VLOOKUP(A458,[1]Adjustments!$A$12:$DS$1400,123,FALSE)</f>
        <v>0</v>
      </c>
      <c r="D458" s="80">
        <f t="shared" si="26"/>
        <v>18071348.933846101</v>
      </c>
      <c r="F458" s="337">
        <f>VLOOKUP(A458,[1]Adjustments!$A$12:$DQ$1400,121,FALSE)</f>
        <v>0</v>
      </c>
      <c r="G458" s="740">
        <f t="shared" si="28"/>
        <v>-18071348.933846101</v>
      </c>
      <c r="I458" s="738">
        <f>SUMIF('Tab 3'!$N$11:$N$409,A458,'Tab 3'!$O$11:$O$409)</f>
        <v>0</v>
      </c>
      <c r="J458" s="337">
        <f>SUMIF('Tab 4'!$N$11:$N$409,A458,'Tab 4'!$O$11:$O$409)</f>
        <v>0</v>
      </c>
      <c r="K458" s="337">
        <f>SUMIF('Tab 5'!$N$11:$N$69,A458,'Tab 5'!$O$11:$O$69)</f>
        <v>0</v>
      </c>
      <c r="L458" s="751">
        <f>SUMIF('Tab 6'!$N$11:$N$409,A458,'Tab 6'!$O$11:$O$409)</f>
        <v>0</v>
      </c>
      <c r="M458" s="337">
        <f>SUMIF('Tab7'!$N$70:$N$273,A458,'Tab7'!$O$70:$O$273)</f>
        <v>0</v>
      </c>
      <c r="N458" s="337">
        <f>SUMIF('Tab 8'!$N$70:$N$680,A458,'Tab 8'!$O$70:$O$680)</f>
        <v>0</v>
      </c>
      <c r="O458" s="739">
        <f t="shared" ref="O458:O521" si="29">SUM(I458:N458)</f>
        <v>0</v>
      </c>
      <c r="P458" s="740">
        <f t="shared" si="27"/>
        <v>0</v>
      </c>
    </row>
    <row r="459" spans="1:16">
      <c r="A459" s="732" t="s">
        <v>1034</v>
      </c>
      <c r="B459" s="80">
        <f>VLOOKUP(A459,[1]Adjustments!$A$12:$B$1400,2,FALSE)</f>
        <v>25597797.623076901</v>
      </c>
      <c r="C459" s="80">
        <f>VLOOKUP(A459,[1]Adjustments!$A$12:$DS$1400,123,FALSE)</f>
        <v>0</v>
      </c>
      <c r="D459" s="80">
        <f t="shared" ref="D459:D522" si="30">SUM(B459:C459)</f>
        <v>25597797.623076901</v>
      </c>
      <c r="F459" s="337">
        <f>VLOOKUP(A459,[1]Adjustments!$A$12:$DQ$1400,121,FALSE)</f>
        <v>0</v>
      </c>
      <c r="G459" s="740">
        <f t="shared" si="28"/>
        <v>-25597797.623076901</v>
      </c>
      <c r="I459" s="738">
        <f>SUMIF('Tab 3'!$N$11:$N$409,A459,'Tab 3'!$O$11:$O$409)</f>
        <v>0</v>
      </c>
      <c r="J459" s="337">
        <f>SUMIF('Tab 4'!$N$11:$N$409,A459,'Tab 4'!$O$11:$O$409)</f>
        <v>0</v>
      </c>
      <c r="K459" s="337">
        <f>SUMIF('Tab 5'!$N$11:$N$69,A459,'Tab 5'!$O$11:$O$69)</f>
        <v>0</v>
      </c>
      <c r="L459" s="751">
        <f>SUMIF('Tab 6'!$N$11:$N$409,A459,'Tab 6'!$O$11:$O$409)</f>
        <v>0</v>
      </c>
      <c r="M459" s="337">
        <f>SUMIF('Tab7'!$N$70:$N$273,A459,'Tab7'!$O$70:$O$273)</f>
        <v>0</v>
      </c>
      <c r="N459" s="337">
        <f>SUMIF('Tab 8'!$N$70:$N$680,A459,'Tab 8'!$O$70:$O$680)</f>
        <v>0</v>
      </c>
      <c r="O459" s="739">
        <f t="shared" si="29"/>
        <v>0</v>
      </c>
      <c r="P459" s="740">
        <f t="shared" si="27"/>
        <v>0</v>
      </c>
    </row>
    <row r="460" spans="1:16">
      <c r="A460" s="732" t="s">
        <v>1035</v>
      </c>
      <c r="B460" s="80">
        <f>VLOOKUP(A460,[1]Adjustments!$A$12:$B$1400,2,FALSE)</f>
        <v>164645188.776923</v>
      </c>
      <c r="C460" s="80">
        <f>VLOOKUP(A460,[1]Adjustments!$A$12:$DS$1400,123,FALSE)</f>
        <v>0</v>
      </c>
      <c r="D460" s="80">
        <f t="shared" si="30"/>
        <v>164645188.776923</v>
      </c>
      <c r="F460" s="337">
        <f>VLOOKUP(A460,[1]Adjustments!$A$12:$DQ$1400,121,FALSE)</f>
        <v>0</v>
      </c>
      <c r="G460" s="740">
        <f t="shared" si="28"/>
        <v>-164645188.776923</v>
      </c>
      <c r="I460" s="738">
        <f>SUMIF('Tab 3'!$N$11:$N$409,A460,'Tab 3'!$O$11:$O$409)</f>
        <v>0</v>
      </c>
      <c r="J460" s="337">
        <f>SUMIF('Tab 4'!$N$11:$N$409,A460,'Tab 4'!$O$11:$O$409)</f>
        <v>0</v>
      </c>
      <c r="K460" s="337">
        <f>SUMIF('Tab 5'!$N$11:$N$69,A460,'Tab 5'!$O$11:$O$69)</f>
        <v>0</v>
      </c>
      <c r="L460" s="751">
        <f>SUMIF('Tab 6'!$N$11:$N$409,A460,'Tab 6'!$O$11:$O$409)</f>
        <v>0</v>
      </c>
      <c r="M460" s="337">
        <f>SUMIF('Tab7'!$N$70:$N$273,A460,'Tab7'!$O$70:$O$273)</f>
        <v>0</v>
      </c>
      <c r="N460" s="337">
        <f>SUMIF('Tab 8'!$N$70:$N$680,A460,'Tab 8'!$O$70:$O$680)</f>
        <v>0</v>
      </c>
      <c r="O460" s="739">
        <f t="shared" si="29"/>
        <v>0</v>
      </c>
      <c r="P460" s="740">
        <f t="shared" ref="P460:P523" si="31">+O460-C460</f>
        <v>0</v>
      </c>
    </row>
    <row r="461" spans="1:16">
      <c r="A461" s="732" t="s">
        <v>1036</v>
      </c>
      <c r="B461" s="80">
        <f>VLOOKUP(A461,[1]Adjustments!$A$12:$B$1400,2,FALSE)</f>
        <v>487518749.318461</v>
      </c>
      <c r="C461" s="80">
        <f>VLOOKUP(A461,[1]Adjustments!$A$12:$DS$1400,123,FALSE)</f>
        <v>0</v>
      </c>
      <c r="D461" s="80">
        <f t="shared" si="30"/>
        <v>487518749.318461</v>
      </c>
      <c r="F461" s="337">
        <f>VLOOKUP(A461,[1]Adjustments!$A$12:$DQ$1400,121,FALSE)</f>
        <v>0</v>
      </c>
      <c r="G461" s="740">
        <f t="shared" si="28"/>
        <v>-487518749.318461</v>
      </c>
      <c r="I461" s="738">
        <f>SUMIF('Tab 3'!$N$11:$N$409,A461,'Tab 3'!$O$11:$O$409)</f>
        <v>0</v>
      </c>
      <c r="J461" s="337">
        <f>SUMIF('Tab 4'!$N$11:$N$409,A461,'Tab 4'!$O$11:$O$409)</f>
        <v>0</v>
      </c>
      <c r="K461" s="337">
        <f>SUMIF('Tab 5'!$N$11:$N$69,A461,'Tab 5'!$O$11:$O$69)</f>
        <v>0</v>
      </c>
      <c r="L461" s="751">
        <f>SUMIF('Tab 6'!$N$11:$N$409,A461,'Tab 6'!$O$11:$O$409)</f>
        <v>0</v>
      </c>
      <c r="M461" s="337">
        <f>SUMIF('Tab7'!$N$70:$N$273,A461,'Tab7'!$O$70:$O$273)</f>
        <v>0</v>
      </c>
      <c r="N461" s="337">
        <f>SUMIF('Tab 8'!$N$70:$N$680,A461,'Tab 8'!$O$70:$O$680)</f>
        <v>0</v>
      </c>
      <c r="O461" s="739">
        <f t="shared" si="29"/>
        <v>0</v>
      </c>
      <c r="P461" s="740">
        <f t="shared" si="31"/>
        <v>0</v>
      </c>
    </row>
    <row r="462" spans="1:16">
      <c r="A462" s="732" t="s">
        <v>1037</v>
      </c>
      <c r="B462" s="80">
        <f>VLOOKUP(A462,[1]Adjustments!$A$12:$B$1400,2,FALSE)</f>
        <v>23353707.633076899</v>
      </c>
      <c r="C462" s="80">
        <f>VLOOKUP(A462,[1]Adjustments!$A$12:$DS$1400,123,FALSE)</f>
        <v>0</v>
      </c>
      <c r="D462" s="80">
        <f t="shared" si="30"/>
        <v>23353707.633076899</v>
      </c>
      <c r="F462" s="337">
        <f>VLOOKUP(A462,[1]Adjustments!$A$12:$DQ$1400,121,FALSE)</f>
        <v>0</v>
      </c>
      <c r="G462" s="740">
        <f t="shared" ref="G462:G525" si="32">+F462-D462</f>
        <v>-23353707.633076899</v>
      </c>
      <c r="I462" s="738">
        <f>SUMIF('Tab 3'!$N$11:$N$409,A462,'Tab 3'!$O$11:$O$409)</f>
        <v>0</v>
      </c>
      <c r="J462" s="337">
        <f>SUMIF('Tab 4'!$N$11:$N$409,A462,'Tab 4'!$O$11:$O$409)</f>
        <v>0</v>
      </c>
      <c r="K462" s="337">
        <f>SUMIF('Tab 5'!$N$11:$N$69,A462,'Tab 5'!$O$11:$O$69)</f>
        <v>0</v>
      </c>
      <c r="L462" s="751">
        <f>SUMIF('Tab 6'!$N$11:$N$409,A462,'Tab 6'!$O$11:$O$409)</f>
        <v>0</v>
      </c>
      <c r="M462" s="337">
        <f>SUMIF('Tab7'!$N$70:$N$273,A462,'Tab7'!$O$70:$O$273)</f>
        <v>0</v>
      </c>
      <c r="N462" s="337">
        <f>SUMIF('Tab 8'!$N$70:$N$680,A462,'Tab 8'!$O$70:$O$680)</f>
        <v>0</v>
      </c>
      <c r="O462" s="739">
        <f t="shared" si="29"/>
        <v>0</v>
      </c>
      <c r="P462" s="740">
        <f t="shared" si="31"/>
        <v>0</v>
      </c>
    </row>
    <row r="463" spans="1:16">
      <c r="A463" s="732" t="s">
        <v>1038</v>
      </c>
      <c r="B463" s="80">
        <f>VLOOKUP(A463,[1]Adjustments!$A$12:$B$1400,2,FALSE)</f>
        <v>36878872.842307597</v>
      </c>
      <c r="C463" s="80">
        <f>VLOOKUP(A463,[1]Adjustments!$A$12:$DS$1400,123,FALSE)</f>
        <v>0</v>
      </c>
      <c r="D463" s="80">
        <f t="shared" si="30"/>
        <v>36878872.842307597</v>
      </c>
      <c r="F463" s="337">
        <f>VLOOKUP(A463,[1]Adjustments!$A$12:$DQ$1400,121,FALSE)</f>
        <v>0</v>
      </c>
      <c r="G463" s="740">
        <f t="shared" si="32"/>
        <v>-36878872.842307597</v>
      </c>
      <c r="I463" s="738">
        <f>SUMIF('Tab 3'!$N$11:$N$409,A463,'Tab 3'!$O$11:$O$409)</f>
        <v>0</v>
      </c>
      <c r="J463" s="337">
        <f>SUMIF('Tab 4'!$N$11:$N$409,A463,'Tab 4'!$O$11:$O$409)</f>
        <v>0</v>
      </c>
      <c r="K463" s="337">
        <f>SUMIF('Tab 5'!$N$11:$N$69,A463,'Tab 5'!$O$11:$O$69)</f>
        <v>0</v>
      </c>
      <c r="L463" s="751">
        <f>SUMIF('Tab 6'!$N$11:$N$409,A463,'Tab 6'!$O$11:$O$409)</f>
        <v>0</v>
      </c>
      <c r="M463" s="337">
        <f>SUMIF('Tab7'!$N$70:$N$273,A463,'Tab7'!$O$70:$O$273)</f>
        <v>0</v>
      </c>
      <c r="N463" s="337">
        <f>SUMIF('Tab 8'!$N$70:$N$680,A463,'Tab 8'!$O$70:$O$680)</f>
        <v>0</v>
      </c>
      <c r="O463" s="739">
        <f t="shared" si="29"/>
        <v>0</v>
      </c>
      <c r="P463" s="740">
        <f t="shared" si="31"/>
        <v>0</v>
      </c>
    </row>
    <row r="464" spans="1:16">
      <c r="A464" s="732" t="s">
        <v>1039</v>
      </c>
      <c r="B464" s="80">
        <f>VLOOKUP(A464,[1]Adjustments!$A$12:$B$1400,2,FALSE)</f>
        <v>17170134.038461499</v>
      </c>
      <c r="C464" s="80">
        <f>VLOOKUP(A464,[1]Adjustments!$A$12:$DS$1400,123,FALSE)</f>
        <v>0</v>
      </c>
      <c r="D464" s="80">
        <f t="shared" si="30"/>
        <v>17170134.038461499</v>
      </c>
      <c r="F464" s="337">
        <f>VLOOKUP(A464,[1]Adjustments!$A$12:$DQ$1400,121,FALSE)</f>
        <v>0</v>
      </c>
      <c r="G464" s="740">
        <f t="shared" si="32"/>
        <v>-17170134.038461499</v>
      </c>
      <c r="I464" s="738">
        <f>SUMIF('Tab 3'!$N$11:$N$409,A464,'Tab 3'!$O$11:$O$409)</f>
        <v>0</v>
      </c>
      <c r="J464" s="337">
        <f>SUMIF('Tab 4'!$N$11:$N$409,A464,'Tab 4'!$O$11:$O$409)</f>
        <v>0</v>
      </c>
      <c r="K464" s="337">
        <f>SUMIF('Tab 5'!$N$11:$N$69,A464,'Tab 5'!$O$11:$O$69)</f>
        <v>0</v>
      </c>
      <c r="L464" s="751">
        <f>SUMIF('Tab 6'!$N$11:$N$409,A464,'Tab 6'!$O$11:$O$409)</f>
        <v>0</v>
      </c>
      <c r="M464" s="337">
        <f>SUMIF('Tab7'!$N$70:$N$273,A464,'Tab7'!$O$70:$O$273)</f>
        <v>0</v>
      </c>
      <c r="N464" s="337">
        <f>SUMIF('Tab 8'!$N$70:$N$680,A464,'Tab 8'!$O$70:$O$680)</f>
        <v>0</v>
      </c>
      <c r="O464" s="739">
        <f t="shared" si="29"/>
        <v>0</v>
      </c>
      <c r="P464" s="740">
        <f t="shared" si="31"/>
        <v>0</v>
      </c>
    </row>
    <row r="465" spans="1:16">
      <c r="A465" s="732" t="s">
        <v>1040</v>
      </c>
      <c r="B465" s="80">
        <f>VLOOKUP(A465,[1]Adjustments!$A$12:$B$1400,2,FALSE)</f>
        <v>49801957.479230702</v>
      </c>
      <c r="C465" s="80">
        <f>VLOOKUP(A465,[1]Adjustments!$A$12:$DS$1400,123,FALSE)</f>
        <v>0</v>
      </c>
      <c r="D465" s="80">
        <f t="shared" si="30"/>
        <v>49801957.479230702</v>
      </c>
      <c r="F465" s="337">
        <f>VLOOKUP(A465,[1]Adjustments!$A$12:$DQ$1400,121,FALSE)</f>
        <v>0</v>
      </c>
      <c r="G465" s="740">
        <f t="shared" si="32"/>
        <v>-49801957.479230702</v>
      </c>
      <c r="I465" s="738">
        <f>SUMIF('Tab 3'!$N$11:$N$409,A465,'Tab 3'!$O$11:$O$409)</f>
        <v>0</v>
      </c>
      <c r="J465" s="337">
        <f>SUMIF('Tab 4'!$N$11:$N$409,A465,'Tab 4'!$O$11:$O$409)</f>
        <v>0</v>
      </c>
      <c r="K465" s="337">
        <f>SUMIF('Tab 5'!$N$11:$N$69,A465,'Tab 5'!$O$11:$O$69)</f>
        <v>0</v>
      </c>
      <c r="L465" s="751">
        <f>SUMIF('Tab 6'!$N$11:$N$409,A465,'Tab 6'!$O$11:$O$409)</f>
        <v>0</v>
      </c>
      <c r="M465" s="337">
        <f>SUMIF('Tab7'!$N$70:$N$273,A465,'Tab7'!$O$70:$O$273)</f>
        <v>0</v>
      </c>
      <c r="N465" s="337">
        <f>SUMIF('Tab 8'!$N$70:$N$680,A465,'Tab 8'!$O$70:$O$680)</f>
        <v>0</v>
      </c>
      <c r="O465" s="739">
        <f t="shared" si="29"/>
        <v>0</v>
      </c>
      <c r="P465" s="740">
        <f t="shared" si="31"/>
        <v>0</v>
      </c>
    </row>
    <row r="466" spans="1:16">
      <c r="A466" s="732" t="s">
        <v>1041</v>
      </c>
      <c r="B466" s="80">
        <f>VLOOKUP(A466,[1]Adjustments!$A$12:$B$1400,2,FALSE)</f>
        <v>73520945.920000002</v>
      </c>
      <c r="C466" s="80">
        <f>VLOOKUP(A466,[1]Adjustments!$A$12:$DS$1400,123,FALSE)</f>
        <v>0</v>
      </c>
      <c r="D466" s="80">
        <f t="shared" si="30"/>
        <v>73520945.920000002</v>
      </c>
      <c r="F466" s="337">
        <f>VLOOKUP(A466,[1]Adjustments!$A$12:$DQ$1400,121,FALSE)</f>
        <v>0</v>
      </c>
      <c r="G466" s="740">
        <f t="shared" si="32"/>
        <v>-73520945.920000002</v>
      </c>
      <c r="I466" s="738">
        <f>SUMIF('Tab 3'!$N$11:$N$409,A466,'Tab 3'!$O$11:$O$409)</f>
        <v>0</v>
      </c>
      <c r="J466" s="337">
        <f>SUMIF('Tab 4'!$N$11:$N$409,A466,'Tab 4'!$O$11:$O$409)</f>
        <v>0</v>
      </c>
      <c r="K466" s="337">
        <f>SUMIF('Tab 5'!$N$11:$N$69,A466,'Tab 5'!$O$11:$O$69)</f>
        <v>0</v>
      </c>
      <c r="L466" s="751">
        <f>SUMIF('Tab 6'!$N$11:$N$409,A466,'Tab 6'!$O$11:$O$409)</f>
        <v>0</v>
      </c>
      <c r="M466" s="337">
        <f>SUMIF('Tab7'!$N$70:$N$273,A466,'Tab7'!$O$70:$O$273)</f>
        <v>0</v>
      </c>
      <c r="N466" s="337">
        <f>SUMIF('Tab 8'!$N$70:$N$680,A466,'Tab 8'!$O$70:$O$680)</f>
        <v>0</v>
      </c>
      <c r="O466" s="739">
        <f t="shared" si="29"/>
        <v>0</v>
      </c>
      <c r="P466" s="740">
        <f t="shared" si="31"/>
        <v>0</v>
      </c>
    </row>
    <row r="467" spans="1:16">
      <c r="A467" s="732" t="s">
        <v>1042</v>
      </c>
      <c r="B467" s="80">
        <f>VLOOKUP(A467,[1]Adjustments!$A$12:$B$1400,2,FALSE)</f>
        <v>407617007.54230702</v>
      </c>
      <c r="C467" s="80">
        <f>VLOOKUP(A467,[1]Adjustments!$A$12:$DS$1400,123,FALSE)</f>
        <v>0</v>
      </c>
      <c r="D467" s="80">
        <f t="shared" si="30"/>
        <v>407617007.54230702</v>
      </c>
      <c r="F467" s="337">
        <f>VLOOKUP(A467,[1]Adjustments!$A$12:$DQ$1400,121,FALSE)</f>
        <v>0</v>
      </c>
      <c r="G467" s="740">
        <f t="shared" si="32"/>
        <v>-407617007.54230702</v>
      </c>
      <c r="I467" s="738">
        <f>SUMIF('Tab 3'!$N$11:$N$409,A467,'Tab 3'!$O$11:$O$409)</f>
        <v>0</v>
      </c>
      <c r="J467" s="337">
        <f>SUMIF('Tab 4'!$N$11:$N$409,A467,'Tab 4'!$O$11:$O$409)</f>
        <v>0</v>
      </c>
      <c r="K467" s="337">
        <f>SUMIF('Tab 5'!$N$11:$N$69,A467,'Tab 5'!$O$11:$O$69)</f>
        <v>0</v>
      </c>
      <c r="L467" s="751">
        <f>SUMIF('Tab 6'!$N$11:$N$409,A467,'Tab 6'!$O$11:$O$409)</f>
        <v>0</v>
      </c>
      <c r="M467" s="337">
        <f>SUMIF('Tab7'!$N$70:$N$273,A467,'Tab7'!$O$70:$O$273)</f>
        <v>0</v>
      </c>
      <c r="N467" s="337">
        <f>SUMIF('Tab 8'!$N$70:$N$680,A467,'Tab 8'!$O$70:$O$680)</f>
        <v>0</v>
      </c>
      <c r="O467" s="739">
        <f t="shared" si="29"/>
        <v>0</v>
      </c>
      <c r="P467" s="740">
        <f t="shared" si="31"/>
        <v>0</v>
      </c>
    </row>
    <row r="468" spans="1:16">
      <c r="A468" s="732" t="s">
        <v>1043</v>
      </c>
      <c r="B468" s="80">
        <f>VLOOKUP(A468,[1]Adjustments!$A$12:$B$1400,2,FALSE)</f>
        <v>454369449.49307603</v>
      </c>
      <c r="C468" s="80">
        <f>VLOOKUP(A468,[1]Adjustments!$A$12:$DS$1400,123,FALSE)</f>
        <v>0</v>
      </c>
      <c r="D468" s="80">
        <f t="shared" si="30"/>
        <v>454369449.49307603</v>
      </c>
      <c r="F468" s="337">
        <f>VLOOKUP(A468,[1]Adjustments!$A$12:$DQ$1400,121,FALSE)</f>
        <v>0</v>
      </c>
      <c r="G468" s="740">
        <f t="shared" si="32"/>
        <v>-454369449.49307603</v>
      </c>
      <c r="I468" s="738">
        <f>SUMIF('Tab 3'!$N$11:$N$409,A468,'Tab 3'!$O$11:$O$409)</f>
        <v>0</v>
      </c>
      <c r="J468" s="337">
        <f>SUMIF('Tab 4'!$N$11:$N$409,A468,'Tab 4'!$O$11:$O$409)</f>
        <v>0</v>
      </c>
      <c r="K468" s="337">
        <f>SUMIF('Tab 5'!$N$11:$N$69,A468,'Tab 5'!$O$11:$O$69)</f>
        <v>0</v>
      </c>
      <c r="L468" s="751">
        <f>SUMIF('Tab 6'!$N$11:$N$409,A468,'Tab 6'!$O$11:$O$409)</f>
        <v>0</v>
      </c>
      <c r="M468" s="337">
        <f>SUMIF('Tab7'!$N$70:$N$273,A468,'Tab7'!$O$70:$O$273)</f>
        <v>0</v>
      </c>
      <c r="N468" s="337">
        <f>SUMIF('Tab 8'!$N$70:$N$680,A468,'Tab 8'!$O$70:$O$680)</f>
        <v>0</v>
      </c>
      <c r="O468" s="739">
        <f t="shared" si="29"/>
        <v>0</v>
      </c>
      <c r="P468" s="740">
        <f t="shared" si="31"/>
        <v>0</v>
      </c>
    </row>
    <row r="469" spans="1:16">
      <c r="A469" s="732" t="s">
        <v>1044</v>
      </c>
      <c r="B469" s="80">
        <f>VLOOKUP(A469,[1]Adjustments!$A$12:$B$1400,2,FALSE)</f>
        <v>102533805.130769</v>
      </c>
      <c r="C469" s="80">
        <f>VLOOKUP(A469,[1]Adjustments!$A$12:$DS$1400,123,FALSE)</f>
        <v>0</v>
      </c>
      <c r="D469" s="80">
        <f t="shared" si="30"/>
        <v>102533805.130769</v>
      </c>
      <c r="F469" s="337">
        <f>VLOOKUP(A469,[1]Adjustments!$A$12:$DQ$1400,121,FALSE)</f>
        <v>0</v>
      </c>
      <c r="G469" s="740">
        <f t="shared" si="32"/>
        <v>-102533805.130769</v>
      </c>
      <c r="I469" s="738">
        <f>SUMIF('Tab 3'!$N$11:$N$409,A469,'Tab 3'!$O$11:$O$409)</f>
        <v>0</v>
      </c>
      <c r="J469" s="337">
        <f>SUMIF('Tab 4'!$N$11:$N$409,A469,'Tab 4'!$O$11:$O$409)</f>
        <v>0</v>
      </c>
      <c r="K469" s="337">
        <f>SUMIF('Tab 5'!$N$11:$N$69,A469,'Tab 5'!$O$11:$O$69)</f>
        <v>0</v>
      </c>
      <c r="L469" s="751">
        <f>SUMIF('Tab 6'!$N$11:$N$409,A469,'Tab 6'!$O$11:$O$409)</f>
        <v>0</v>
      </c>
      <c r="M469" s="337">
        <f>SUMIF('Tab7'!$N$70:$N$273,A469,'Tab7'!$O$70:$O$273)</f>
        <v>0</v>
      </c>
      <c r="N469" s="337">
        <f>SUMIF('Tab 8'!$N$70:$N$680,A469,'Tab 8'!$O$70:$O$680)</f>
        <v>0</v>
      </c>
      <c r="O469" s="739">
        <f t="shared" si="29"/>
        <v>0</v>
      </c>
      <c r="P469" s="740">
        <f t="shared" si="31"/>
        <v>0</v>
      </c>
    </row>
    <row r="470" spans="1:16">
      <c r="A470" s="732" t="s">
        <v>1045</v>
      </c>
      <c r="B470" s="80">
        <f>VLOOKUP(A470,[1]Adjustments!$A$12:$B$1400,2,FALSE)</f>
        <v>91192197.359230697</v>
      </c>
      <c r="C470" s="80">
        <f>VLOOKUP(A470,[1]Adjustments!$A$12:$DS$1400,123,FALSE)</f>
        <v>0</v>
      </c>
      <c r="D470" s="80">
        <f t="shared" si="30"/>
        <v>91192197.359230697</v>
      </c>
      <c r="F470" s="337">
        <f>VLOOKUP(A470,[1]Adjustments!$A$12:$DQ$1400,121,FALSE)</f>
        <v>0</v>
      </c>
      <c r="G470" s="740">
        <f t="shared" si="32"/>
        <v>-91192197.359230697</v>
      </c>
      <c r="I470" s="738">
        <f>SUMIF('Tab 3'!$N$11:$N$409,A470,'Tab 3'!$O$11:$O$409)</f>
        <v>0</v>
      </c>
      <c r="J470" s="337">
        <f>SUMIF('Tab 4'!$N$11:$N$409,A470,'Tab 4'!$O$11:$O$409)</f>
        <v>0</v>
      </c>
      <c r="K470" s="337">
        <f>SUMIF('Tab 5'!$N$11:$N$69,A470,'Tab 5'!$O$11:$O$69)</f>
        <v>0</v>
      </c>
      <c r="L470" s="751">
        <f>SUMIF('Tab 6'!$N$11:$N$409,A470,'Tab 6'!$O$11:$O$409)</f>
        <v>0</v>
      </c>
      <c r="M470" s="337">
        <f>SUMIF('Tab7'!$N$70:$N$273,A470,'Tab7'!$O$70:$O$273)</f>
        <v>0</v>
      </c>
      <c r="N470" s="337">
        <f>SUMIF('Tab 8'!$N$70:$N$680,A470,'Tab 8'!$O$70:$O$680)</f>
        <v>0</v>
      </c>
      <c r="O470" s="739">
        <f t="shared" si="29"/>
        <v>0</v>
      </c>
      <c r="P470" s="740">
        <f t="shared" si="31"/>
        <v>0</v>
      </c>
    </row>
    <row r="471" spans="1:16">
      <c r="A471" s="732" t="s">
        <v>1046</v>
      </c>
      <c r="B471" s="80">
        <f>VLOOKUP(A471,[1]Adjustments!$A$12:$B$1400,2,FALSE)</f>
        <v>14143325.601538399</v>
      </c>
      <c r="C471" s="80">
        <f>VLOOKUP(A471,[1]Adjustments!$A$12:$DS$1400,123,FALSE)</f>
        <v>0</v>
      </c>
      <c r="D471" s="80">
        <f t="shared" si="30"/>
        <v>14143325.601538399</v>
      </c>
      <c r="F471" s="337">
        <f>VLOOKUP(A471,[1]Adjustments!$A$12:$DQ$1400,121,FALSE)</f>
        <v>0</v>
      </c>
      <c r="G471" s="740">
        <f t="shared" si="32"/>
        <v>-14143325.601538399</v>
      </c>
      <c r="I471" s="738">
        <f>SUMIF('Tab 3'!$N$11:$N$409,A471,'Tab 3'!$O$11:$O$409)</f>
        <v>0</v>
      </c>
      <c r="J471" s="337">
        <f>SUMIF('Tab 4'!$N$11:$N$409,A471,'Tab 4'!$O$11:$O$409)</f>
        <v>0</v>
      </c>
      <c r="K471" s="337">
        <f>SUMIF('Tab 5'!$N$11:$N$69,A471,'Tab 5'!$O$11:$O$69)</f>
        <v>0</v>
      </c>
      <c r="L471" s="751">
        <f>SUMIF('Tab 6'!$N$11:$N$409,A471,'Tab 6'!$O$11:$O$409)</f>
        <v>0</v>
      </c>
      <c r="M471" s="337">
        <f>SUMIF('Tab7'!$N$70:$N$273,A471,'Tab7'!$O$70:$O$273)</f>
        <v>0</v>
      </c>
      <c r="N471" s="337">
        <f>SUMIF('Tab 8'!$N$70:$N$680,A471,'Tab 8'!$O$70:$O$680)</f>
        <v>0</v>
      </c>
      <c r="O471" s="739">
        <f t="shared" si="29"/>
        <v>0</v>
      </c>
      <c r="P471" s="740">
        <f t="shared" si="31"/>
        <v>0</v>
      </c>
    </row>
    <row r="472" spans="1:16">
      <c r="A472" s="732" t="s">
        <v>1047</v>
      </c>
      <c r="B472" s="80">
        <f>VLOOKUP(A472,[1]Adjustments!$A$12:$B$1400,2,FALSE)</f>
        <v>24087277.7330769</v>
      </c>
      <c r="C472" s="80">
        <f>VLOOKUP(A472,[1]Adjustments!$A$12:$DS$1400,123,FALSE)</f>
        <v>0</v>
      </c>
      <c r="D472" s="80">
        <f t="shared" si="30"/>
        <v>24087277.7330769</v>
      </c>
      <c r="F472" s="337">
        <f>VLOOKUP(A472,[1]Adjustments!$A$12:$DQ$1400,121,FALSE)</f>
        <v>0</v>
      </c>
      <c r="G472" s="740">
        <f t="shared" si="32"/>
        <v>-24087277.7330769</v>
      </c>
      <c r="I472" s="738">
        <f>SUMIF('Tab 3'!$N$11:$N$409,A472,'Tab 3'!$O$11:$O$409)</f>
        <v>0</v>
      </c>
      <c r="J472" s="337">
        <f>SUMIF('Tab 4'!$N$11:$N$409,A472,'Tab 4'!$O$11:$O$409)</f>
        <v>0</v>
      </c>
      <c r="K472" s="337">
        <f>SUMIF('Tab 5'!$N$11:$N$69,A472,'Tab 5'!$O$11:$O$69)</f>
        <v>0</v>
      </c>
      <c r="L472" s="751">
        <f>SUMIF('Tab 6'!$N$11:$N$409,A472,'Tab 6'!$O$11:$O$409)</f>
        <v>0</v>
      </c>
      <c r="M472" s="337">
        <f>SUMIF('Tab7'!$N$70:$N$273,A472,'Tab7'!$O$70:$O$273)</f>
        <v>0</v>
      </c>
      <c r="N472" s="337">
        <f>SUMIF('Tab 8'!$N$70:$N$680,A472,'Tab 8'!$O$70:$O$680)</f>
        <v>0</v>
      </c>
      <c r="O472" s="739">
        <f t="shared" si="29"/>
        <v>0</v>
      </c>
      <c r="P472" s="740">
        <f t="shared" si="31"/>
        <v>0</v>
      </c>
    </row>
    <row r="473" spans="1:16">
      <c r="A473" s="732" t="s">
        <v>1048</v>
      </c>
      <c r="B473" s="80">
        <f>VLOOKUP(A473,[1]Adjustments!$A$12:$B$1400,2,FALSE)</f>
        <v>33309639.3184615</v>
      </c>
      <c r="C473" s="80">
        <f>VLOOKUP(A473,[1]Adjustments!$A$12:$DS$1400,123,FALSE)</f>
        <v>0</v>
      </c>
      <c r="D473" s="80">
        <f t="shared" si="30"/>
        <v>33309639.3184615</v>
      </c>
      <c r="E473" s="360"/>
      <c r="F473" s="755">
        <f>VLOOKUP(A473,[1]Adjustments!$A$12:$DQ$1400,121,FALSE)</f>
        <v>0</v>
      </c>
      <c r="G473" s="740">
        <f t="shared" si="32"/>
        <v>-33309639.3184615</v>
      </c>
      <c r="I473" s="738">
        <f>SUMIF('Tab 3'!$N$11:$N$409,A473,'Tab 3'!$O$11:$O$409)</f>
        <v>0</v>
      </c>
      <c r="J473" s="337">
        <f>SUMIF('Tab 4'!$N$11:$N$409,A473,'Tab 4'!$O$11:$O$409)</f>
        <v>0</v>
      </c>
      <c r="K473" s="337">
        <f>SUMIF('Tab 5'!$N$11:$N$69,A473,'Tab 5'!$O$11:$O$69)</f>
        <v>0</v>
      </c>
      <c r="L473" s="751">
        <f>SUMIF('Tab 6'!$N$11:$N$409,A473,'Tab 6'!$O$11:$O$409)</f>
        <v>0</v>
      </c>
      <c r="M473" s="337">
        <f>SUMIF('Tab7'!$N$70:$N$273,A473,'Tab7'!$O$70:$O$273)</f>
        <v>0</v>
      </c>
      <c r="N473" s="337">
        <f>SUMIF('Tab 8'!$N$70:$N$680,A473,'Tab 8'!$O$70:$O$680)</f>
        <v>0</v>
      </c>
      <c r="O473" s="739">
        <f t="shared" si="29"/>
        <v>0</v>
      </c>
      <c r="P473" s="740">
        <f t="shared" si="31"/>
        <v>0</v>
      </c>
    </row>
    <row r="474" spans="1:16">
      <c r="A474" s="732" t="s">
        <v>1049</v>
      </c>
      <c r="B474" s="80">
        <f>VLOOKUP(A474,[1]Adjustments!$A$12:$B$1400,2,FALSE)</f>
        <v>240178604.068461</v>
      </c>
      <c r="C474" s="80">
        <f>VLOOKUP(A474,[1]Adjustments!$A$12:$DS$1400,123,FALSE)</f>
        <v>0</v>
      </c>
      <c r="D474" s="80">
        <f t="shared" si="30"/>
        <v>240178604.068461</v>
      </c>
      <c r="F474" s="337">
        <f>VLOOKUP(A474,[1]Adjustments!$A$12:$DQ$1400,121,FALSE)</f>
        <v>0</v>
      </c>
      <c r="G474" s="740">
        <f t="shared" si="32"/>
        <v>-240178604.068461</v>
      </c>
      <c r="I474" s="738">
        <f>SUMIF('Tab 3'!$N$11:$N$409,A474,'Tab 3'!$O$11:$O$409)</f>
        <v>0</v>
      </c>
      <c r="J474" s="337">
        <f>SUMIF('Tab 4'!$N$11:$N$409,A474,'Tab 4'!$O$11:$O$409)</f>
        <v>0</v>
      </c>
      <c r="K474" s="337">
        <f>SUMIF('Tab 5'!$N$11:$N$69,A474,'Tab 5'!$O$11:$O$69)</f>
        <v>0</v>
      </c>
      <c r="L474" s="751">
        <f>SUMIF('Tab 6'!$N$11:$N$409,A474,'Tab 6'!$O$11:$O$409)</f>
        <v>0</v>
      </c>
      <c r="M474" s="337">
        <f>SUMIF('Tab7'!$N$70:$N$273,A474,'Tab7'!$O$70:$O$273)</f>
        <v>0</v>
      </c>
      <c r="N474" s="337">
        <f>SUMIF('Tab 8'!$N$70:$N$680,A474,'Tab 8'!$O$70:$O$680)</f>
        <v>0</v>
      </c>
      <c r="O474" s="739">
        <f t="shared" si="29"/>
        <v>0</v>
      </c>
      <c r="P474" s="740">
        <f t="shared" si="31"/>
        <v>0</v>
      </c>
    </row>
    <row r="475" spans="1:16">
      <c r="A475" s="732" t="s">
        <v>1050</v>
      </c>
      <c r="B475" s="80">
        <f>VLOOKUP(A475,[1]Adjustments!$A$12:$B$1400,2,FALSE)</f>
        <v>246505943.89538401</v>
      </c>
      <c r="C475" s="80">
        <f>VLOOKUP(A475,[1]Adjustments!$A$12:$DS$1400,123,FALSE)</f>
        <v>0</v>
      </c>
      <c r="D475" s="80">
        <f t="shared" si="30"/>
        <v>246505943.89538401</v>
      </c>
      <c r="F475" s="337">
        <f>VLOOKUP(A475,[1]Adjustments!$A$12:$DQ$1400,121,FALSE)</f>
        <v>0</v>
      </c>
      <c r="G475" s="740">
        <f t="shared" si="32"/>
        <v>-246505943.89538401</v>
      </c>
      <c r="I475" s="738">
        <f>SUMIF('Tab 3'!$N$11:$N$409,A475,'Tab 3'!$O$11:$O$409)</f>
        <v>0</v>
      </c>
      <c r="J475" s="337">
        <f>SUMIF('Tab 4'!$N$11:$N$409,A475,'Tab 4'!$O$11:$O$409)</f>
        <v>0</v>
      </c>
      <c r="K475" s="337">
        <f>SUMIF('Tab 5'!$N$11:$N$69,A475,'Tab 5'!$O$11:$O$69)</f>
        <v>0</v>
      </c>
      <c r="L475" s="751">
        <f>SUMIF('Tab 6'!$N$11:$N$409,A475,'Tab 6'!$O$11:$O$409)</f>
        <v>0</v>
      </c>
      <c r="M475" s="337">
        <f>SUMIF('Tab7'!$N$70:$N$273,A475,'Tab7'!$O$70:$O$273)</f>
        <v>0</v>
      </c>
      <c r="N475" s="337">
        <f>SUMIF('Tab 8'!$N$70:$N$680,A475,'Tab 8'!$O$70:$O$680)</f>
        <v>0</v>
      </c>
      <c r="O475" s="739">
        <f t="shared" si="29"/>
        <v>0</v>
      </c>
      <c r="P475" s="740">
        <f t="shared" si="31"/>
        <v>0</v>
      </c>
    </row>
    <row r="476" spans="1:16">
      <c r="A476" s="732" t="s">
        <v>1051</v>
      </c>
      <c r="B476" s="80">
        <f>VLOOKUP(A476,[1]Adjustments!$A$12:$B$1400,2,FALSE)</f>
        <v>54829485.992307603</v>
      </c>
      <c r="C476" s="80">
        <f>VLOOKUP(A476,[1]Adjustments!$A$12:$DS$1400,123,FALSE)</f>
        <v>0</v>
      </c>
      <c r="D476" s="80">
        <f t="shared" si="30"/>
        <v>54829485.992307603</v>
      </c>
      <c r="F476" s="337">
        <f>VLOOKUP(A476,[1]Adjustments!$A$12:$DQ$1400,121,FALSE)</f>
        <v>0</v>
      </c>
      <c r="G476" s="740">
        <f t="shared" si="32"/>
        <v>-54829485.992307603</v>
      </c>
      <c r="I476" s="738">
        <f>SUMIF('Tab 3'!$N$11:$N$409,A476,'Tab 3'!$O$11:$O$409)</f>
        <v>0</v>
      </c>
      <c r="J476" s="337">
        <f>SUMIF('Tab 4'!$N$11:$N$409,A476,'Tab 4'!$O$11:$O$409)</f>
        <v>0</v>
      </c>
      <c r="K476" s="337">
        <f>SUMIF('Tab 5'!$N$11:$N$69,A476,'Tab 5'!$O$11:$O$69)</f>
        <v>0</v>
      </c>
      <c r="L476" s="751">
        <f>SUMIF('Tab 6'!$N$11:$N$409,A476,'Tab 6'!$O$11:$O$409)</f>
        <v>0</v>
      </c>
      <c r="M476" s="337">
        <f>SUMIF('Tab7'!$N$70:$N$273,A476,'Tab7'!$O$70:$O$273)</f>
        <v>0</v>
      </c>
      <c r="N476" s="337">
        <f>SUMIF('Tab 8'!$N$70:$N$680,A476,'Tab 8'!$O$70:$O$680)</f>
        <v>0</v>
      </c>
      <c r="O476" s="739">
        <f t="shared" si="29"/>
        <v>0</v>
      </c>
      <c r="P476" s="740">
        <f t="shared" si="31"/>
        <v>0</v>
      </c>
    </row>
    <row r="477" spans="1:16">
      <c r="A477" s="732" t="s">
        <v>1052</v>
      </c>
      <c r="B477" s="80">
        <f>VLOOKUP(A477,[1]Adjustments!$A$12:$B$1400,2,FALSE)</f>
        <v>43273149.291538402</v>
      </c>
      <c r="C477" s="80">
        <f>VLOOKUP(A477,[1]Adjustments!$A$12:$DS$1400,123,FALSE)</f>
        <v>0</v>
      </c>
      <c r="D477" s="80">
        <f t="shared" si="30"/>
        <v>43273149.291538402</v>
      </c>
      <c r="F477" s="337">
        <f>VLOOKUP(A477,[1]Adjustments!$A$12:$DQ$1400,121,FALSE)</f>
        <v>0</v>
      </c>
      <c r="G477" s="740">
        <f t="shared" si="32"/>
        <v>-43273149.291538402</v>
      </c>
      <c r="I477" s="738">
        <f>SUMIF('Tab 3'!$N$11:$N$409,A477,'Tab 3'!$O$11:$O$409)</f>
        <v>0</v>
      </c>
      <c r="J477" s="337">
        <f>SUMIF('Tab 4'!$N$11:$N$409,A477,'Tab 4'!$O$11:$O$409)</f>
        <v>0</v>
      </c>
      <c r="K477" s="337">
        <f>SUMIF('Tab 5'!$N$11:$N$69,A477,'Tab 5'!$O$11:$O$69)</f>
        <v>0</v>
      </c>
      <c r="L477" s="751">
        <f>SUMIF('Tab 6'!$N$11:$N$409,A477,'Tab 6'!$O$11:$O$409)</f>
        <v>0</v>
      </c>
      <c r="M477" s="337">
        <f>SUMIF('Tab7'!$N$70:$N$273,A477,'Tab7'!$O$70:$O$273)</f>
        <v>0</v>
      </c>
      <c r="N477" s="337">
        <f>SUMIF('Tab 8'!$N$70:$N$680,A477,'Tab 8'!$O$70:$O$680)</f>
        <v>0</v>
      </c>
      <c r="O477" s="739">
        <f t="shared" si="29"/>
        <v>0</v>
      </c>
      <c r="P477" s="740">
        <f t="shared" si="31"/>
        <v>0</v>
      </c>
    </row>
    <row r="478" spans="1:16">
      <c r="A478" s="732" t="s">
        <v>1053</v>
      </c>
      <c r="B478" s="80">
        <f>VLOOKUP(A478,[1]Adjustments!$A$12:$B$1400,2,FALSE)</f>
        <v>11461012.0623076</v>
      </c>
      <c r="C478" s="80">
        <f>VLOOKUP(A478,[1]Adjustments!$A$12:$DS$1400,123,FALSE)</f>
        <v>0</v>
      </c>
      <c r="D478" s="80">
        <f t="shared" si="30"/>
        <v>11461012.0623076</v>
      </c>
      <c r="F478" s="337">
        <f>VLOOKUP(A478,[1]Adjustments!$A$12:$DQ$1400,121,FALSE)</f>
        <v>0</v>
      </c>
      <c r="G478" s="740">
        <f t="shared" si="32"/>
        <v>-11461012.0623076</v>
      </c>
      <c r="I478" s="738">
        <f>SUMIF('Tab 3'!$N$11:$N$409,A478,'Tab 3'!$O$11:$O$409)</f>
        <v>0</v>
      </c>
      <c r="J478" s="337">
        <f>SUMIF('Tab 4'!$N$11:$N$409,A478,'Tab 4'!$O$11:$O$409)</f>
        <v>0</v>
      </c>
      <c r="K478" s="337">
        <f>SUMIF('Tab 5'!$N$11:$N$69,A478,'Tab 5'!$O$11:$O$69)</f>
        <v>0</v>
      </c>
      <c r="L478" s="751">
        <f>SUMIF('Tab 6'!$N$11:$N$409,A478,'Tab 6'!$O$11:$O$409)</f>
        <v>0</v>
      </c>
      <c r="M478" s="337">
        <f>SUMIF('Tab7'!$N$70:$N$273,A478,'Tab7'!$O$70:$O$273)</f>
        <v>0</v>
      </c>
      <c r="N478" s="337">
        <f>SUMIF('Tab 8'!$N$70:$N$680,A478,'Tab 8'!$O$70:$O$680)</f>
        <v>0</v>
      </c>
      <c r="O478" s="739">
        <f t="shared" si="29"/>
        <v>0</v>
      </c>
      <c r="P478" s="740">
        <f t="shared" si="31"/>
        <v>0</v>
      </c>
    </row>
    <row r="479" spans="1:16">
      <c r="A479" s="732" t="s">
        <v>1054</v>
      </c>
      <c r="B479" s="80">
        <f>VLOOKUP(A479,[1]Adjustments!$A$12:$B$1400,2,FALSE)</f>
        <v>4069770.47230769</v>
      </c>
      <c r="C479" s="80">
        <f>VLOOKUP(A479,[1]Adjustments!$A$12:$DS$1400,123,FALSE)</f>
        <v>0</v>
      </c>
      <c r="D479" s="80">
        <f t="shared" si="30"/>
        <v>4069770.47230769</v>
      </c>
      <c r="F479" s="337">
        <f>VLOOKUP(A479,[1]Adjustments!$A$12:$DQ$1400,121,FALSE)</f>
        <v>0</v>
      </c>
      <c r="G479" s="740">
        <f t="shared" si="32"/>
        <v>-4069770.47230769</v>
      </c>
      <c r="I479" s="738">
        <f>SUMIF('Tab 3'!$N$11:$N$409,A479,'Tab 3'!$O$11:$O$409)</f>
        <v>0</v>
      </c>
      <c r="J479" s="337">
        <f>SUMIF('Tab 4'!$N$11:$N$409,A479,'Tab 4'!$O$11:$O$409)</f>
        <v>0</v>
      </c>
      <c r="K479" s="337">
        <f>SUMIF('Tab 5'!$N$11:$N$69,A479,'Tab 5'!$O$11:$O$69)</f>
        <v>0</v>
      </c>
      <c r="L479" s="751">
        <f>SUMIF('Tab 6'!$N$11:$N$409,A479,'Tab 6'!$O$11:$O$409)</f>
        <v>0</v>
      </c>
      <c r="M479" s="337">
        <f>SUMIF('Tab7'!$N$70:$N$273,A479,'Tab7'!$O$70:$O$273)</f>
        <v>0</v>
      </c>
      <c r="N479" s="337">
        <f>SUMIF('Tab 8'!$N$70:$N$680,A479,'Tab 8'!$O$70:$O$680)</f>
        <v>0</v>
      </c>
      <c r="O479" s="739">
        <f t="shared" si="29"/>
        <v>0</v>
      </c>
      <c r="P479" s="740">
        <f t="shared" si="31"/>
        <v>0</v>
      </c>
    </row>
    <row r="480" spans="1:16">
      <c r="A480" s="732" t="s">
        <v>1055</v>
      </c>
      <c r="B480" s="80">
        <f>VLOOKUP(A480,[1]Adjustments!$A$12:$B$1400,2,FALSE)</f>
        <v>13652690.941538399</v>
      </c>
      <c r="C480" s="80">
        <f>VLOOKUP(A480,[1]Adjustments!$A$12:$DS$1400,123,FALSE)</f>
        <v>0</v>
      </c>
      <c r="D480" s="80">
        <f t="shared" si="30"/>
        <v>13652690.941538399</v>
      </c>
      <c r="E480" s="360"/>
      <c r="F480" s="755">
        <f>VLOOKUP(A480,[1]Adjustments!$A$12:$DQ$1400,121,FALSE)</f>
        <v>0</v>
      </c>
      <c r="G480" s="740">
        <f t="shared" si="32"/>
        <v>-13652690.941538399</v>
      </c>
      <c r="I480" s="738">
        <f>SUMIF('Tab 3'!$N$11:$N$409,A480,'Tab 3'!$O$11:$O$409)</f>
        <v>0</v>
      </c>
      <c r="J480" s="337">
        <f>SUMIF('Tab 4'!$N$11:$N$409,A480,'Tab 4'!$O$11:$O$409)</f>
        <v>0</v>
      </c>
      <c r="K480" s="337">
        <f>SUMIF('Tab 5'!$N$11:$N$69,A480,'Tab 5'!$O$11:$O$69)</f>
        <v>0</v>
      </c>
      <c r="L480" s="751">
        <f>SUMIF('Tab 6'!$N$11:$N$409,A480,'Tab 6'!$O$11:$O$409)</f>
        <v>0</v>
      </c>
      <c r="M480" s="337">
        <f>SUMIF('Tab7'!$N$70:$N$273,A480,'Tab7'!$O$70:$O$273)</f>
        <v>0</v>
      </c>
      <c r="N480" s="337">
        <f>SUMIF('Tab 8'!$N$70:$N$680,A480,'Tab 8'!$O$70:$O$680)</f>
        <v>0</v>
      </c>
      <c r="O480" s="739">
        <f t="shared" si="29"/>
        <v>0</v>
      </c>
      <c r="P480" s="740">
        <f t="shared" si="31"/>
        <v>0</v>
      </c>
    </row>
    <row r="481" spans="1:16">
      <c r="A481" s="732" t="s">
        <v>1056</v>
      </c>
      <c r="B481" s="80">
        <f>VLOOKUP(A481,[1]Adjustments!$A$12:$B$1400,2,FALSE)</f>
        <v>59869704.112307601</v>
      </c>
      <c r="C481" s="80">
        <f>VLOOKUP(A481,[1]Adjustments!$A$12:$DS$1400,123,FALSE)</f>
        <v>0</v>
      </c>
      <c r="D481" s="80">
        <f t="shared" si="30"/>
        <v>59869704.112307601</v>
      </c>
      <c r="F481" s="337">
        <f>VLOOKUP(A481,[1]Adjustments!$A$12:$DQ$1400,121,FALSE)</f>
        <v>0</v>
      </c>
      <c r="G481" s="740">
        <f t="shared" si="32"/>
        <v>-59869704.112307601</v>
      </c>
      <c r="I481" s="738">
        <f>SUMIF('Tab 3'!$N$11:$N$409,A481,'Tab 3'!$O$11:$O$409)</f>
        <v>0</v>
      </c>
      <c r="J481" s="337">
        <f>SUMIF('Tab 4'!$N$11:$N$409,A481,'Tab 4'!$O$11:$O$409)</f>
        <v>0</v>
      </c>
      <c r="K481" s="337">
        <f>SUMIF('Tab 5'!$N$11:$N$69,A481,'Tab 5'!$O$11:$O$69)</f>
        <v>0</v>
      </c>
      <c r="L481" s="751">
        <f>SUMIF('Tab 6'!$N$11:$N$409,A481,'Tab 6'!$O$11:$O$409)</f>
        <v>0</v>
      </c>
      <c r="M481" s="337">
        <f>SUMIF('Tab7'!$N$70:$N$273,A481,'Tab7'!$O$70:$O$273)</f>
        <v>0</v>
      </c>
      <c r="N481" s="337">
        <f>SUMIF('Tab 8'!$N$70:$N$680,A481,'Tab 8'!$O$70:$O$680)</f>
        <v>0</v>
      </c>
      <c r="O481" s="739">
        <f t="shared" si="29"/>
        <v>0</v>
      </c>
      <c r="P481" s="740">
        <f t="shared" si="31"/>
        <v>0</v>
      </c>
    </row>
    <row r="482" spans="1:16">
      <c r="A482" s="732" t="s">
        <v>1057</v>
      </c>
      <c r="B482" s="80">
        <f>VLOOKUP(A482,[1]Adjustments!$A$12:$B$1400,2,FALSE)</f>
        <v>74872073.166923001</v>
      </c>
      <c r="C482" s="80">
        <f>VLOOKUP(A482,[1]Adjustments!$A$12:$DS$1400,123,FALSE)</f>
        <v>0</v>
      </c>
      <c r="D482" s="80">
        <f t="shared" si="30"/>
        <v>74872073.166923001</v>
      </c>
      <c r="F482" s="337">
        <f>VLOOKUP(A482,[1]Adjustments!$A$12:$DQ$1400,121,FALSE)</f>
        <v>0</v>
      </c>
      <c r="G482" s="740">
        <f t="shared" si="32"/>
        <v>-74872073.166923001</v>
      </c>
      <c r="I482" s="738">
        <f>SUMIF('Tab 3'!$N$11:$N$409,A482,'Tab 3'!$O$11:$O$409)</f>
        <v>0</v>
      </c>
      <c r="J482" s="337">
        <f>SUMIF('Tab 4'!$N$11:$N$409,A482,'Tab 4'!$O$11:$O$409)</f>
        <v>0</v>
      </c>
      <c r="K482" s="337">
        <f>SUMIF('Tab 5'!$N$11:$N$69,A482,'Tab 5'!$O$11:$O$69)</f>
        <v>0</v>
      </c>
      <c r="L482" s="751">
        <f>SUMIF('Tab 6'!$N$11:$N$409,A482,'Tab 6'!$O$11:$O$409)</f>
        <v>0</v>
      </c>
      <c r="M482" s="337">
        <f>SUMIF('Tab7'!$N$70:$N$273,A482,'Tab7'!$O$70:$O$273)</f>
        <v>0</v>
      </c>
      <c r="N482" s="337">
        <f>SUMIF('Tab 8'!$N$70:$N$680,A482,'Tab 8'!$O$70:$O$680)</f>
        <v>0</v>
      </c>
      <c r="O482" s="739">
        <f t="shared" si="29"/>
        <v>0</v>
      </c>
      <c r="P482" s="740">
        <f t="shared" si="31"/>
        <v>0</v>
      </c>
    </row>
    <row r="483" spans="1:16">
      <c r="A483" s="732" t="s">
        <v>1058</v>
      </c>
      <c r="B483" s="80">
        <f>VLOOKUP(A483,[1]Adjustments!$A$12:$B$1400,2,FALSE)</f>
        <v>11510314.7584615</v>
      </c>
      <c r="C483" s="80">
        <f>VLOOKUP(A483,[1]Adjustments!$A$12:$DS$1400,123,FALSE)</f>
        <v>0</v>
      </c>
      <c r="D483" s="80">
        <f t="shared" si="30"/>
        <v>11510314.7584615</v>
      </c>
      <c r="F483" s="337">
        <f>VLOOKUP(A483,[1]Adjustments!$A$12:$DQ$1400,121,FALSE)</f>
        <v>0</v>
      </c>
      <c r="G483" s="740">
        <f t="shared" si="32"/>
        <v>-11510314.7584615</v>
      </c>
      <c r="I483" s="738">
        <f>SUMIF('Tab 3'!$N$11:$N$409,A483,'Tab 3'!$O$11:$O$409)</f>
        <v>0</v>
      </c>
      <c r="J483" s="337">
        <f>SUMIF('Tab 4'!$N$11:$N$409,A483,'Tab 4'!$O$11:$O$409)</f>
        <v>0</v>
      </c>
      <c r="K483" s="337">
        <f>SUMIF('Tab 5'!$N$11:$N$69,A483,'Tab 5'!$O$11:$O$69)</f>
        <v>0</v>
      </c>
      <c r="L483" s="751">
        <f>SUMIF('Tab 6'!$N$11:$N$409,A483,'Tab 6'!$O$11:$O$409)</f>
        <v>0</v>
      </c>
      <c r="M483" s="337">
        <f>SUMIF('Tab7'!$N$70:$N$273,A483,'Tab7'!$O$70:$O$273)</f>
        <v>0</v>
      </c>
      <c r="N483" s="337">
        <f>SUMIF('Tab 8'!$N$70:$N$680,A483,'Tab 8'!$O$70:$O$680)</f>
        <v>0</v>
      </c>
      <c r="O483" s="739">
        <f t="shared" si="29"/>
        <v>0</v>
      </c>
      <c r="P483" s="740">
        <f t="shared" si="31"/>
        <v>0</v>
      </c>
    </row>
    <row r="484" spans="1:16">
      <c r="A484" s="732" t="s">
        <v>1059</v>
      </c>
      <c r="B484" s="80">
        <f>VLOOKUP(A484,[1]Adjustments!$A$12:$B$1400,2,FALSE)</f>
        <v>12091308.369999999</v>
      </c>
      <c r="C484" s="80">
        <f>VLOOKUP(A484,[1]Adjustments!$A$12:$DS$1400,123,FALSE)</f>
        <v>0</v>
      </c>
      <c r="D484" s="80">
        <f t="shared" si="30"/>
        <v>12091308.369999999</v>
      </c>
      <c r="F484" s="337">
        <f>VLOOKUP(A484,[1]Adjustments!$A$12:$DQ$1400,121,FALSE)</f>
        <v>0</v>
      </c>
      <c r="G484" s="740">
        <f t="shared" si="32"/>
        <v>-12091308.369999999</v>
      </c>
      <c r="I484" s="738">
        <f>SUMIF('Tab 3'!$N$11:$N$409,A484,'Tab 3'!$O$11:$O$409)</f>
        <v>0</v>
      </c>
      <c r="J484" s="337">
        <f>SUMIF('Tab 4'!$N$11:$N$409,A484,'Tab 4'!$O$11:$O$409)</f>
        <v>0</v>
      </c>
      <c r="K484" s="337">
        <f>SUMIF('Tab 5'!$N$11:$N$69,A484,'Tab 5'!$O$11:$O$69)</f>
        <v>0</v>
      </c>
      <c r="L484" s="751">
        <f>SUMIF('Tab 6'!$N$11:$N$409,A484,'Tab 6'!$O$11:$O$409)</f>
        <v>0</v>
      </c>
      <c r="M484" s="337">
        <f>SUMIF('Tab7'!$N$70:$N$273,A484,'Tab7'!$O$70:$O$273)</f>
        <v>0</v>
      </c>
      <c r="N484" s="337">
        <f>SUMIF('Tab 8'!$N$70:$N$680,A484,'Tab 8'!$O$70:$O$680)</f>
        <v>0</v>
      </c>
      <c r="O484" s="739">
        <f t="shared" si="29"/>
        <v>0</v>
      </c>
      <c r="P484" s="740">
        <f t="shared" si="31"/>
        <v>0</v>
      </c>
    </row>
    <row r="485" spans="1:16">
      <c r="A485" s="732" t="s">
        <v>1060</v>
      </c>
      <c r="B485" s="80">
        <f>VLOOKUP(A485,[1]Adjustments!$A$12:$B$1400,2,FALSE)</f>
        <v>2152282.7630769201</v>
      </c>
      <c r="C485" s="80">
        <f>VLOOKUP(A485,[1]Adjustments!$A$12:$DS$1400,123,FALSE)</f>
        <v>0</v>
      </c>
      <c r="D485" s="80">
        <f t="shared" si="30"/>
        <v>2152282.7630769201</v>
      </c>
      <c r="F485" s="337">
        <f>VLOOKUP(A485,[1]Adjustments!$A$12:$DQ$1400,121,FALSE)</f>
        <v>0</v>
      </c>
      <c r="G485" s="740">
        <f t="shared" si="32"/>
        <v>-2152282.7630769201</v>
      </c>
      <c r="I485" s="738">
        <f>SUMIF('Tab 3'!$N$11:$N$409,A485,'Tab 3'!$O$11:$O$409)</f>
        <v>0</v>
      </c>
      <c r="J485" s="337">
        <f>SUMIF('Tab 4'!$N$11:$N$409,A485,'Tab 4'!$O$11:$O$409)</f>
        <v>0</v>
      </c>
      <c r="K485" s="337">
        <f>SUMIF('Tab 5'!$N$11:$N$69,A485,'Tab 5'!$O$11:$O$69)</f>
        <v>0</v>
      </c>
      <c r="L485" s="751">
        <f>SUMIF('Tab 6'!$N$11:$N$409,A485,'Tab 6'!$O$11:$O$409)</f>
        <v>0</v>
      </c>
      <c r="M485" s="337">
        <f>SUMIF('Tab7'!$N$70:$N$273,A485,'Tab7'!$O$70:$O$273)</f>
        <v>0</v>
      </c>
      <c r="N485" s="337">
        <f>SUMIF('Tab 8'!$N$70:$N$680,A485,'Tab 8'!$O$70:$O$680)</f>
        <v>0</v>
      </c>
      <c r="O485" s="739">
        <f t="shared" si="29"/>
        <v>0</v>
      </c>
      <c r="P485" s="740">
        <f t="shared" si="31"/>
        <v>0</v>
      </c>
    </row>
    <row r="486" spans="1:16">
      <c r="A486" s="732" t="s">
        <v>1061</v>
      </c>
      <c r="B486" s="80">
        <f>VLOOKUP(A486,[1]Adjustments!$A$12:$B$1400,2,FALSE)</f>
        <v>270579.76076923002</v>
      </c>
      <c r="C486" s="80">
        <f>VLOOKUP(A486,[1]Adjustments!$A$12:$DS$1400,123,FALSE)</f>
        <v>0</v>
      </c>
      <c r="D486" s="80">
        <f t="shared" si="30"/>
        <v>270579.76076923002</v>
      </c>
      <c r="F486" s="337">
        <f>VLOOKUP(A486,[1]Adjustments!$A$12:$DQ$1400,121,FALSE)</f>
        <v>0</v>
      </c>
      <c r="G486" s="740">
        <f t="shared" si="32"/>
        <v>-270579.76076923002</v>
      </c>
      <c r="I486" s="738">
        <f>SUMIF('Tab 3'!$N$11:$N$409,A486,'Tab 3'!$O$11:$O$409)</f>
        <v>0</v>
      </c>
      <c r="J486" s="337">
        <f>SUMIF('Tab 4'!$N$11:$N$409,A486,'Tab 4'!$O$11:$O$409)</f>
        <v>0</v>
      </c>
      <c r="K486" s="337">
        <f>SUMIF('Tab 5'!$N$11:$N$69,A486,'Tab 5'!$O$11:$O$69)</f>
        <v>0</v>
      </c>
      <c r="L486" s="751">
        <f>SUMIF('Tab 6'!$N$11:$N$409,A486,'Tab 6'!$O$11:$O$409)</f>
        <v>0</v>
      </c>
      <c r="M486" s="337">
        <f>SUMIF('Tab7'!$N$70:$N$273,A486,'Tab7'!$O$70:$O$273)</f>
        <v>0</v>
      </c>
      <c r="N486" s="337">
        <f>SUMIF('Tab 8'!$N$70:$N$680,A486,'Tab 8'!$O$70:$O$680)</f>
        <v>0</v>
      </c>
      <c r="O486" s="739">
        <f t="shared" si="29"/>
        <v>0</v>
      </c>
      <c r="P486" s="740">
        <f t="shared" si="31"/>
        <v>0</v>
      </c>
    </row>
    <row r="487" spans="1:16">
      <c r="A487" s="732" t="s">
        <v>1062</v>
      </c>
      <c r="B487" s="80">
        <f>VLOOKUP(A487,[1]Adjustments!$A$12:$B$1400,2,FALSE)</f>
        <v>168739.59538461501</v>
      </c>
      <c r="C487" s="80">
        <f>VLOOKUP(A487,[1]Adjustments!$A$12:$DS$1400,123,FALSE)</f>
        <v>0</v>
      </c>
      <c r="D487" s="80">
        <f t="shared" si="30"/>
        <v>168739.59538461501</v>
      </c>
      <c r="F487" s="337">
        <f>VLOOKUP(A487,[1]Adjustments!$A$12:$DQ$1400,121,FALSE)</f>
        <v>0</v>
      </c>
      <c r="G487" s="740">
        <f t="shared" si="32"/>
        <v>-168739.59538461501</v>
      </c>
      <c r="I487" s="738">
        <f>SUMIF('Tab 3'!$N$11:$N$409,A487,'Tab 3'!$O$11:$O$409)</f>
        <v>0</v>
      </c>
      <c r="J487" s="337">
        <f>SUMIF('Tab 4'!$N$11:$N$409,A487,'Tab 4'!$O$11:$O$409)</f>
        <v>0</v>
      </c>
      <c r="K487" s="337">
        <f>SUMIF('Tab 5'!$N$11:$N$69,A487,'Tab 5'!$O$11:$O$69)</f>
        <v>0</v>
      </c>
      <c r="L487" s="751">
        <f>SUMIF('Tab 6'!$N$11:$N$409,A487,'Tab 6'!$O$11:$O$409)</f>
        <v>0</v>
      </c>
      <c r="M487" s="337">
        <f>SUMIF('Tab7'!$N$70:$N$273,A487,'Tab7'!$O$70:$O$273)</f>
        <v>0</v>
      </c>
      <c r="N487" s="337">
        <f>SUMIF('Tab 8'!$N$70:$N$680,A487,'Tab 8'!$O$70:$O$680)</f>
        <v>0</v>
      </c>
      <c r="O487" s="739">
        <f t="shared" si="29"/>
        <v>0</v>
      </c>
      <c r="P487" s="740">
        <f t="shared" si="31"/>
        <v>0</v>
      </c>
    </row>
    <row r="488" spans="1:16">
      <c r="A488" s="732" t="s">
        <v>1063</v>
      </c>
      <c r="B488" s="80">
        <f>VLOOKUP(A488,[1]Adjustments!$A$12:$B$1400,2,FALSE)</f>
        <v>2546494.2053846102</v>
      </c>
      <c r="C488" s="80">
        <f>VLOOKUP(A488,[1]Adjustments!$A$12:$DS$1400,123,FALSE)</f>
        <v>0</v>
      </c>
      <c r="D488" s="80">
        <f t="shared" si="30"/>
        <v>2546494.2053846102</v>
      </c>
      <c r="F488" s="337">
        <f>VLOOKUP(A488,[1]Adjustments!$A$12:$DQ$1400,121,FALSE)</f>
        <v>0</v>
      </c>
      <c r="G488" s="740">
        <f t="shared" si="32"/>
        <v>-2546494.2053846102</v>
      </c>
      <c r="I488" s="738">
        <f>SUMIF('Tab 3'!$N$11:$N$409,A488,'Tab 3'!$O$11:$O$409)</f>
        <v>0</v>
      </c>
      <c r="J488" s="337">
        <f>SUMIF('Tab 4'!$N$11:$N$409,A488,'Tab 4'!$O$11:$O$409)</f>
        <v>0</v>
      </c>
      <c r="K488" s="337">
        <f>SUMIF('Tab 5'!$N$11:$N$69,A488,'Tab 5'!$O$11:$O$69)</f>
        <v>0</v>
      </c>
      <c r="L488" s="751">
        <f>SUMIF('Tab 6'!$N$11:$N$409,A488,'Tab 6'!$O$11:$O$409)</f>
        <v>0</v>
      </c>
      <c r="M488" s="337">
        <f>SUMIF('Tab7'!$N$70:$N$273,A488,'Tab7'!$O$70:$O$273)</f>
        <v>0</v>
      </c>
      <c r="N488" s="337">
        <f>SUMIF('Tab 8'!$N$70:$N$680,A488,'Tab 8'!$O$70:$O$680)</f>
        <v>0</v>
      </c>
      <c r="O488" s="739">
        <f t="shared" si="29"/>
        <v>0</v>
      </c>
      <c r="P488" s="740">
        <f t="shared" si="31"/>
        <v>0</v>
      </c>
    </row>
    <row r="489" spans="1:16">
      <c r="A489" s="732" t="s">
        <v>1064</v>
      </c>
      <c r="B489" s="80">
        <f>VLOOKUP(A489,[1]Adjustments!$A$12:$B$1400,2,FALSE)</f>
        <v>4374300.2892307602</v>
      </c>
      <c r="C489" s="80">
        <f>VLOOKUP(A489,[1]Adjustments!$A$12:$DS$1400,123,FALSE)</f>
        <v>0</v>
      </c>
      <c r="D489" s="80">
        <f t="shared" si="30"/>
        <v>4374300.2892307602</v>
      </c>
      <c r="F489" s="337">
        <f>VLOOKUP(A489,[1]Adjustments!$A$12:$DQ$1400,121,FALSE)</f>
        <v>0</v>
      </c>
      <c r="G489" s="740">
        <f t="shared" si="32"/>
        <v>-4374300.2892307602</v>
      </c>
      <c r="I489" s="738">
        <f>SUMIF('Tab 3'!$N$11:$N$409,A489,'Tab 3'!$O$11:$O$409)</f>
        <v>0</v>
      </c>
      <c r="J489" s="337">
        <f>SUMIF('Tab 4'!$N$11:$N$409,A489,'Tab 4'!$O$11:$O$409)</f>
        <v>0</v>
      </c>
      <c r="K489" s="337">
        <f>SUMIF('Tab 5'!$N$11:$N$69,A489,'Tab 5'!$O$11:$O$69)</f>
        <v>0</v>
      </c>
      <c r="L489" s="751">
        <f>SUMIF('Tab 6'!$N$11:$N$409,A489,'Tab 6'!$O$11:$O$409)</f>
        <v>0</v>
      </c>
      <c r="M489" s="337">
        <f>SUMIF('Tab7'!$N$70:$N$273,A489,'Tab7'!$O$70:$O$273)</f>
        <v>0</v>
      </c>
      <c r="N489" s="337">
        <f>SUMIF('Tab 8'!$N$70:$N$680,A489,'Tab 8'!$O$70:$O$680)</f>
        <v>0</v>
      </c>
      <c r="O489" s="739">
        <f t="shared" si="29"/>
        <v>0</v>
      </c>
      <c r="P489" s="740">
        <f t="shared" si="31"/>
        <v>0</v>
      </c>
    </row>
    <row r="490" spans="1:16">
      <c r="A490" s="732" t="s">
        <v>1065</v>
      </c>
      <c r="B490" s="80">
        <f>VLOOKUP(A490,[1]Adjustments!$A$12:$B$1400,2,FALSE)</f>
        <v>513002.09</v>
      </c>
      <c r="C490" s="80">
        <f>VLOOKUP(A490,[1]Adjustments!$A$12:$DS$1400,123,FALSE)</f>
        <v>0</v>
      </c>
      <c r="D490" s="80">
        <f t="shared" si="30"/>
        <v>513002.09</v>
      </c>
      <c r="F490" s="337">
        <f>VLOOKUP(A490,[1]Adjustments!$A$12:$DQ$1400,121,FALSE)</f>
        <v>0</v>
      </c>
      <c r="G490" s="740">
        <f t="shared" si="32"/>
        <v>-513002.09</v>
      </c>
      <c r="I490" s="738">
        <f>SUMIF('Tab 3'!$N$11:$N$409,A490,'Tab 3'!$O$11:$O$409)</f>
        <v>0</v>
      </c>
      <c r="J490" s="337">
        <f>SUMIF('Tab 4'!$N$11:$N$409,A490,'Tab 4'!$O$11:$O$409)</f>
        <v>0</v>
      </c>
      <c r="K490" s="337">
        <f>SUMIF('Tab 5'!$N$11:$N$69,A490,'Tab 5'!$O$11:$O$69)</f>
        <v>0</v>
      </c>
      <c r="L490" s="751">
        <f>SUMIF('Tab 6'!$N$11:$N$409,A490,'Tab 6'!$O$11:$O$409)</f>
        <v>0</v>
      </c>
      <c r="M490" s="337">
        <f>SUMIF('Tab7'!$N$70:$N$273,A490,'Tab7'!$O$70:$O$273)</f>
        <v>0</v>
      </c>
      <c r="N490" s="337">
        <f>SUMIF('Tab 8'!$N$70:$N$680,A490,'Tab 8'!$O$70:$O$680)</f>
        <v>0</v>
      </c>
      <c r="O490" s="739">
        <f t="shared" si="29"/>
        <v>0</v>
      </c>
      <c r="P490" s="740">
        <f t="shared" si="31"/>
        <v>0</v>
      </c>
    </row>
    <row r="491" spans="1:16">
      <c r="A491" s="732" t="s">
        <v>1066</v>
      </c>
      <c r="B491" s="80">
        <f>VLOOKUP(A491,[1]Adjustments!$A$12:$B$1400,2,FALSE)</f>
        <v>800258.82615384599</v>
      </c>
      <c r="C491" s="80">
        <f>VLOOKUP(A491,[1]Adjustments!$A$12:$DS$1400,123,FALSE)</f>
        <v>0</v>
      </c>
      <c r="D491" s="80">
        <f t="shared" si="30"/>
        <v>800258.82615384599</v>
      </c>
      <c r="F491" s="337">
        <f>VLOOKUP(A491,[1]Adjustments!$A$12:$DQ$1400,121,FALSE)</f>
        <v>0</v>
      </c>
      <c r="G491" s="740">
        <f t="shared" si="32"/>
        <v>-800258.82615384599</v>
      </c>
      <c r="I491" s="738">
        <f>SUMIF('Tab 3'!$N$11:$N$409,A491,'Tab 3'!$O$11:$O$409)</f>
        <v>0</v>
      </c>
      <c r="J491" s="337">
        <f>SUMIF('Tab 4'!$N$11:$N$409,A491,'Tab 4'!$O$11:$O$409)</f>
        <v>0</v>
      </c>
      <c r="K491" s="337">
        <f>SUMIF('Tab 5'!$N$11:$N$69,A491,'Tab 5'!$O$11:$O$69)</f>
        <v>0</v>
      </c>
      <c r="L491" s="751">
        <f>SUMIF('Tab 6'!$N$11:$N$409,A491,'Tab 6'!$O$11:$O$409)</f>
        <v>0</v>
      </c>
      <c r="M491" s="337">
        <f>SUMIF('Tab7'!$N$70:$N$273,A491,'Tab7'!$O$70:$O$273)</f>
        <v>0</v>
      </c>
      <c r="N491" s="337">
        <f>SUMIF('Tab 8'!$N$70:$N$680,A491,'Tab 8'!$O$70:$O$680)</f>
        <v>0</v>
      </c>
      <c r="O491" s="739">
        <f t="shared" si="29"/>
        <v>0</v>
      </c>
      <c r="P491" s="740">
        <f t="shared" si="31"/>
        <v>0</v>
      </c>
    </row>
    <row r="492" spans="1:16">
      <c r="A492" s="732" t="s">
        <v>1067</v>
      </c>
      <c r="B492" s="80">
        <f>VLOOKUP(A492,[1]Adjustments!$A$12:$B$1400,2,FALSE)</f>
        <v>151655.59461538401</v>
      </c>
      <c r="C492" s="80">
        <f>VLOOKUP(A492,[1]Adjustments!$A$12:$DS$1400,123,FALSE)</f>
        <v>0</v>
      </c>
      <c r="D492" s="80">
        <f t="shared" si="30"/>
        <v>151655.59461538401</v>
      </c>
      <c r="F492" s="337">
        <f>VLOOKUP(A492,[1]Adjustments!$A$12:$DQ$1400,121,FALSE)</f>
        <v>0</v>
      </c>
      <c r="G492" s="740">
        <f t="shared" si="32"/>
        <v>-151655.59461538401</v>
      </c>
      <c r="I492" s="738">
        <f>SUMIF('Tab 3'!$N$11:$N$409,A492,'Tab 3'!$O$11:$O$409)</f>
        <v>0</v>
      </c>
      <c r="J492" s="337">
        <f>SUMIF('Tab 4'!$N$11:$N$409,A492,'Tab 4'!$O$11:$O$409)</f>
        <v>0</v>
      </c>
      <c r="K492" s="337">
        <f>SUMIF('Tab 5'!$N$11:$N$69,A492,'Tab 5'!$O$11:$O$69)</f>
        <v>0</v>
      </c>
      <c r="L492" s="751">
        <f>SUMIF('Tab 6'!$N$11:$N$409,A492,'Tab 6'!$O$11:$O$409)</f>
        <v>0</v>
      </c>
      <c r="M492" s="337">
        <f>SUMIF('Tab7'!$N$70:$N$273,A492,'Tab7'!$O$70:$O$273)</f>
        <v>0</v>
      </c>
      <c r="N492" s="337">
        <f>SUMIF('Tab 8'!$N$70:$N$680,A492,'Tab 8'!$O$70:$O$680)</f>
        <v>0</v>
      </c>
      <c r="O492" s="739">
        <f t="shared" si="29"/>
        <v>0</v>
      </c>
      <c r="P492" s="740">
        <f t="shared" si="31"/>
        <v>0</v>
      </c>
    </row>
    <row r="493" spans="1:16">
      <c r="A493" s="826" t="s">
        <v>1068</v>
      </c>
      <c r="B493" s="827">
        <f>VLOOKUP(A493,[1]Adjustments!$A$12:$B$1400,2,FALSE)</f>
        <v>704028.17769230704</v>
      </c>
      <c r="C493" s="827">
        <f>VLOOKUP(A493,[1]Adjustments!$A$12:$DS$1400,123,FALSE)</f>
        <v>0</v>
      </c>
      <c r="D493" s="827">
        <f t="shared" si="30"/>
        <v>704028.17769230704</v>
      </c>
      <c r="E493" s="828"/>
      <c r="F493" s="829">
        <f>VLOOKUP(A493,[1]Adjustments!$A$12:$DQ$1400,121,FALSE)</f>
        <v>0</v>
      </c>
      <c r="G493" s="829">
        <f t="shared" si="32"/>
        <v>-704028.17769230704</v>
      </c>
      <c r="I493" s="738">
        <f>SUMIF('Tab 3'!$N$11:$N$409,A493,'Tab 3'!$O$11:$O$409)</f>
        <v>0</v>
      </c>
      <c r="J493" s="337">
        <f>SUMIF('Tab 4'!$N$11:$N$409,A493,'Tab 4'!$O$11:$O$409)</f>
        <v>0</v>
      </c>
      <c r="K493" s="337">
        <f>SUMIF('Tab 5'!$N$11:$N$69,A493,'Tab 5'!$O$11:$O$69)</f>
        <v>0</v>
      </c>
      <c r="L493" s="751">
        <f>SUMIF('Tab 6'!$N$11:$N$409,A493,'Tab 6'!$O$11:$O$409)</f>
        <v>0</v>
      </c>
      <c r="M493" s="337">
        <f>SUMIF('Tab7'!$N$70:$N$273,A493,'Tab7'!$O$70:$O$273)</f>
        <v>0</v>
      </c>
      <c r="N493" s="337">
        <f>SUMIF('Tab 8'!$N$70:$N$680,A493,'Tab 8'!$O$70:$O$680)</f>
        <v>0</v>
      </c>
      <c r="O493" s="739">
        <f t="shared" si="29"/>
        <v>0</v>
      </c>
      <c r="P493" s="740">
        <f t="shared" si="31"/>
        <v>0</v>
      </c>
    </row>
    <row r="494" spans="1:16">
      <c r="A494" s="732" t="s">
        <v>1069</v>
      </c>
      <c r="B494" s="80">
        <f>VLOOKUP(A494,[1]Adjustments!$A$12:$B$1400,2,FALSE)</f>
        <v>639483.11384615302</v>
      </c>
      <c r="C494" s="80">
        <f>VLOOKUP(A494,[1]Adjustments!$A$12:$DS$1400,123,FALSE)</f>
        <v>0</v>
      </c>
      <c r="D494" s="80">
        <f t="shared" si="30"/>
        <v>639483.11384615302</v>
      </c>
      <c r="F494" s="337">
        <f>VLOOKUP(A494,[1]Adjustments!$A$12:$DQ$1400,121,FALSE)</f>
        <v>0</v>
      </c>
      <c r="G494" s="740">
        <f t="shared" si="32"/>
        <v>-639483.11384615302</v>
      </c>
      <c r="I494" s="738">
        <f>SUMIF('Tab 3'!$N$11:$N$409,A494,'Tab 3'!$O$11:$O$409)</f>
        <v>0</v>
      </c>
      <c r="J494" s="337">
        <f>SUMIF('Tab 4'!$N$11:$N$409,A494,'Tab 4'!$O$11:$O$409)</f>
        <v>0</v>
      </c>
      <c r="K494" s="337">
        <f>SUMIF('Tab 5'!$N$11:$N$69,A494,'Tab 5'!$O$11:$O$69)</f>
        <v>0</v>
      </c>
      <c r="L494" s="751">
        <f>SUMIF('Tab 6'!$N$11:$N$409,A494,'Tab 6'!$O$11:$O$409)</f>
        <v>0</v>
      </c>
      <c r="M494" s="337">
        <f>SUMIF('Tab7'!$N$70:$N$273,A494,'Tab7'!$O$70:$O$273)</f>
        <v>0</v>
      </c>
      <c r="N494" s="337">
        <f>SUMIF('Tab 8'!$N$70:$N$680,A494,'Tab 8'!$O$70:$O$680)</f>
        <v>0</v>
      </c>
      <c r="O494" s="739">
        <f t="shared" si="29"/>
        <v>0</v>
      </c>
      <c r="P494" s="740">
        <f t="shared" si="31"/>
        <v>0</v>
      </c>
    </row>
    <row r="495" spans="1:16">
      <c r="A495" s="732" t="s">
        <v>1070</v>
      </c>
      <c r="B495" s="80">
        <f>VLOOKUP(A495,[1]Adjustments!$A$12:$B$1400,2,FALSE)</f>
        <v>22685846.009230699</v>
      </c>
      <c r="C495" s="80">
        <f>VLOOKUP(A495,[1]Adjustments!$A$12:$DS$1400,123,FALSE)</f>
        <v>0</v>
      </c>
      <c r="D495" s="80">
        <f t="shared" si="30"/>
        <v>22685846.009230699</v>
      </c>
      <c r="F495" s="337">
        <f>VLOOKUP(A495,[1]Adjustments!$A$12:$DQ$1400,121,FALSE)</f>
        <v>0</v>
      </c>
      <c r="G495" s="740">
        <f t="shared" si="32"/>
        <v>-22685846.009230699</v>
      </c>
      <c r="I495" s="738">
        <f>SUMIF('Tab 3'!$N$11:$N$409,A495,'Tab 3'!$O$11:$O$409)</f>
        <v>0</v>
      </c>
      <c r="J495" s="337">
        <f>SUMIF('Tab 4'!$N$11:$N$409,A495,'Tab 4'!$O$11:$O$409)</f>
        <v>0</v>
      </c>
      <c r="K495" s="337">
        <f>SUMIF('Tab 5'!$N$11:$N$69,A495,'Tab 5'!$O$11:$O$69)</f>
        <v>0</v>
      </c>
      <c r="L495" s="751">
        <f>SUMIF('Tab 6'!$N$11:$N$409,A495,'Tab 6'!$O$11:$O$409)</f>
        <v>0</v>
      </c>
      <c r="M495" s="337">
        <f>SUMIF('Tab7'!$N$70:$N$273,A495,'Tab7'!$O$70:$O$273)</f>
        <v>0</v>
      </c>
      <c r="N495" s="337">
        <f>SUMIF('Tab 8'!$N$70:$N$680,A495,'Tab 8'!$O$70:$O$680)</f>
        <v>0</v>
      </c>
      <c r="O495" s="739">
        <f t="shared" si="29"/>
        <v>0</v>
      </c>
      <c r="P495" s="740">
        <f t="shared" si="31"/>
        <v>0</v>
      </c>
    </row>
    <row r="496" spans="1:16">
      <c r="A496" s="732" t="s">
        <v>1071</v>
      </c>
      <c r="B496" s="80">
        <f>VLOOKUP(A496,[1]Adjustments!$A$12:$B$1400,2,FALSE)</f>
        <v>22227395.485384598</v>
      </c>
      <c r="C496" s="80">
        <f>VLOOKUP(A496,[1]Adjustments!$A$12:$DS$1400,123,FALSE)</f>
        <v>0</v>
      </c>
      <c r="D496" s="80">
        <f t="shared" si="30"/>
        <v>22227395.485384598</v>
      </c>
      <c r="F496" s="337">
        <f>VLOOKUP(A496,[1]Adjustments!$A$12:$DQ$1400,121,FALSE)</f>
        <v>0</v>
      </c>
      <c r="G496" s="740">
        <f t="shared" si="32"/>
        <v>-22227395.485384598</v>
      </c>
      <c r="I496" s="738">
        <f>SUMIF('Tab 3'!$N$11:$N$409,A496,'Tab 3'!$O$11:$O$409)</f>
        <v>0</v>
      </c>
      <c r="J496" s="337">
        <f>SUMIF('Tab 4'!$N$11:$N$409,A496,'Tab 4'!$O$11:$O$409)</f>
        <v>0</v>
      </c>
      <c r="K496" s="337">
        <f>SUMIF('Tab 5'!$N$11:$N$69,A496,'Tab 5'!$O$11:$O$69)</f>
        <v>0</v>
      </c>
      <c r="L496" s="751">
        <f>SUMIF('Tab 6'!$N$11:$N$409,A496,'Tab 6'!$O$11:$O$409)</f>
        <v>0</v>
      </c>
      <c r="M496" s="337">
        <f>SUMIF('Tab7'!$N$70:$N$273,A496,'Tab7'!$O$70:$O$273)</f>
        <v>0</v>
      </c>
      <c r="N496" s="337">
        <f>SUMIF('Tab 8'!$N$70:$N$680,A496,'Tab 8'!$O$70:$O$680)</f>
        <v>0</v>
      </c>
      <c r="O496" s="739">
        <f t="shared" si="29"/>
        <v>0</v>
      </c>
      <c r="P496" s="740">
        <f t="shared" si="31"/>
        <v>0</v>
      </c>
    </row>
    <row r="497" spans="1:16">
      <c r="A497" s="732" t="s">
        <v>1072</v>
      </c>
      <c r="B497" s="80">
        <f>VLOOKUP(A497,[1]Adjustments!$A$12:$B$1400,2,FALSE)</f>
        <v>4171826.1015384598</v>
      </c>
      <c r="C497" s="80">
        <f>VLOOKUP(A497,[1]Adjustments!$A$12:$DS$1400,123,FALSE)</f>
        <v>0</v>
      </c>
      <c r="D497" s="80">
        <f t="shared" si="30"/>
        <v>4171826.1015384598</v>
      </c>
      <c r="F497" s="337">
        <f>VLOOKUP(A497,[1]Adjustments!$A$12:$DQ$1400,121,FALSE)</f>
        <v>0</v>
      </c>
      <c r="G497" s="740">
        <f t="shared" si="32"/>
        <v>-4171826.1015384598</v>
      </c>
      <c r="I497" s="738">
        <f>SUMIF('Tab 3'!$N$11:$N$409,A497,'Tab 3'!$O$11:$O$409)</f>
        <v>0</v>
      </c>
      <c r="J497" s="337">
        <f>SUMIF('Tab 4'!$N$11:$N$409,A497,'Tab 4'!$O$11:$O$409)</f>
        <v>0</v>
      </c>
      <c r="K497" s="337">
        <f>SUMIF('Tab 5'!$N$11:$N$69,A497,'Tab 5'!$O$11:$O$69)</f>
        <v>0</v>
      </c>
      <c r="L497" s="751">
        <f>SUMIF('Tab 6'!$N$11:$N$409,A497,'Tab 6'!$O$11:$O$409)</f>
        <v>0</v>
      </c>
      <c r="M497" s="337">
        <f>SUMIF('Tab7'!$N$70:$N$273,A497,'Tab7'!$O$70:$O$273)</f>
        <v>0</v>
      </c>
      <c r="N497" s="337">
        <f>SUMIF('Tab 8'!$N$70:$N$680,A497,'Tab 8'!$O$70:$O$680)</f>
        <v>0</v>
      </c>
      <c r="O497" s="739">
        <f t="shared" si="29"/>
        <v>0</v>
      </c>
      <c r="P497" s="740">
        <f t="shared" si="31"/>
        <v>0</v>
      </c>
    </row>
    <row r="498" spans="1:16">
      <c r="A498" s="732" t="s">
        <v>1073</v>
      </c>
      <c r="B498" s="80">
        <f>VLOOKUP(A498,[1]Adjustments!$A$12:$B$1400,2,FALSE)</f>
        <v>8054015.1192307603</v>
      </c>
      <c r="C498" s="80">
        <f>VLOOKUP(A498,[1]Adjustments!$A$12:$DS$1400,123,FALSE)</f>
        <v>0</v>
      </c>
      <c r="D498" s="80">
        <f t="shared" si="30"/>
        <v>8054015.1192307603</v>
      </c>
      <c r="F498" s="337">
        <f>VLOOKUP(A498,[1]Adjustments!$A$12:$DQ$1400,121,FALSE)</f>
        <v>0</v>
      </c>
      <c r="G498" s="740">
        <f t="shared" si="32"/>
        <v>-8054015.1192307603</v>
      </c>
      <c r="I498" s="738">
        <f>SUMIF('Tab 3'!$N$11:$N$409,A498,'Tab 3'!$O$11:$O$409)</f>
        <v>0</v>
      </c>
      <c r="J498" s="337">
        <f>SUMIF('Tab 4'!$N$11:$N$409,A498,'Tab 4'!$O$11:$O$409)</f>
        <v>0</v>
      </c>
      <c r="K498" s="337">
        <f>SUMIF('Tab 5'!$N$11:$N$69,A498,'Tab 5'!$O$11:$O$69)</f>
        <v>0</v>
      </c>
      <c r="L498" s="751">
        <f>SUMIF('Tab 6'!$N$11:$N$409,A498,'Tab 6'!$O$11:$O$409)</f>
        <v>0</v>
      </c>
      <c r="M498" s="337">
        <f>SUMIF('Tab7'!$N$70:$N$273,A498,'Tab7'!$O$70:$O$273)</f>
        <v>0</v>
      </c>
      <c r="N498" s="337">
        <f>SUMIF('Tab 8'!$N$70:$N$680,A498,'Tab 8'!$O$70:$O$680)</f>
        <v>0</v>
      </c>
      <c r="O498" s="739">
        <f t="shared" si="29"/>
        <v>0</v>
      </c>
      <c r="P498" s="740">
        <f t="shared" si="31"/>
        <v>0</v>
      </c>
    </row>
    <row r="499" spans="1:16">
      <c r="A499" s="732" t="s">
        <v>1074</v>
      </c>
      <c r="B499" s="80">
        <f>VLOOKUP(A499,[1]Adjustments!$A$12:$B$1400,2,FALSE)</f>
        <v>2238560.62384615</v>
      </c>
      <c r="C499" s="80">
        <f>VLOOKUP(A499,[1]Adjustments!$A$12:$DS$1400,123,FALSE)</f>
        <v>0</v>
      </c>
      <c r="D499" s="80">
        <f t="shared" si="30"/>
        <v>2238560.62384615</v>
      </c>
      <c r="F499" s="337">
        <f>VLOOKUP(A499,[1]Adjustments!$A$12:$DQ$1400,121,FALSE)</f>
        <v>0</v>
      </c>
      <c r="G499" s="740">
        <f t="shared" si="32"/>
        <v>-2238560.62384615</v>
      </c>
      <c r="I499" s="738">
        <f>SUMIF('Tab 3'!$N$11:$N$409,A499,'Tab 3'!$O$11:$O$409)</f>
        <v>0</v>
      </c>
      <c r="J499" s="337">
        <f>SUMIF('Tab 4'!$N$11:$N$409,A499,'Tab 4'!$O$11:$O$409)</f>
        <v>0</v>
      </c>
      <c r="K499" s="337">
        <f>SUMIF('Tab 5'!$N$11:$N$69,A499,'Tab 5'!$O$11:$O$69)</f>
        <v>0</v>
      </c>
      <c r="L499" s="751">
        <f>SUMIF('Tab 6'!$N$11:$N$409,A499,'Tab 6'!$O$11:$O$409)</f>
        <v>0</v>
      </c>
      <c r="M499" s="337">
        <f>SUMIF('Tab7'!$N$70:$N$273,A499,'Tab7'!$O$70:$O$273)</f>
        <v>0</v>
      </c>
      <c r="N499" s="337">
        <f>SUMIF('Tab 8'!$N$70:$N$680,A499,'Tab 8'!$O$70:$O$680)</f>
        <v>0</v>
      </c>
      <c r="O499" s="739">
        <f t="shared" si="29"/>
        <v>0</v>
      </c>
      <c r="P499" s="740">
        <f t="shared" si="31"/>
        <v>0</v>
      </c>
    </row>
    <row r="500" spans="1:16">
      <c r="A500" s="732" t="s">
        <v>1075</v>
      </c>
      <c r="B500" s="80">
        <f>VLOOKUP(A500,[1]Adjustments!$A$12:$B$1400,2,FALSE)</f>
        <v>635804.36</v>
      </c>
      <c r="C500" s="80">
        <f>VLOOKUP(A500,[1]Adjustments!$A$12:$DS$1400,123,FALSE)</f>
        <v>0</v>
      </c>
      <c r="D500" s="80">
        <f t="shared" si="30"/>
        <v>635804.36</v>
      </c>
      <c r="F500" s="337">
        <f>VLOOKUP(A500,[1]Adjustments!$A$12:$DQ$1400,121,FALSE)</f>
        <v>0</v>
      </c>
      <c r="G500" s="740">
        <f t="shared" si="32"/>
        <v>-635804.36</v>
      </c>
      <c r="I500" s="738">
        <f>SUMIF('Tab 3'!$N$11:$N$409,A500,'Tab 3'!$O$11:$O$409)</f>
        <v>0</v>
      </c>
      <c r="J500" s="337">
        <f>SUMIF('Tab 4'!$N$11:$N$409,A500,'Tab 4'!$O$11:$O$409)</f>
        <v>0</v>
      </c>
      <c r="K500" s="337">
        <f>SUMIF('Tab 5'!$N$11:$N$69,A500,'Tab 5'!$O$11:$O$69)</f>
        <v>0</v>
      </c>
      <c r="L500" s="751">
        <f>SUMIF('Tab 6'!$N$11:$N$409,A500,'Tab 6'!$O$11:$O$409)</f>
        <v>0</v>
      </c>
      <c r="M500" s="337">
        <f>SUMIF('Tab7'!$N$70:$N$273,A500,'Tab7'!$O$70:$O$273)</f>
        <v>0</v>
      </c>
      <c r="N500" s="337">
        <f>SUMIF('Tab 8'!$N$70:$N$680,A500,'Tab 8'!$O$70:$O$680)</f>
        <v>0</v>
      </c>
      <c r="O500" s="739">
        <f t="shared" si="29"/>
        <v>0</v>
      </c>
      <c r="P500" s="740">
        <f t="shared" si="31"/>
        <v>0</v>
      </c>
    </row>
    <row r="501" spans="1:16">
      <c r="A501" s="732" t="s">
        <v>1076</v>
      </c>
      <c r="B501" s="80">
        <f>VLOOKUP(A501,[1]Adjustments!$A$12:$B$1400,2,FALSE)</f>
        <v>1128505.79</v>
      </c>
      <c r="C501" s="80">
        <f>VLOOKUP(A501,[1]Adjustments!$A$12:$DS$1400,123,FALSE)</f>
        <v>0</v>
      </c>
      <c r="D501" s="80">
        <f t="shared" si="30"/>
        <v>1128505.79</v>
      </c>
      <c r="F501" s="337">
        <f>VLOOKUP(A501,[1]Adjustments!$A$12:$DQ$1400,121,FALSE)</f>
        <v>0</v>
      </c>
      <c r="G501" s="740">
        <f t="shared" si="32"/>
        <v>-1128505.79</v>
      </c>
      <c r="I501" s="738">
        <f>SUMIF('Tab 3'!$N$11:$N$409,A501,'Tab 3'!$O$11:$O$409)</f>
        <v>0</v>
      </c>
      <c r="J501" s="337">
        <f>SUMIF('Tab 4'!$N$11:$N$409,A501,'Tab 4'!$O$11:$O$409)</f>
        <v>0</v>
      </c>
      <c r="K501" s="337">
        <f>SUMIF('Tab 5'!$N$11:$N$69,A501,'Tab 5'!$O$11:$O$69)</f>
        <v>0</v>
      </c>
      <c r="L501" s="751">
        <f>SUMIF('Tab 6'!$N$11:$N$409,A501,'Tab 6'!$O$11:$O$409)</f>
        <v>0</v>
      </c>
      <c r="M501" s="337">
        <f>SUMIF('Tab7'!$N$70:$N$273,A501,'Tab7'!$O$70:$O$273)</f>
        <v>0</v>
      </c>
      <c r="N501" s="337">
        <f>SUMIF('Tab 8'!$N$70:$N$680,A501,'Tab 8'!$O$70:$O$680)</f>
        <v>0</v>
      </c>
      <c r="O501" s="739">
        <f t="shared" si="29"/>
        <v>0</v>
      </c>
      <c r="P501" s="740">
        <f t="shared" si="31"/>
        <v>0</v>
      </c>
    </row>
    <row r="502" spans="1:16">
      <c r="A502" s="732" t="s">
        <v>1077</v>
      </c>
      <c r="B502" s="80">
        <f>VLOOKUP(A502,[1]Adjustments!$A$12:$B$1400,2,FALSE)</f>
        <v>332.32</v>
      </c>
      <c r="C502" s="80">
        <f>VLOOKUP(A502,[1]Adjustments!$A$12:$DS$1400,123,FALSE)</f>
        <v>0</v>
      </c>
      <c r="D502" s="80">
        <f t="shared" si="30"/>
        <v>332.32</v>
      </c>
      <c r="F502" s="337">
        <f>VLOOKUP(A502,[1]Adjustments!$A$12:$DQ$1400,121,FALSE)</f>
        <v>0</v>
      </c>
      <c r="G502" s="740">
        <f t="shared" si="32"/>
        <v>-332.32</v>
      </c>
      <c r="I502" s="738">
        <f>SUMIF('Tab 3'!$N$11:$N$409,A502,'Tab 3'!$O$11:$O$409)</f>
        <v>0</v>
      </c>
      <c r="J502" s="337">
        <f>SUMIF('Tab 4'!$N$11:$N$409,A502,'Tab 4'!$O$11:$O$409)</f>
        <v>0</v>
      </c>
      <c r="K502" s="337">
        <f>SUMIF('Tab 5'!$N$11:$N$69,A502,'Tab 5'!$O$11:$O$69)</f>
        <v>0</v>
      </c>
      <c r="L502" s="751">
        <f>SUMIF('Tab 6'!$N$11:$N$409,A502,'Tab 6'!$O$11:$O$409)</f>
        <v>0</v>
      </c>
      <c r="M502" s="337">
        <f>SUMIF('Tab7'!$N$70:$N$273,A502,'Tab7'!$O$70:$O$273)</f>
        <v>0</v>
      </c>
      <c r="N502" s="337">
        <f>SUMIF('Tab 8'!$N$70:$N$680,A502,'Tab 8'!$O$70:$O$680)</f>
        <v>0</v>
      </c>
      <c r="O502" s="739">
        <f t="shared" si="29"/>
        <v>0</v>
      </c>
      <c r="P502" s="740">
        <f t="shared" si="31"/>
        <v>0</v>
      </c>
    </row>
    <row r="503" spans="1:16">
      <c r="A503" s="732" t="s">
        <v>1078</v>
      </c>
      <c r="B503" s="80">
        <f>VLOOKUP(A503,[1]Adjustments!$A$12:$B$1400,2,FALSE)</f>
        <v>197638.82</v>
      </c>
      <c r="C503" s="80">
        <f>VLOOKUP(A503,[1]Adjustments!$A$12:$DS$1400,123,FALSE)</f>
        <v>0</v>
      </c>
      <c r="D503" s="80">
        <f t="shared" si="30"/>
        <v>197638.82</v>
      </c>
      <c r="F503" s="337">
        <f>VLOOKUP(A503,[1]Adjustments!$A$12:$DQ$1400,121,FALSE)</f>
        <v>0</v>
      </c>
      <c r="G503" s="740">
        <f t="shared" si="32"/>
        <v>-197638.82</v>
      </c>
      <c r="I503" s="738">
        <f>SUMIF('Tab 3'!$N$11:$N$409,A503,'Tab 3'!$O$11:$O$409)</f>
        <v>0</v>
      </c>
      <c r="J503" s="337">
        <f>SUMIF('Tab 4'!$N$11:$N$409,A503,'Tab 4'!$O$11:$O$409)</f>
        <v>0</v>
      </c>
      <c r="K503" s="337">
        <f>SUMIF('Tab 5'!$N$11:$N$69,A503,'Tab 5'!$O$11:$O$69)</f>
        <v>0</v>
      </c>
      <c r="L503" s="751">
        <f>SUMIF('Tab 6'!$N$11:$N$409,A503,'Tab 6'!$O$11:$O$409)</f>
        <v>0</v>
      </c>
      <c r="M503" s="337">
        <f>SUMIF('Tab7'!$N$70:$N$273,A503,'Tab7'!$O$70:$O$273)</f>
        <v>0</v>
      </c>
      <c r="N503" s="337">
        <f>SUMIF('Tab 8'!$N$70:$N$680,A503,'Tab 8'!$O$70:$O$680)</f>
        <v>0</v>
      </c>
      <c r="O503" s="739">
        <f t="shared" si="29"/>
        <v>0</v>
      </c>
      <c r="P503" s="740">
        <f t="shared" si="31"/>
        <v>0</v>
      </c>
    </row>
    <row r="504" spans="1:16">
      <c r="A504" s="732" t="s">
        <v>1079</v>
      </c>
      <c r="B504" s="80">
        <f>VLOOKUP(A504,[1]Adjustments!$A$12:$B$1400,2,FALSE)</f>
        <v>4604375.78</v>
      </c>
      <c r="C504" s="80">
        <f>VLOOKUP(A504,[1]Adjustments!$A$12:$DS$1400,123,FALSE)</f>
        <v>0</v>
      </c>
      <c r="D504" s="80">
        <f t="shared" si="30"/>
        <v>4604375.78</v>
      </c>
      <c r="F504" s="337">
        <f>VLOOKUP(A504,[1]Adjustments!$A$12:$DQ$1400,121,FALSE)</f>
        <v>0</v>
      </c>
      <c r="G504" s="740">
        <f t="shared" si="32"/>
        <v>-4604375.78</v>
      </c>
      <c r="I504" s="738">
        <f>SUMIF('Tab 3'!$N$11:$N$409,A504,'Tab 3'!$O$11:$O$409)</f>
        <v>0</v>
      </c>
      <c r="J504" s="337">
        <f>SUMIF('Tab 4'!$N$11:$N$409,A504,'Tab 4'!$O$11:$O$409)</f>
        <v>0</v>
      </c>
      <c r="K504" s="337">
        <f>SUMIF('Tab 5'!$N$11:$N$69,A504,'Tab 5'!$O$11:$O$69)</f>
        <v>0</v>
      </c>
      <c r="L504" s="751">
        <f>SUMIF('Tab 6'!$N$11:$N$409,A504,'Tab 6'!$O$11:$O$409)</f>
        <v>0</v>
      </c>
      <c r="M504" s="337">
        <f>SUMIF('Tab7'!$N$70:$N$273,A504,'Tab7'!$O$70:$O$273)</f>
        <v>0</v>
      </c>
      <c r="N504" s="337">
        <f>SUMIF('Tab 8'!$N$70:$N$680,A504,'Tab 8'!$O$70:$O$680)</f>
        <v>0</v>
      </c>
      <c r="O504" s="739">
        <f t="shared" si="29"/>
        <v>0</v>
      </c>
      <c r="P504" s="740">
        <f t="shared" si="31"/>
        <v>0</v>
      </c>
    </row>
    <row r="505" spans="1:16">
      <c r="A505" s="732" t="s">
        <v>1080</v>
      </c>
      <c r="B505" s="80">
        <f>VLOOKUP(A505,[1]Adjustments!$A$12:$B$1400,2,FALSE)</f>
        <v>1227.55</v>
      </c>
      <c r="C505" s="80">
        <f>VLOOKUP(A505,[1]Adjustments!$A$12:$DS$1400,123,FALSE)</f>
        <v>0</v>
      </c>
      <c r="D505" s="80">
        <f t="shared" si="30"/>
        <v>1227.55</v>
      </c>
      <c r="F505" s="337">
        <f>VLOOKUP(A505,[1]Adjustments!$A$12:$DQ$1400,121,FALSE)</f>
        <v>0</v>
      </c>
      <c r="G505" s="740">
        <f t="shared" si="32"/>
        <v>-1227.55</v>
      </c>
      <c r="I505" s="738">
        <f>SUMIF('Tab 3'!$N$11:$N$409,A505,'Tab 3'!$O$11:$O$409)</f>
        <v>0</v>
      </c>
      <c r="J505" s="337">
        <f>SUMIF('Tab 4'!$N$11:$N$409,A505,'Tab 4'!$O$11:$O$409)</f>
        <v>0</v>
      </c>
      <c r="K505" s="337">
        <f>SUMIF('Tab 5'!$N$11:$N$69,A505,'Tab 5'!$O$11:$O$69)</f>
        <v>0</v>
      </c>
      <c r="L505" s="751">
        <f>SUMIF('Tab 6'!$N$11:$N$409,A505,'Tab 6'!$O$11:$O$409)</f>
        <v>0</v>
      </c>
      <c r="M505" s="337">
        <f>SUMIF('Tab7'!$N$70:$N$273,A505,'Tab7'!$O$70:$O$273)</f>
        <v>0</v>
      </c>
      <c r="N505" s="337">
        <f>SUMIF('Tab 8'!$N$70:$N$680,A505,'Tab 8'!$O$70:$O$680)</f>
        <v>0</v>
      </c>
      <c r="O505" s="739">
        <f t="shared" si="29"/>
        <v>0</v>
      </c>
      <c r="P505" s="740">
        <f t="shared" si="31"/>
        <v>0</v>
      </c>
    </row>
    <row r="506" spans="1:16">
      <c r="A506" s="732" t="s">
        <v>1081</v>
      </c>
      <c r="B506" s="80">
        <f>VLOOKUP(A506,[1]Adjustments!$A$12:$B$1400,2,FALSE)</f>
        <v>6648077.17538461</v>
      </c>
      <c r="C506" s="80">
        <f>VLOOKUP(A506,[1]Adjustments!$A$12:$DS$1400,123,FALSE)</f>
        <v>0</v>
      </c>
      <c r="D506" s="80">
        <f t="shared" si="30"/>
        <v>6648077.17538461</v>
      </c>
      <c r="F506" s="337">
        <f>VLOOKUP(A506,[1]Adjustments!$A$12:$DQ$1400,121,FALSE)</f>
        <v>0</v>
      </c>
      <c r="G506" s="740">
        <f t="shared" si="32"/>
        <v>-6648077.17538461</v>
      </c>
      <c r="I506" s="738">
        <f>SUMIF('Tab 3'!$N$11:$N$409,A506,'Tab 3'!$O$11:$O$409)</f>
        <v>0</v>
      </c>
      <c r="J506" s="337">
        <f>SUMIF('Tab 4'!$N$11:$N$409,A506,'Tab 4'!$O$11:$O$409)</f>
        <v>0</v>
      </c>
      <c r="K506" s="337">
        <f>SUMIF('Tab 5'!$N$11:$N$69,A506,'Tab 5'!$O$11:$O$69)</f>
        <v>0</v>
      </c>
      <c r="L506" s="751">
        <f>SUMIF('Tab 6'!$N$11:$N$409,A506,'Tab 6'!$O$11:$O$409)</f>
        <v>0</v>
      </c>
      <c r="M506" s="337">
        <f>SUMIF('Tab7'!$N$70:$N$273,A506,'Tab7'!$O$70:$O$273)</f>
        <v>0</v>
      </c>
      <c r="N506" s="337">
        <f>SUMIF('Tab 8'!$N$70:$N$680,A506,'Tab 8'!$O$70:$O$680)</f>
        <v>0</v>
      </c>
      <c r="O506" s="739">
        <f t="shared" si="29"/>
        <v>0</v>
      </c>
      <c r="P506" s="740">
        <f t="shared" si="31"/>
        <v>0</v>
      </c>
    </row>
    <row r="507" spans="1:16">
      <c r="A507" s="732" t="s">
        <v>1082</v>
      </c>
      <c r="B507" s="80">
        <f>VLOOKUP(A507,[1]Adjustments!$A$12:$B$1400,2,FALSE)</f>
        <v>4068287.04</v>
      </c>
      <c r="C507" s="80">
        <f>VLOOKUP(A507,[1]Adjustments!$A$12:$DS$1400,123,FALSE)</f>
        <v>0</v>
      </c>
      <c r="D507" s="80">
        <f t="shared" si="30"/>
        <v>4068287.04</v>
      </c>
      <c r="F507" s="337">
        <f>VLOOKUP(A507,[1]Adjustments!$A$12:$DQ$1400,121,FALSE)</f>
        <v>0</v>
      </c>
      <c r="G507" s="740">
        <f t="shared" si="32"/>
        <v>-4068287.04</v>
      </c>
      <c r="I507" s="738">
        <f>SUMIF('Tab 3'!$N$11:$N$409,A507,'Tab 3'!$O$11:$O$409)</f>
        <v>0</v>
      </c>
      <c r="J507" s="337">
        <f>SUMIF('Tab 4'!$N$11:$N$409,A507,'Tab 4'!$O$11:$O$409)</f>
        <v>0</v>
      </c>
      <c r="K507" s="337">
        <f>SUMIF('Tab 5'!$N$11:$N$69,A507,'Tab 5'!$O$11:$O$69)</f>
        <v>0</v>
      </c>
      <c r="L507" s="751">
        <f>SUMIF('Tab 6'!$N$11:$N$409,A507,'Tab 6'!$O$11:$O$409)</f>
        <v>0</v>
      </c>
      <c r="M507" s="337">
        <f>SUMIF('Tab7'!$N$70:$N$273,A507,'Tab7'!$O$70:$O$273)</f>
        <v>0</v>
      </c>
      <c r="N507" s="337">
        <f>SUMIF('Tab 8'!$N$70:$N$680,A507,'Tab 8'!$O$70:$O$680)</f>
        <v>0</v>
      </c>
      <c r="O507" s="739">
        <f t="shared" si="29"/>
        <v>0</v>
      </c>
      <c r="P507" s="740">
        <f t="shared" si="31"/>
        <v>0</v>
      </c>
    </row>
    <row r="508" spans="1:16">
      <c r="A508" s="732" t="s">
        <v>1083</v>
      </c>
      <c r="B508" s="80">
        <f>VLOOKUP(A508,[1]Adjustments!$A$12:$B$1400,2,FALSE)</f>
        <v>1098826.3500000001</v>
      </c>
      <c r="C508" s="80">
        <f>VLOOKUP(A508,[1]Adjustments!$A$12:$DS$1400,123,FALSE)</f>
        <v>0</v>
      </c>
      <c r="D508" s="80">
        <f t="shared" si="30"/>
        <v>1098826.3500000001</v>
      </c>
      <c r="F508" s="337">
        <f>VLOOKUP(A508,[1]Adjustments!$A$12:$DQ$1400,121,FALSE)</f>
        <v>0</v>
      </c>
      <c r="G508" s="740">
        <f t="shared" si="32"/>
        <v>-1098826.3500000001</v>
      </c>
      <c r="I508" s="738">
        <f>SUMIF('Tab 3'!$N$11:$N$409,A508,'Tab 3'!$O$11:$O$409)</f>
        <v>0</v>
      </c>
      <c r="J508" s="337">
        <f>SUMIF('Tab 4'!$N$11:$N$409,A508,'Tab 4'!$O$11:$O$409)</f>
        <v>0</v>
      </c>
      <c r="K508" s="337">
        <f>SUMIF('Tab 5'!$N$11:$N$69,A508,'Tab 5'!$O$11:$O$69)</f>
        <v>0</v>
      </c>
      <c r="L508" s="751">
        <f>SUMIF('Tab 6'!$N$11:$N$409,A508,'Tab 6'!$O$11:$O$409)</f>
        <v>0</v>
      </c>
      <c r="M508" s="337">
        <f>SUMIF('Tab7'!$N$70:$N$273,A508,'Tab7'!$O$70:$O$273)</f>
        <v>0</v>
      </c>
      <c r="N508" s="337">
        <f>SUMIF('Tab 8'!$N$70:$N$680,A508,'Tab 8'!$O$70:$O$680)</f>
        <v>0</v>
      </c>
      <c r="O508" s="739">
        <f t="shared" si="29"/>
        <v>0</v>
      </c>
      <c r="P508" s="740">
        <f t="shared" si="31"/>
        <v>0</v>
      </c>
    </row>
    <row r="509" spans="1:16">
      <c r="A509" s="732" t="s">
        <v>1084</v>
      </c>
      <c r="B509" s="80">
        <f>VLOOKUP(A509,[1]Adjustments!$A$12:$B$1400,2,FALSE)</f>
        <v>1468112.51</v>
      </c>
      <c r="C509" s="80">
        <f>VLOOKUP(A509,[1]Adjustments!$A$12:$DS$1400,123,FALSE)</f>
        <v>0</v>
      </c>
      <c r="D509" s="80">
        <f t="shared" si="30"/>
        <v>1468112.51</v>
      </c>
      <c r="F509" s="337">
        <f>VLOOKUP(A509,[1]Adjustments!$A$12:$DQ$1400,121,FALSE)</f>
        <v>0</v>
      </c>
      <c r="G509" s="740">
        <f t="shared" si="32"/>
        <v>-1468112.51</v>
      </c>
      <c r="I509" s="738">
        <f>SUMIF('Tab 3'!$N$11:$N$409,A509,'Tab 3'!$O$11:$O$409)</f>
        <v>0</v>
      </c>
      <c r="J509" s="337">
        <f>SUMIF('Tab 4'!$N$11:$N$409,A509,'Tab 4'!$O$11:$O$409)</f>
        <v>0</v>
      </c>
      <c r="K509" s="337">
        <f>SUMIF('Tab 5'!$N$11:$N$69,A509,'Tab 5'!$O$11:$O$69)</f>
        <v>0</v>
      </c>
      <c r="L509" s="751">
        <f>SUMIF('Tab 6'!$N$11:$N$409,A509,'Tab 6'!$O$11:$O$409)</f>
        <v>0</v>
      </c>
      <c r="M509" s="337">
        <f>SUMIF('Tab7'!$N$70:$N$273,A509,'Tab7'!$O$70:$O$273)</f>
        <v>0</v>
      </c>
      <c r="N509" s="337">
        <f>SUMIF('Tab 8'!$N$70:$N$680,A509,'Tab 8'!$O$70:$O$680)</f>
        <v>0</v>
      </c>
      <c r="O509" s="739">
        <f t="shared" si="29"/>
        <v>0</v>
      </c>
      <c r="P509" s="740">
        <f t="shared" si="31"/>
        <v>0</v>
      </c>
    </row>
    <row r="510" spans="1:16">
      <c r="A510" s="732" t="s">
        <v>1085</v>
      </c>
      <c r="B510" s="80">
        <f>VLOOKUP(A510,[1]Adjustments!$A$12:$B$1400,2,FALSE)</f>
        <v>677197.61</v>
      </c>
      <c r="C510" s="80">
        <f>VLOOKUP(A510,[1]Adjustments!$A$12:$DS$1400,123,FALSE)</f>
        <v>0</v>
      </c>
      <c r="D510" s="80">
        <f t="shared" si="30"/>
        <v>677197.61</v>
      </c>
      <c r="F510" s="337">
        <f>VLOOKUP(A510,[1]Adjustments!$A$12:$DQ$1400,121,FALSE)</f>
        <v>0</v>
      </c>
      <c r="G510" s="740">
        <f t="shared" si="32"/>
        <v>-677197.61</v>
      </c>
      <c r="I510" s="738">
        <f>SUMIF('Tab 3'!$N$11:$N$409,A510,'Tab 3'!$O$11:$O$409)</f>
        <v>0</v>
      </c>
      <c r="J510" s="337">
        <f>SUMIF('Tab 4'!$N$11:$N$409,A510,'Tab 4'!$O$11:$O$409)</f>
        <v>0</v>
      </c>
      <c r="K510" s="337">
        <f>SUMIF('Tab 5'!$N$11:$N$69,A510,'Tab 5'!$O$11:$O$69)</f>
        <v>0</v>
      </c>
      <c r="L510" s="751">
        <f>SUMIF('Tab 6'!$N$11:$N$409,A510,'Tab 6'!$O$11:$O$409)</f>
        <v>0</v>
      </c>
      <c r="M510" s="337">
        <f>SUMIF('Tab7'!$N$70:$N$273,A510,'Tab7'!$O$70:$O$273)</f>
        <v>0</v>
      </c>
      <c r="N510" s="337">
        <f>SUMIF('Tab 8'!$N$70:$N$680,A510,'Tab 8'!$O$70:$O$680)</f>
        <v>0</v>
      </c>
      <c r="O510" s="739">
        <f t="shared" si="29"/>
        <v>0</v>
      </c>
      <c r="P510" s="740">
        <f t="shared" si="31"/>
        <v>0</v>
      </c>
    </row>
    <row r="511" spans="1:16">
      <c r="A511" s="732" t="s">
        <v>1086</v>
      </c>
      <c r="B511" s="80">
        <f>VLOOKUP(A511,[1]Adjustments!$A$12:$B$1400,2,FALSE)</f>
        <v>3068280.9869230702</v>
      </c>
      <c r="C511" s="80">
        <f>VLOOKUP(A511,[1]Adjustments!$A$12:$DS$1400,123,FALSE)</f>
        <v>0</v>
      </c>
      <c r="D511" s="80">
        <f t="shared" si="30"/>
        <v>3068280.9869230702</v>
      </c>
      <c r="F511" s="337">
        <f>VLOOKUP(A511,[1]Adjustments!$A$12:$DQ$1400,121,FALSE)</f>
        <v>0</v>
      </c>
      <c r="G511" s="740">
        <f t="shared" si="32"/>
        <v>-3068280.9869230702</v>
      </c>
      <c r="I511" s="738">
        <f>SUMIF('Tab 3'!$N$11:$N$409,A511,'Tab 3'!$O$11:$O$409)</f>
        <v>0</v>
      </c>
      <c r="J511" s="337">
        <f>SUMIF('Tab 4'!$N$11:$N$409,A511,'Tab 4'!$O$11:$O$409)</f>
        <v>0</v>
      </c>
      <c r="K511" s="337">
        <f>SUMIF('Tab 5'!$N$11:$N$69,A511,'Tab 5'!$O$11:$O$69)</f>
        <v>0</v>
      </c>
      <c r="L511" s="751">
        <f>SUMIF('Tab 6'!$N$11:$N$409,A511,'Tab 6'!$O$11:$O$409)</f>
        <v>0</v>
      </c>
      <c r="M511" s="337">
        <f>SUMIF('Tab7'!$N$70:$N$273,A511,'Tab7'!$O$70:$O$273)</f>
        <v>0</v>
      </c>
      <c r="N511" s="337">
        <f>SUMIF('Tab 8'!$N$70:$N$680,A511,'Tab 8'!$O$70:$O$680)</f>
        <v>0</v>
      </c>
      <c r="O511" s="739">
        <f t="shared" si="29"/>
        <v>0</v>
      </c>
      <c r="P511" s="740">
        <f t="shared" si="31"/>
        <v>0</v>
      </c>
    </row>
    <row r="512" spans="1:16">
      <c r="A512" s="732" t="s">
        <v>1087</v>
      </c>
      <c r="B512" s="80">
        <f>VLOOKUP(A512,[1]Adjustments!$A$12:$B$1400,2,FALSE)</f>
        <v>11031433.199999999</v>
      </c>
      <c r="C512" s="80">
        <f>VLOOKUP(A512,[1]Adjustments!$A$12:$DS$1400,123,FALSE)</f>
        <v>0</v>
      </c>
      <c r="D512" s="80">
        <f t="shared" si="30"/>
        <v>11031433.199999999</v>
      </c>
      <c r="F512" s="337">
        <f>VLOOKUP(A512,[1]Adjustments!$A$12:$DQ$1400,121,FALSE)</f>
        <v>0</v>
      </c>
      <c r="G512" s="740">
        <f t="shared" si="32"/>
        <v>-11031433.199999999</v>
      </c>
      <c r="I512" s="738">
        <f>SUMIF('Tab 3'!$N$11:$N$409,A512,'Tab 3'!$O$11:$O$409)</f>
        <v>0</v>
      </c>
      <c r="J512" s="337">
        <f>SUMIF('Tab 4'!$N$11:$N$409,A512,'Tab 4'!$O$11:$O$409)</f>
        <v>0</v>
      </c>
      <c r="K512" s="337">
        <f>SUMIF('Tab 5'!$N$11:$N$69,A512,'Tab 5'!$O$11:$O$69)</f>
        <v>0</v>
      </c>
      <c r="L512" s="751">
        <f>SUMIF('Tab 6'!$N$11:$N$409,A512,'Tab 6'!$O$11:$O$409)</f>
        <v>0</v>
      </c>
      <c r="M512" s="337">
        <f>SUMIF('Tab7'!$N$70:$N$273,A512,'Tab7'!$O$70:$O$273)</f>
        <v>0</v>
      </c>
      <c r="N512" s="337">
        <f>SUMIF('Tab 8'!$N$70:$N$680,A512,'Tab 8'!$O$70:$O$680)</f>
        <v>0</v>
      </c>
      <c r="O512" s="739">
        <f t="shared" si="29"/>
        <v>0</v>
      </c>
      <c r="P512" s="740">
        <f t="shared" si="31"/>
        <v>0</v>
      </c>
    </row>
    <row r="513" spans="1:16">
      <c r="A513" s="732" t="s">
        <v>1088</v>
      </c>
      <c r="B513" s="80">
        <f>VLOOKUP(A513,[1]Adjustments!$A$12:$B$1400,2,FALSE)</f>
        <v>338308.465384615</v>
      </c>
      <c r="C513" s="80">
        <f>VLOOKUP(A513,[1]Adjustments!$A$12:$DS$1400,123,FALSE)</f>
        <v>0</v>
      </c>
      <c r="D513" s="80">
        <f t="shared" si="30"/>
        <v>338308.465384615</v>
      </c>
      <c r="F513" s="337">
        <f>VLOOKUP(A513,[1]Adjustments!$A$12:$DQ$1400,121,FALSE)</f>
        <v>0</v>
      </c>
      <c r="G513" s="740">
        <f t="shared" si="32"/>
        <v>-338308.465384615</v>
      </c>
      <c r="I513" s="738">
        <f>SUMIF('Tab 3'!$N$11:$N$409,A513,'Tab 3'!$O$11:$O$409)</f>
        <v>0</v>
      </c>
      <c r="J513" s="337">
        <f>SUMIF('Tab 4'!$N$11:$N$409,A513,'Tab 4'!$O$11:$O$409)</f>
        <v>0</v>
      </c>
      <c r="K513" s="337">
        <f>SUMIF('Tab 5'!$N$11:$N$69,A513,'Tab 5'!$O$11:$O$69)</f>
        <v>0</v>
      </c>
      <c r="L513" s="751">
        <f>SUMIF('Tab 6'!$N$11:$N$409,A513,'Tab 6'!$O$11:$O$409)</f>
        <v>0</v>
      </c>
      <c r="M513" s="337">
        <f>SUMIF('Tab7'!$N$70:$N$273,A513,'Tab7'!$O$70:$O$273)</f>
        <v>0</v>
      </c>
      <c r="N513" s="337">
        <f>SUMIF('Tab 8'!$N$70:$N$680,A513,'Tab 8'!$O$70:$O$680)</f>
        <v>0</v>
      </c>
      <c r="O513" s="739">
        <f t="shared" si="29"/>
        <v>0</v>
      </c>
      <c r="P513" s="740">
        <f t="shared" si="31"/>
        <v>0</v>
      </c>
    </row>
    <row r="514" spans="1:16">
      <c r="A514" s="732" t="s">
        <v>1089</v>
      </c>
      <c r="B514" s="80">
        <f>VLOOKUP(A514,[1]Adjustments!$A$12:$B$1400,2,FALSE)</f>
        <v>1632367.57</v>
      </c>
      <c r="C514" s="80">
        <f>VLOOKUP(A514,[1]Adjustments!$A$12:$DS$1400,123,FALSE)</f>
        <v>0</v>
      </c>
      <c r="D514" s="80">
        <f t="shared" si="30"/>
        <v>1632367.57</v>
      </c>
      <c r="F514" s="337">
        <f>VLOOKUP(A514,[1]Adjustments!$A$12:$DQ$1400,121,FALSE)</f>
        <v>0</v>
      </c>
      <c r="G514" s="740">
        <f t="shared" si="32"/>
        <v>-1632367.57</v>
      </c>
      <c r="I514" s="738">
        <f>SUMIF('Tab 3'!$N$11:$N$409,A514,'Tab 3'!$O$11:$O$409)</f>
        <v>0</v>
      </c>
      <c r="J514" s="337">
        <f>SUMIF('Tab 4'!$N$11:$N$409,A514,'Tab 4'!$O$11:$O$409)</f>
        <v>0</v>
      </c>
      <c r="K514" s="337">
        <f>SUMIF('Tab 5'!$N$11:$N$69,A514,'Tab 5'!$O$11:$O$69)</f>
        <v>0</v>
      </c>
      <c r="L514" s="751">
        <f>SUMIF('Tab 6'!$N$11:$N$409,A514,'Tab 6'!$O$11:$O$409)</f>
        <v>0</v>
      </c>
      <c r="M514" s="337">
        <f>SUMIF('Tab7'!$N$70:$N$273,A514,'Tab7'!$O$70:$O$273)</f>
        <v>0</v>
      </c>
      <c r="N514" s="337">
        <f>SUMIF('Tab 8'!$N$70:$N$680,A514,'Tab 8'!$O$70:$O$680)</f>
        <v>0</v>
      </c>
      <c r="O514" s="739">
        <f t="shared" si="29"/>
        <v>0</v>
      </c>
      <c r="P514" s="740">
        <f t="shared" si="31"/>
        <v>0</v>
      </c>
    </row>
    <row r="515" spans="1:16">
      <c r="A515" s="732" t="s">
        <v>1090</v>
      </c>
      <c r="B515" s="80">
        <f>VLOOKUP(A515,[1]Adjustments!$A$12:$B$1400,2,FALSE)</f>
        <v>10634395.3161538</v>
      </c>
      <c r="C515" s="80">
        <f>VLOOKUP(A515,[1]Adjustments!$A$12:$DS$1400,123,FALSE)</f>
        <v>0</v>
      </c>
      <c r="D515" s="80">
        <f t="shared" si="30"/>
        <v>10634395.3161538</v>
      </c>
      <c r="F515" s="337">
        <f>VLOOKUP(A515,[1]Adjustments!$A$12:$DQ$1400,121,FALSE)</f>
        <v>0</v>
      </c>
      <c r="G515" s="740">
        <f t="shared" si="32"/>
        <v>-10634395.3161538</v>
      </c>
      <c r="I515" s="738">
        <f>SUMIF('Tab 3'!$N$11:$N$409,A515,'Tab 3'!$O$11:$O$409)</f>
        <v>0</v>
      </c>
      <c r="J515" s="337">
        <f>SUMIF('Tab 4'!$N$11:$N$409,A515,'Tab 4'!$O$11:$O$409)</f>
        <v>0</v>
      </c>
      <c r="K515" s="337">
        <f>SUMIF('Tab 5'!$N$11:$N$69,A515,'Tab 5'!$O$11:$O$69)</f>
        <v>0</v>
      </c>
      <c r="L515" s="751">
        <f>SUMIF('Tab 6'!$N$11:$N$409,A515,'Tab 6'!$O$11:$O$409)</f>
        <v>0</v>
      </c>
      <c r="M515" s="337">
        <f>SUMIF('Tab7'!$N$70:$N$273,A515,'Tab7'!$O$70:$O$273)</f>
        <v>0</v>
      </c>
      <c r="N515" s="337">
        <f>SUMIF('Tab 8'!$N$70:$N$680,A515,'Tab 8'!$O$70:$O$680)</f>
        <v>0</v>
      </c>
      <c r="O515" s="739">
        <f t="shared" si="29"/>
        <v>0</v>
      </c>
      <c r="P515" s="740">
        <f t="shared" si="31"/>
        <v>0</v>
      </c>
    </row>
    <row r="516" spans="1:16">
      <c r="A516" s="732" t="s">
        <v>1091</v>
      </c>
      <c r="B516" s="80">
        <f>VLOOKUP(A516,[1]Adjustments!$A$12:$B$1400,2,FALSE)</f>
        <v>34773350.3246153</v>
      </c>
      <c r="C516" s="80">
        <f>VLOOKUP(A516,[1]Adjustments!$A$12:$DS$1400,123,FALSE)</f>
        <v>0</v>
      </c>
      <c r="D516" s="80">
        <f t="shared" si="30"/>
        <v>34773350.3246153</v>
      </c>
      <c r="F516" s="337">
        <f>VLOOKUP(A516,[1]Adjustments!$A$12:$DQ$1400,121,FALSE)</f>
        <v>0</v>
      </c>
      <c r="G516" s="740">
        <f t="shared" si="32"/>
        <v>-34773350.3246153</v>
      </c>
      <c r="I516" s="738">
        <f>SUMIF('Tab 3'!$N$11:$N$409,A516,'Tab 3'!$O$11:$O$409)</f>
        <v>0</v>
      </c>
      <c r="J516" s="337">
        <f>SUMIF('Tab 4'!$N$11:$N$409,A516,'Tab 4'!$O$11:$O$409)</f>
        <v>0</v>
      </c>
      <c r="K516" s="337">
        <f>SUMIF('Tab 5'!$N$11:$N$69,A516,'Tab 5'!$O$11:$O$69)</f>
        <v>0</v>
      </c>
      <c r="L516" s="751">
        <f>SUMIF('Tab 6'!$N$11:$N$409,A516,'Tab 6'!$O$11:$O$409)</f>
        <v>0</v>
      </c>
      <c r="M516" s="337">
        <f>SUMIF('Tab7'!$N$70:$N$273,A516,'Tab7'!$O$70:$O$273)</f>
        <v>0</v>
      </c>
      <c r="N516" s="337">
        <f>SUMIF('Tab 8'!$N$70:$N$680,A516,'Tab 8'!$O$70:$O$680)</f>
        <v>0</v>
      </c>
      <c r="O516" s="739">
        <f t="shared" si="29"/>
        <v>0</v>
      </c>
      <c r="P516" s="740">
        <f t="shared" si="31"/>
        <v>0</v>
      </c>
    </row>
    <row r="517" spans="1:16">
      <c r="A517" s="732" t="s">
        <v>1092</v>
      </c>
      <c r="B517" s="80">
        <f>VLOOKUP(A517,[1]Adjustments!$A$12:$B$1400,2,FALSE)</f>
        <v>8922</v>
      </c>
      <c r="C517" s="80">
        <f>VLOOKUP(A517,[1]Adjustments!$A$12:$DS$1400,123,FALSE)</f>
        <v>0</v>
      </c>
      <c r="D517" s="80">
        <f t="shared" si="30"/>
        <v>8922</v>
      </c>
      <c r="F517" s="337">
        <f>VLOOKUP(A517,[1]Adjustments!$A$12:$DQ$1400,121,FALSE)</f>
        <v>0</v>
      </c>
      <c r="G517" s="740">
        <f t="shared" si="32"/>
        <v>-8922</v>
      </c>
      <c r="I517" s="738">
        <f>SUMIF('Tab 3'!$N$11:$N$409,A517,'Tab 3'!$O$11:$O$409)</f>
        <v>0</v>
      </c>
      <c r="J517" s="337">
        <f>SUMIF('Tab 4'!$N$11:$N$409,A517,'Tab 4'!$O$11:$O$409)</f>
        <v>0</v>
      </c>
      <c r="K517" s="337">
        <f>SUMIF('Tab 5'!$N$11:$N$69,A517,'Tab 5'!$O$11:$O$69)</f>
        <v>0</v>
      </c>
      <c r="L517" s="751">
        <f>SUMIF('Tab 6'!$N$11:$N$409,A517,'Tab 6'!$O$11:$O$409)</f>
        <v>0</v>
      </c>
      <c r="M517" s="337">
        <f>SUMIF('Tab7'!$N$70:$N$273,A517,'Tab7'!$O$70:$O$273)</f>
        <v>0</v>
      </c>
      <c r="N517" s="337">
        <f>SUMIF('Tab 8'!$N$70:$N$680,A517,'Tab 8'!$O$70:$O$680)</f>
        <v>0</v>
      </c>
      <c r="O517" s="739">
        <f t="shared" si="29"/>
        <v>0</v>
      </c>
      <c r="P517" s="740">
        <f t="shared" si="31"/>
        <v>0</v>
      </c>
    </row>
    <row r="518" spans="1:16">
      <c r="A518" s="732" t="s">
        <v>1093</v>
      </c>
      <c r="B518" s="80">
        <f>VLOOKUP(A518,[1]Adjustments!$A$12:$B$1400,2,FALSE)</f>
        <v>5397199.9523076899</v>
      </c>
      <c r="C518" s="80">
        <f>VLOOKUP(A518,[1]Adjustments!$A$12:$DS$1400,123,FALSE)</f>
        <v>0</v>
      </c>
      <c r="D518" s="80">
        <f t="shared" si="30"/>
        <v>5397199.9523076899</v>
      </c>
      <c r="F518" s="337">
        <f>VLOOKUP(A518,[1]Adjustments!$A$12:$DQ$1400,121,FALSE)</f>
        <v>0</v>
      </c>
      <c r="G518" s="740">
        <f t="shared" si="32"/>
        <v>-5397199.9523076899</v>
      </c>
      <c r="I518" s="738">
        <f>SUMIF('Tab 3'!$N$11:$N$409,A518,'Tab 3'!$O$11:$O$409)</f>
        <v>0</v>
      </c>
      <c r="J518" s="337">
        <f>SUMIF('Tab 4'!$N$11:$N$409,A518,'Tab 4'!$O$11:$O$409)</f>
        <v>0</v>
      </c>
      <c r="K518" s="337">
        <f>SUMIF('Tab 5'!$N$11:$N$69,A518,'Tab 5'!$O$11:$O$69)</f>
        <v>0</v>
      </c>
      <c r="L518" s="751">
        <f>SUMIF('Tab 6'!$N$11:$N$409,A518,'Tab 6'!$O$11:$O$409)</f>
        <v>0</v>
      </c>
      <c r="M518" s="337">
        <f>SUMIF('Tab7'!$N$70:$N$273,A518,'Tab7'!$O$70:$O$273)</f>
        <v>0</v>
      </c>
      <c r="N518" s="337">
        <f>SUMIF('Tab 8'!$N$70:$N$680,A518,'Tab 8'!$O$70:$O$680)</f>
        <v>0</v>
      </c>
      <c r="O518" s="739">
        <f t="shared" si="29"/>
        <v>0</v>
      </c>
      <c r="P518" s="740">
        <f t="shared" si="31"/>
        <v>0</v>
      </c>
    </row>
    <row r="519" spans="1:16">
      <c r="A519" s="732" t="s">
        <v>1094</v>
      </c>
      <c r="B519" s="80">
        <f>VLOOKUP(A519,[1]Adjustments!$A$12:$B$1400,2,FALSE)</f>
        <v>94805031.911538407</v>
      </c>
      <c r="C519" s="80">
        <f>VLOOKUP(A519,[1]Adjustments!$A$12:$DS$1400,123,FALSE)</f>
        <v>0</v>
      </c>
      <c r="D519" s="80">
        <f t="shared" si="30"/>
        <v>94805031.911538407</v>
      </c>
      <c r="F519" s="337">
        <f>VLOOKUP(A519,[1]Adjustments!$A$12:$DQ$1400,121,FALSE)</f>
        <v>0</v>
      </c>
      <c r="G519" s="740">
        <f t="shared" si="32"/>
        <v>-94805031.911538407</v>
      </c>
      <c r="I519" s="738">
        <f>SUMIF('Tab 3'!$N$11:$N$409,A519,'Tab 3'!$O$11:$O$409)</f>
        <v>0</v>
      </c>
      <c r="J519" s="337">
        <f>SUMIF('Tab 4'!$N$11:$N$409,A519,'Tab 4'!$O$11:$O$409)</f>
        <v>0</v>
      </c>
      <c r="K519" s="337">
        <f>SUMIF('Tab 5'!$N$11:$N$69,A519,'Tab 5'!$O$11:$O$69)</f>
        <v>0</v>
      </c>
      <c r="L519" s="751">
        <f>SUMIF('Tab 6'!$N$11:$N$409,A519,'Tab 6'!$O$11:$O$409)</f>
        <v>0</v>
      </c>
      <c r="M519" s="337">
        <f>SUMIF('Tab7'!$N$70:$N$273,A519,'Tab7'!$O$70:$O$273)</f>
        <v>0</v>
      </c>
      <c r="N519" s="337">
        <f>SUMIF('Tab 8'!$N$70:$N$680,A519,'Tab 8'!$O$70:$O$680)</f>
        <v>0</v>
      </c>
      <c r="O519" s="739">
        <f t="shared" si="29"/>
        <v>0</v>
      </c>
      <c r="P519" s="740">
        <f t="shared" si="31"/>
        <v>0</v>
      </c>
    </row>
    <row r="520" spans="1:16">
      <c r="A520" s="732" t="s">
        <v>1095</v>
      </c>
      <c r="B520" s="80">
        <f>VLOOKUP(A520,[1]Adjustments!$A$12:$B$1400,2,FALSE)</f>
        <v>42084960.353846103</v>
      </c>
      <c r="C520" s="80">
        <f>VLOOKUP(A520,[1]Adjustments!$A$12:$DS$1400,123,FALSE)</f>
        <v>0</v>
      </c>
      <c r="D520" s="80">
        <f t="shared" si="30"/>
        <v>42084960.353846103</v>
      </c>
      <c r="F520" s="337">
        <f>VLOOKUP(A520,[1]Adjustments!$A$12:$DQ$1400,121,FALSE)</f>
        <v>0</v>
      </c>
      <c r="G520" s="740">
        <f t="shared" si="32"/>
        <v>-42084960.353846103</v>
      </c>
      <c r="I520" s="738">
        <f>SUMIF('Tab 3'!$N$11:$N$409,A520,'Tab 3'!$O$11:$O$409)</f>
        <v>0</v>
      </c>
      <c r="J520" s="337">
        <f>SUMIF('Tab 4'!$N$11:$N$409,A520,'Tab 4'!$O$11:$O$409)</f>
        <v>0</v>
      </c>
      <c r="K520" s="337">
        <f>SUMIF('Tab 5'!$N$11:$N$69,A520,'Tab 5'!$O$11:$O$69)</f>
        <v>0</v>
      </c>
      <c r="L520" s="751">
        <f>SUMIF('Tab 6'!$N$11:$N$409,A520,'Tab 6'!$O$11:$O$409)</f>
        <v>0</v>
      </c>
      <c r="M520" s="337">
        <f>SUMIF('Tab7'!$N$70:$N$273,A520,'Tab7'!$O$70:$O$273)</f>
        <v>0</v>
      </c>
      <c r="N520" s="337">
        <f>SUMIF('Tab 8'!$N$70:$N$680,A520,'Tab 8'!$O$70:$O$680)</f>
        <v>0</v>
      </c>
      <c r="O520" s="739">
        <f t="shared" si="29"/>
        <v>0</v>
      </c>
      <c r="P520" s="740">
        <f t="shared" si="31"/>
        <v>0</v>
      </c>
    </row>
    <row r="521" spans="1:16">
      <c r="A521" s="732" t="s">
        <v>1096</v>
      </c>
      <c r="B521" s="80">
        <f>VLOOKUP(A521,[1]Adjustments!$A$12:$B$1400,2,FALSE)</f>
        <v>13530459.613076899</v>
      </c>
      <c r="C521" s="80">
        <f>VLOOKUP(A521,[1]Adjustments!$A$12:$DS$1400,123,FALSE)</f>
        <v>0</v>
      </c>
      <c r="D521" s="80">
        <f t="shared" si="30"/>
        <v>13530459.613076899</v>
      </c>
      <c r="F521" s="337">
        <f>VLOOKUP(A521,[1]Adjustments!$A$12:$DQ$1400,121,FALSE)</f>
        <v>0</v>
      </c>
      <c r="G521" s="740">
        <f t="shared" si="32"/>
        <v>-13530459.613076899</v>
      </c>
      <c r="I521" s="738">
        <f>SUMIF('Tab 3'!$N$11:$N$409,A521,'Tab 3'!$O$11:$O$409)</f>
        <v>0</v>
      </c>
      <c r="J521" s="337">
        <f>SUMIF('Tab 4'!$N$11:$N$409,A521,'Tab 4'!$O$11:$O$409)</f>
        <v>0</v>
      </c>
      <c r="K521" s="337">
        <f>SUMIF('Tab 5'!$N$11:$N$69,A521,'Tab 5'!$O$11:$O$69)</f>
        <v>0</v>
      </c>
      <c r="L521" s="751">
        <f>SUMIF('Tab 6'!$N$11:$N$409,A521,'Tab 6'!$O$11:$O$409)</f>
        <v>0</v>
      </c>
      <c r="M521" s="337">
        <f>SUMIF('Tab7'!$N$70:$N$273,A521,'Tab7'!$O$70:$O$273)</f>
        <v>0</v>
      </c>
      <c r="N521" s="337">
        <f>SUMIF('Tab 8'!$N$70:$N$680,A521,'Tab 8'!$O$70:$O$680)</f>
        <v>0</v>
      </c>
      <c r="O521" s="739">
        <f t="shared" si="29"/>
        <v>0</v>
      </c>
      <c r="P521" s="740">
        <f t="shared" si="31"/>
        <v>0</v>
      </c>
    </row>
    <row r="522" spans="1:16">
      <c r="A522" s="732" t="s">
        <v>1097</v>
      </c>
      <c r="B522" s="80">
        <f>VLOOKUP(A522,[1]Adjustments!$A$12:$B$1400,2,FALSE)</f>
        <v>11101871.204615301</v>
      </c>
      <c r="C522" s="80">
        <f>VLOOKUP(A522,[1]Adjustments!$A$12:$DS$1400,123,FALSE)</f>
        <v>0</v>
      </c>
      <c r="D522" s="80">
        <f t="shared" si="30"/>
        <v>11101871.204615301</v>
      </c>
      <c r="F522" s="337">
        <f>VLOOKUP(A522,[1]Adjustments!$A$12:$DQ$1400,121,FALSE)</f>
        <v>0</v>
      </c>
      <c r="G522" s="740">
        <f t="shared" si="32"/>
        <v>-11101871.204615301</v>
      </c>
      <c r="I522" s="738">
        <f>SUMIF('Tab 3'!$N$11:$N$409,A522,'Tab 3'!$O$11:$O$409)</f>
        <v>0</v>
      </c>
      <c r="J522" s="337">
        <f>SUMIF('Tab 4'!$N$11:$N$409,A522,'Tab 4'!$O$11:$O$409)</f>
        <v>0</v>
      </c>
      <c r="K522" s="337">
        <f>SUMIF('Tab 5'!$N$11:$N$69,A522,'Tab 5'!$O$11:$O$69)</f>
        <v>0</v>
      </c>
      <c r="L522" s="751">
        <f>SUMIF('Tab 6'!$N$11:$N$409,A522,'Tab 6'!$O$11:$O$409)</f>
        <v>0</v>
      </c>
      <c r="M522" s="337">
        <f>SUMIF('Tab7'!$N$70:$N$273,A522,'Tab7'!$O$70:$O$273)</f>
        <v>0</v>
      </c>
      <c r="N522" s="337">
        <f>SUMIF('Tab 8'!$N$70:$N$680,A522,'Tab 8'!$O$70:$O$680)</f>
        <v>0</v>
      </c>
      <c r="O522" s="739">
        <f t="shared" ref="O522:O585" si="33">SUM(I522:N522)</f>
        <v>0</v>
      </c>
      <c r="P522" s="740">
        <f t="shared" si="31"/>
        <v>0</v>
      </c>
    </row>
    <row r="523" spans="1:16">
      <c r="A523" s="732" t="s">
        <v>1098</v>
      </c>
      <c r="B523" s="80">
        <f>VLOOKUP(A523,[1]Adjustments!$A$12:$B$1400,2,FALSE)</f>
        <v>3458268.8838461498</v>
      </c>
      <c r="C523" s="80">
        <f>VLOOKUP(A523,[1]Adjustments!$A$12:$DS$1400,123,FALSE)</f>
        <v>0</v>
      </c>
      <c r="D523" s="80">
        <f t="shared" ref="D523:D586" si="34">SUM(B523:C523)</f>
        <v>3458268.8838461498</v>
      </c>
      <c r="F523" s="337">
        <f>VLOOKUP(A523,[1]Adjustments!$A$12:$DQ$1400,121,FALSE)</f>
        <v>0</v>
      </c>
      <c r="G523" s="740">
        <f t="shared" si="32"/>
        <v>-3458268.8838461498</v>
      </c>
      <c r="I523" s="738">
        <f>SUMIF('Tab 3'!$N$11:$N$409,A523,'Tab 3'!$O$11:$O$409)</f>
        <v>0</v>
      </c>
      <c r="J523" s="337">
        <f>SUMIF('Tab 4'!$N$11:$N$409,A523,'Tab 4'!$O$11:$O$409)</f>
        <v>0</v>
      </c>
      <c r="K523" s="337">
        <f>SUMIF('Tab 5'!$N$11:$N$69,A523,'Tab 5'!$O$11:$O$69)</f>
        <v>0</v>
      </c>
      <c r="L523" s="751">
        <f>SUMIF('Tab 6'!$N$11:$N$409,A523,'Tab 6'!$O$11:$O$409)</f>
        <v>0</v>
      </c>
      <c r="M523" s="337">
        <f>SUMIF('Tab7'!$N$70:$N$273,A523,'Tab7'!$O$70:$O$273)</f>
        <v>0</v>
      </c>
      <c r="N523" s="337">
        <f>SUMIF('Tab 8'!$N$70:$N$680,A523,'Tab 8'!$O$70:$O$680)</f>
        <v>0</v>
      </c>
      <c r="O523" s="739">
        <f t="shared" si="33"/>
        <v>0</v>
      </c>
      <c r="P523" s="740">
        <f t="shared" si="31"/>
        <v>0</v>
      </c>
    </row>
    <row r="524" spans="1:16">
      <c r="A524" s="732" t="s">
        <v>1099</v>
      </c>
      <c r="B524" s="80">
        <f>VLOOKUP(A524,[1]Adjustments!$A$12:$B$1400,2,FALSE)</f>
        <v>267333.73769230698</v>
      </c>
      <c r="C524" s="80">
        <f>VLOOKUP(A524,[1]Adjustments!$A$12:$DS$1400,123,FALSE)</f>
        <v>0</v>
      </c>
      <c r="D524" s="80">
        <f t="shared" si="34"/>
        <v>267333.73769230698</v>
      </c>
      <c r="F524" s="337">
        <f>VLOOKUP(A524,[1]Adjustments!$A$12:$DQ$1400,121,FALSE)</f>
        <v>0</v>
      </c>
      <c r="G524" s="740">
        <f t="shared" si="32"/>
        <v>-267333.73769230698</v>
      </c>
      <c r="I524" s="738">
        <f>SUMIF('Tab 3'!$N$11:$N$409,A524,'Tab 3'!$O$11:$O$409)</f>
        <v>0</v>
      </c>
      <c r="J524" s="337">
        <f>SUMIF('Tab 4'!$N$11:$N$409,A524,'Tab 4'!$O$11:$O$409)</f>
        <v>0</v>
      </c>
      <c r="K524" s="337">
        <f>SUMIF('Tab 5'!$N$11:$N$69,A524,'Tab 5'!$O$11:$O$69)</f>
        <v>0</v>
      </c>
      <c r="L524" s="751">
        <f>SUMIF('Tab 6'!$N$11:$N$409,A524,'Tab 6'!$O$11:$O$409)</f>
        <v>0</v>
      </c>
      <c r="M524" s="337">
        <f>SUMIF('Tab7'!$N$70:$N$273,A524,'Tab7'!$O$70:$O$273)</f>
        <v>0</v>
      </c>
      <c r="N524" s="337">
        <f>SUMIF('Tab 8'!$N$70:$N$680,A524,'Tab 8'!$O$70:$O$680)</f>
        <v>0</v>
      </c>
      <c r="O524" s="739">
        <f t="shared" si="33"/>
        <v>0</v>
      </c>
      <c r="P524" s="740">
        <f t="shared" ref="P524:P587" si="35">+O524-C524</f>
        <v>0</v>
      </c>
    </row>
    <row r="525" spans="1:16">
      <c r="A525" s="732" t="s">
        <v>1100</v>
      </c>
      <c r="B525" s="80">
        <f>VLOOKUP(A525,[1]Adjustments!$A$12:$B$1400,2,FALSE)</f>
        <v>7424953.6953846104</v>
      </c>
      <c r="C525" s="80">
        <f>VLOOKUP(A525,[1]Adjustments!$A$12:$DS$1400,123,FALSE)</f>
        <v>0</v>
      </c>
      <c r="D525" s="80">
        <f t="shared" si="34"/>
        <v>7424953.6953846104</v>
      </c>
      <c r="F525" s="337">
        <f>VLOOKUP(A525,[1]Adjustments!$A$12:$DQ$1400,121,FALSE)</f>
        <v>0</v>
      </c>
      <c r="G525" s="740">
        <f t="shared" si="32"/>
        <v>-7424953.6953846104</v>
      </c>
      <c r="I525" s="738">
        <f>SUMIF('Tab 3'!$N$11:$N$409,A525,'Tab 3'!$O$11:$O$409)</f>
        <v>0</v>
      </c>
      <c r="J525" s="337">
        <f>SUMIF('Tab 4'!$N$11:$N$409,A525,'Tab 4'!$O$11:$O$409)</f>
        <v>0</v>
      </c>
      <c r="K525" s="337">
        <f>SUMIF('Tab 5'!$N$11:$N$69,A525,'Tab 5'!$O$11:$O$69)</f>
        <v>0</v>
      </c>
      <c r="L525" s="751">
        <f>SUMIF('Tab 6'!$N$11:$N$409,A525,'Tab 6'!$O$11:$O$409)</f>
        <v>0</v>
      </c>
      <c r="M525" s="337">
        <f>SUMIF('Tab7'!$N$70:$N$273,A525,'Tab7'!$O$70:$O$273)</f>
        <v>0</v>
      </c>
      <c r="N525" s="337">
        <f>SUMIF('Tab 8'!$N$70:$N$680,A525,'Tab 8'!$O$70:$O$680)</f>
        <v>0</v>
      </c>
      <c r="O525" s="739">
        <f t="shared" si="33"/>
        <v>0</v>
      </c>
      <c r="P525" s="740">
        <f t="shared" si="35"/>
        <v>0</v>
      </c>
    </row>
    <row r="526" spans="1:16">
      <c r="A526" s="732" t="s">
        <v>1101</v>
      </c>
      <c r="B526" s="80">
        <f>VLOOKUP(A526,[1]Adjustments!$A$12:$B$1400,2,FALSE)</f>
        <v>2558.4576923076902</v>
      </c>
      <c r="C526" s="80">
        <f>VLOOKUP(A526,[1]Adjustments!$A$12:$DS$1400,123,FALSE)</f>
        <v>0</v>
      </c>
      <c r="D526" s="80">
        <f t="shared" si="34"/>
        <v>2558.4576923076902</v>
      </c>
      <c r="F526" s="337">
        <f>VLOOKUP(A526,[1]Adjustments!$A$12:$DQ$1400,121,FALSE)</f>
        <v>0</v>
      </c>
      <c r="G526" s="740">
        <f t="shared" ref="G526:G589" si="36">+F526-D526</f>
        <v>-2558.4576923076902</v>
      </c>
      <c r="I526" s="738">
        <f>SUMIF('Tab 3'!$N$11:$N$409,A526,'Tab 3'!$O$11:$O$409)</f>
        <v>0</v>
      </c>
      <c r="J526" s="337">
        <f>SUMIF('Tab 4'!$N$11:$N$409,A526,'Tab 4'!$O$11:$O$409)</f>
        <v>0</v>
      </c>
      <c r="K526" s="337">
        <f>SUMIF('Tab 5'!$N$11:$N$69,A526,'Tab 5'!$O$11:$O$69)</f>
        <v>0</v>
      </c>
      <c r="L526" s="751">
        <f>SUMIF('Tab 6'!$N$11:$N$409,A526,'Tab 6'!$O$11:$O$409)</f>
        <v>0</v>
      </c>
      <c r="M526" s="337">
        <f>SUMIF('Tab7'!$N$70:$N$273,A526,'Tab7'!$O$70:$O$273)</f>
        <v>0</v>
      </c>
      <c r="N526" s="337">
        <f>SUMIF('Tab 8'!$N$70:$N$680,A526,'Tab 8'!$O$70:$O$680)</f>
        <v>0</v>
      </c>
      <c r="O526" s="739">
        <f t="shared" si="33"/>
        <v>0</v>
      </c>
      <c r="P526" s="740">
        <f t="shared" si="35"/>
        <v>0</v>
      </c>
    </row>
    <row r="527" spans="1:16">
      <c r="A527" s="732" t="s">
        <v>1102</v>
      </c>
      <c r="B527" s="80">
        <f>VLOOKUP(A527,[1]Adjustments!$A$12:$B$1400,2,FALSE)</f>
        <v>0</v>
      </c>
      <c r="C527" s="80">
        <f>VLOOKUP(A527,[1]Adjustments!$A$12:$DS$1400,123,FALSE)</f>
        <v>0</v>
      </c>
      <c r="D527" s="80">
        <f t="shared" si="34"/>
        <v>0</v>
      </c>
      <c r="F527" s="337">
        <f>VLOOKUP(A527,[1]Adjustments!$A$12:$DQ$1400,121,FALSE)</f>
        <v>0</v>
      </c>
      <c r="G527" s="740">
        <f t="shared" si="36"/>
        <v>0</v>
      </c>
      <c r="I527" s="738">
        <f>SUMIF('Tab 3'!$N$11:$N$409,A527,'Tab 3'!$O$11:$O$409)</f>
        <v>0</v>
      </c>
      <c r="J527" s="337">
        <f>SUMIF('Tab 4'!$N$11:$N$409,A527,'Tab 4'!$O$11:$O$409)</f>
        <v>0</v>
      </c>
      <c r="K527" s="337">
        <f>SUMIF('Tab 5'!$N$11:$N$69,A527,'Tab 5'!$O$11:$O$69)</f>
        <v>0</v>
      </c>
      <c r="L527" s="751">
        <f>SUMIF('Tab 6'!$N$11:$N$409,A527,'Tab 6'!$O$11:$O$409)</f>
        <v>0</v>
      </c>
      <c r="M527" s="337">
        <f>SUMIF('Tab7'!$N$70:$N$273,A527,'Tab7'!$O$70:$O$273)</f>
        <v>0</v>
      </c>
      <c r="N527" s="337">
        <f>SUMIF('Tab 8'!$N$70:$N$680,A527,'Tab 8'!$O$70:$O$680)</f>
        <v>0</v>
      </c>
      <c r="O527" s="739">
        <f t="shared" si="33"/>
        <v>0</v>
      </c>
      <c r="P527" s="740">
        <f t="shared" si="35"/>
        <v>0</v>
      </c>
    </row>
    <row r="528" spans="1:16">
      <c r="A528" s="732" t="s">
        <v>1103</v>
      </c>
      <c r="B528" s="80">
        <f>VLOOKUP(A528,[1]Adjustments!$A$12:$B$1400,2,FALSE)</f>
        <v>622501.02384615305</v>
      </c>
      <c r="C528" s="80">
        <f>VLOOKUP(A528,[1]Adjustments!$A$12:$DS$1400,123,FALSE)</f>
        <v>0</v>
      </c>
      <c r="D528" s="80">
        <f t="shared" si="34"/>
        <v>622501.02384615305</v>
      </c>
      <c r="F528" s="337">
        <f>VLOOKUP(A528,[1]Adjustments!$A$12:$DQ$1400,121,FALSE)</f>
        <v>0</v>
      </c>
      <c r="G528" s="740">
        <f t="shared" si="36"/>
        <v>-622501.02384615305</v>
      </c>
      <c r="I528" s="738">
        <f>SUMIF('Tab 3'!$N$11:$N$409,A528,'Tab 3'!$O$11:$O$409)</f>
        <v>0</v>
      </c>
      <c r="J528" s="337">
        <f>SUMIF('Tab 4'!$N$11:$N$409,A528,'Tab 4'!$O$11:$O$409)</f>
        <v>0</v>
      </c>
      <c r="K528" s="337">
        <f>SUMIF('Tab 5'!$N$11:$N$69,A528,'Tab 5'!$O$11:$O$69)</f>
        <v>0</v>
      </c>
      <c r="L528" s="751">
        <f>SUMIF('Tab 6'!$N$11:$N$409,A528,'Tab 6'!$O$11:$O$409)</f>
        <v>0</v>
      </c>
      <c r="M528" s="337">
        <f>SUMIF('Tab7'!$N$70:$N$273,A528,'Tab7'!$O$70:$O$273)</f>
        <v>0</v>
      </c>
      <c r="N528" s="337">
        <f>SUMIF('Tab 8'!$N$70:$N$680,A528,'Tab 8'!$O$70:$O$680)</f>
        <v>0</v>
      </c>
      <c r="O528" s="739">
        <f t="shared" si="33"/>
        <v>0</v>
      </c>
      <c r="P528" s="740">
        <f t="shared" si="35"/>
        <v>0</v>
      </c>
    </row>
    <row r="529" spans="1:16">
      <c r="A529" s="732" t="s">
        <v>1104</v>
      </c>
      <c r="B529" s="80">
        <f>VLOOKUP(A529,[1]Adjustments!$A$12:$B$1400,2,FALSE)</f>
        <v>3166821.1807692298</v>
      </c>
      <c r="C529" s="80">
        <f>VLOOKUP(A529,[1]Adjustments!$A$12:$DS$1400,123,FALSE)</f>
        <v>0</v>
      </c>
      <c r="D529" s="80">
        <f t="shared" si="34"/>
        <v>3166821.1807692298</v>
      </c>
      <c r="F529" s="337">
        <f>VLOOKUP(A529,[1]Adjustments!$A$12:$DQ$1400,121,FALSE)</f>
        <v>0</v>
      </c>
      <c r="G529" s="740">
        <f t="shared" si="36"/>
        <v>-3166821.1807692298</v>
      </c>
      <c r="I529" s="738">
        <f>SUMIF('Tab 3'!$N$11:$N$409,A529,'Tab 3'!$O$11:$O$409)</f>
        <v>0</v>
      </c>
      <c r="J529" s="337">
        <f>SUMIF('Tab 4'!$N$11:$N$409,A529,'Tab 4'!$O$11:$O$409)</f>
        <v>0</v>
      </c>
      <c r="K529" s="337">
        <f>SUMIF('Tab 5'!$N$11:$N$69,A529,'Tab 5'!$O$11:$O$69)</f>
        <v>0</v>
      </c>
      <c r="L529" s="751">
        <f>SUMIF('Tab 6'!$N$11:$N$409,A529,'Tab 6'!$O$11:$O$409)</f>
        <v>0</v>
      </c>
      <c r="M529" s="337">
        <f>SUMIF('Tab7'!$N$70:$N$273,A529,'Tab7'!$O$70:$O$273)</f>
        <v>0</v>
      </c>
      <c r="N529" s="337">
        <f>SUMIF('Tab 8'!$N$70:$N$680,A529,'Tab 8'!$O$70:$O$680)</f>
        <v>0</v>
      </c>
      <c r="O529" s="739">
        <f t="shared" si="33"/>
        <v>0</v>
      </c>
      <c r="P529" s="740">
        <f t="shared" si="35"/>
        <v>0</v>
      </c>
    </row>
    <row r="530" spans="1:16">
      <c r="A530" s="732" t="s">
        <v>1105</v>
      </c>
      <c r="B530" s="80">
        <f>VLOOKUP(A530,[1]Adjustments!$A$12:$B$1400,2,FALSE)</f>
        <v>50446.898461538403</v>
      </c>
      <c r="C530" s="80">
        <f>VLOOKUP(A530,[1]Adjustments!$A$12:$DS$1400,123,FALSE)</f>
        <v>0</v>
      </c>
      <c r="D530" s="80">
        <f t="shared" si="34"/>
        <v>50446.898461538403</v>
      </c>
      <c r="F530" s="337">
        <f>VLOOKUP(A530,[1]Adjustments!$A$12:$DQ$1400,121,FALSE)</f>
        <v>0</v>
      </c>
      <c r="G530" s="740">
        <f t="shared" si="36"/>
        <v>-50446.898461538403</v>
      </c>
      <c r="I530" s="738">
        <f>SUMIF('Tab 3'!$N$11:$N$409,A530,'Tab 3'!$O$11:$O$409)</f>
        <v>0</v>
      </c>
      <c r="J530" s="337">
        <f>SUMIF('Tab 4'!$N$11:$N$409,A530,'Tab 4'!$O$11:$O$409)</f>
        <v>0</v>
      </c>
      <c r="K530" s="337">
        <f>SUMIF('Tab 5'!$N$11:$N$69,A530,'Tab 5'!$O$11:$O$69)</f>
        <v>0</v>
      </c>
      <c r="L530" s="751">
        <f>SUMIF('Tab 6'!$N$11:$N$409,A530,'Tab 6'!$O$11:$O$409)</f>
        <v>0</v>
      </c>
      <c r="M530" s="337">
        <f>SUMIF('Tab7'!$N$70:$N$273,A530,'Tab7'!$O$70:$O$273)</f>
        <v>0</v>
      </c>
      <c r="N530" s="337">
        <f>SUMIF('Tab 8'!$N$70:$N$680,A530,'Tab 8'!$O$70:$O$680)</f>
        <v>0</v>
      </c>
      <c r="O530" s="739">
        <f t="shared" si="33"/>
        <v>0</v>
      </c>
      <c r="P530" s="740">
        <f t="shared" si="35"/>
        <v>0</v>
      </c>
    </row>
    <row r="531" spans="1:16">
      <c r="A531" s="732" t="s">
        <v>1106</v>
      </c>
      <c r="B531" s="80">
        <f>VLOOKUP(A531,[1]Adjustments!$A$12:$B$1400,2,FALSE)</f>
        <v>4489580.8592307596</v>
      </c>
      <c r="C531" s="80">
        <f>VLOOKUP(A531,[1]Adjustments!$A$12:$DS$1400,123,FALSE)</f>
        <v>0</v>
      </c>
      <c r="D531" s="80">
        <f t="shared" si="34"/>
        <v>4489580.8592307596</v>
      </c>
      <c r="F531" s="337">
        <f>VLOOKUP(A531,[1]Adjustments!$A$12:$DQ$1400,121,FALSE)</f>
        <v>0</v>
      </c>
      <c r="G531" s="740">
        <f t="shared" si="36"/>
        <v>-4489580.8592307596</v>
      </c>
      <c r="I531" s="738">
        <f>SUMIF('Tab 3'!$N$11:$N$409,A531,'Tab 3'!$O$11:$O$409)</f>
        <v>0</v>
      </c>
      <c r="J531" s="337">
        <f>SUMIF('Tab 4'!$N$11:$N$409,A531,'Tab 4'!$O$11:$O$409)</f>
        <v>0</v>
      </c>
      <c r="K531" s="337">
        <f>SUMIF('Tab 5'!$N$11:$N$69,A531,'Tab 5'!$O$11:$O$69)</f>
        <v>0</v>
      </c>
      <c r="L531" s="751">
        <f>SUMIF('Tab 6'!$N$11:$N$409,A531,'Tab 6'!$O$11:$O$409)</f>
        <v>0</v>
      </c>
      <c r="M531" s="337">
        <f>SUMIF('Tab7'!$N$70:$N$273,A531,'Tab7'!$O$70:$O$273)</f>
        <v>0</v>
      </c>
      <c r="N531" s="337">
        <f>SUMIF('Tab 8'!$N$70:$N$680,A531,'Tab 8'!$O$70:$O$680)</f>
        <v>0</v>
      </c>
      <c r="O531" s="739">
        <f t="shared" si="33"/>
        <v>0</v>
      </c>
      <c r="P531" s="740">
        <f t="shared" si="35"/>
        <v>0</v>
      </c>
    </row>
    <row r="532" spans="1:16">
      <c r="A532" s="732" t="s">
        <v>1107</v>
      </c>
      <c r="B532" s="80">
        <f>VLOOKUP(A532,[1]Adjustments!$A$12:$B$1400,2,FALSE)</f>
        <v>64852207.226922996</v>
      </c>
      <c r="C532" s="80">
        <f>VLOOKUP(A532,[1]Adjustments!$A$12:$DS$1400,123,FALSE)</f>
        <v>0</v>
      </c>
      <c r="D532" s="80">
        <f t="shared" si="34"/>
        <v>64852207.226922996</v>
      </c>
      <c r="F532" s="337">
        <f>VLOOKUP(A532,[1]Adjustments!$A$12:$DQ$1400,121,FALSE)</f>
        <v>0</v>
      </c>
      <c r="G532" s="740">
        <f t="shared" si="36"/>
        <v>-64852207.226922996</v>
      </c>
      <c r="I532" s="738">
        <f>SUMIF('Tab 3'!$N$11:$N$409,A532,'Tab 3'!$O$11:$O$409)</f>
        <v>0</v>
      </c>
      <c r="J532" s="337">
        <f>SUMIF('Tab 4'!$N$11:$N$409,A532,'Tab 4'!$O$11:$O$409)</f>
        <v>0</v>
      </c>
      <c r="K532" s="337">
        <f>SUMIF('Tab 5'!$N$11:$N$69,A532,'Tab 5'!$O$11:$O$69)</f>
        <v>0</v>
      </c>
      <c r="L532" s="751">
        <f>SUMIF('Tab 6'!$N$11:$N$409,A532,'Tab 6'!$O$11:$O$409)</f>
        <v>0</v>
      </c>
      <c r="M532" s="337">
        <f>SUMIF('Tab7'!$N$70:$N$273,A532,'Tab7'!$O$70:$O$273)</f>
        <v>0</v>
      </c>
      <c r="N532" s="337">
        <f>SUMIF('Tab 8'!$N$70:$N$680,A532,'Tab 8'!$O$70:$O$680)</f>
        <v>0</v>
      </c>
      <c r="O532" s="739">
        <f t="shared" si="33"/>
        <v>0</v>
      </c>
      <c r="P532" s="740">
        <f t="shared" si="35"/>
        <v>0</v>
      </c>
    </row>
    <row r="533" spans="1:16">
      <c r="A533" s="732" t="s">
        <v>1108</v>
      </c>
      <c r="B533" s="80">
        <f>VLOOKUP(A533,[1]Adjustments!$A$12:$B$1400,2,FALSE)</f>
        <v>90667.14</v>
      </c>
      <c r="C533" s="80">
        <f>VLOOKUP(A533,[1]Adjustments!$A$12:$DS$1400,123,FALSE)</f>
        <v>0</v>
      </c>
      <c r="D533" s="80">
        <f t="shared" si="34"/>
        <v>90667.14</v>
      </c>
      <c r="F533" s="337">
        <f>VLOOKUP(A533,[1]Adjustments!$A$12:$DQ$1400,121,FALSE)</f>
        <v>0</v>
      </c>
      <c r="G533" s="740">
        <f t="shared" si="36"/>
        <v>-90667.14</v>
      </c>
      <c r="I533" s="738">
        <f>SUMIF('Tab 3'!$N$11:$N$409,A533,'Tab 3'!$O$11:$O$409)</f>
        <v>0</v>
      </c>
      <c r="J533" s="337">
        <f>SUMIF('Tab 4'!$N$11:$N$409,A533,'Tab 4'!$O$11:$O$409)</f>
        <v>0</v>
      </c>
      <c r="K533" s="337">
        <f>SUMIF('Tab 5'!$N$11:$N$69,A533,'Tab 5'!$O$11:$O$69)</f>
        <v>0</v>
      </c>
      <c r="L533" s="751">
        <f>SUMIF('Tab 6'!$N$11:$N$409,A533,'Tab 6'!$O$11:$O$409)</f>
        <v>0</v>
      </c>
      <c r="M533" s="337">
        <f>SUMIF('Tab7'!$N$70:$N$273,A533,'Tab7'!$O$70:$O$273)</f>
        <v>0</v>
      </c>
      <c r="N533" s="337">
        <f>SUMIF('Tab 8'!$N$70:$N$680,A533,'Tab 8'!$O$70:$O$680)</f>
        <v>0</v>
      </c>
      <c r="O533" s="739">
        <f t="shared" si="33"/>
        <v>0</v>
      </c>
      <c r="P533" s="740">
        <f t="shared" si="35"/>
        <v>0</v>
      </c>
    </row>
    <row r="534" spans="1:16">
      <c r="A534" s="732" t="s">
        <v>1109</v>
      </c>
      <c r="B534" s="80">
        <f>VLOOKUP(A534,[1]Adjustments!$A$12:$B$1400,2,FALSE)</f>
        <v>2304759.8207692299</v>
      </c>
      <c r="C534" s="80">
        <f>VLOOKUP(A534,[1]Adjustments!$A$12:$DS$1400,123,FALSE)</f>
        <v>0</v>
      </c>
      <c r="D534" s="80">
        <f t="shared" si="34"/>
        <v>2304759.8207692299</v>
      </c>
      <c r="F534" s="337">
        <f>VLOOKUP(A534,[1]Adjustments!$A$12:$DQ$1400,121,FALSE)</f>
        <v>0</v>
      </c>
      <c r="G534" s="740">
        <f t="shared" si="36"/>
        <v>-2304759.8207692299</v>
      </c>
      <c r="I534" s="738">
        <f>SUMIF('Tab 3'!$N$11:$N$409,A534,'Tab 3'!$O$11:$O$409)</f>
        <v>0</v>
      </c>
      <c r="J534" s="337">
        <f>SUMIF('Tab 4'!$N$11:$N$409,A534,'Tab 4'!$O$11:$O$409)</f>
        <v>0</v>
      </c>
      <c r="K534" s="337">
        <f>SUMIF('Tab 5'!$N$11:$N$69,A534,'Tab 5'!$O$11:$O$69)</f>
        <v>0</v>
      </c>
      <c r="L534" s="751">
        <f>SUMIF('Tab 6'!$N$11:$N$409,A534,'Tab 6'!$O$11:$O$409)</f>
        <v>0</v>
      </c>
      <c r="M534" s="337">
        <f>SUMIF('Tab7'!$N$70:$N$273,A534,'Tab7'!$O$70:$O$273)</f>
        <v>0</v>
      </c>
      <c r="N534" s="337">
        <f>SUMIF('Tab 8'!$N$70:$N$680,A534,'Tab 8'!$O$70:$O$680)</f>
        <v>0</v>
      </c>
      <c r="O534" s="739">
        <f t="shared" si="33"/>
        <v>0</v>
      </c>
      <c r="P534" s="740">
        <f t="shared" si="35"/>
        <v>0</v>
      </c>
    </row>
    <row r="535" spans="1:16">
      <c r="A535" s="732" t="s">
        <v>1110</v>
      </c>
      <c r="B535" s="80">
        <f>VLOOKUP(A535,[1]Adjustments!$A$12:$B$1400,2,FALSE)</f>
        <v>1094694.0861538399</v>
      </c>
      <c r="C535" s="80">
        <f>VLOOKUP(A535,[1]Adjustments!$A$12:$DS$1400,123,FALSE)</f>
        <v>0</v>
      </c>
      <c r="D535" s="80">
        <f t="shared" si="34"/>
        <v>1094694.0861538399</v>
      </c>
      <c r="F535" s="337">
        <f>VLOOKUP(A535,[1]Adjustments!$A$12:$DQ$1400,121,FALSE)</f>
        <v>0</v>
      </c>
      <c r="G535" s="740">
        <f t="shared" si="36"/>
        <v>-1094694.0861538399</v>
      </c>
      <c r="I535" s="738">
        <f>SUMIF('Tab 3'!$N$11:$N$409,A535,'Tab 3'!$O$11:$O$409)</f>
        <v>0</v>
      </c>
      <c r="J535" s="337">
        <f>SUMIF('Tab 4'!$N$11:$N$409,A535,'Tab 4'!$O$11:$O$409)</f>
        <v>0</v>
      </c>
      <c r="K535" s="337">
        <f>SUMIF('Tab 5'!$N$11:$N$69,A535,'Tab 5'!$O$11:$O$69)</f>
        <v>0</v>
      </c>
      <c r="L535" s="751">
        <f>SUMIF('Tab 6'!$N$11:$N$409,A535,'Tab 6'!$O$11:$O$409)</f>
        <v>0</v>
      </c>
      <c r="M535" s="337">
        <f>SUMIF('Tab7'!$N$70:$N$273,A535,'Tab7'!$O$70:$O$273)</f>
        <v>0</v>
      </c>
      <c r="N535" s="337">
        <f>SUMIF('Tab 8'!$N$70:$N$680,A535,'Tab 8'!$O$70:$O$680)</f>
        <v>0</v>
      </c>
      <c r="O535" s="739">
        <f t="shared" si="33"/>
        <v>0</v>
      </c>
      <c r="P535" s="740">
        <f t="shared" si="35"/>
        <v>0</v>
      </c>
    </row>
    <row r="536" spans="1:16">
      <c r="A536" s="732" t="s">
        <v>1111</v>
      </c>
      <c r="B536" s="80">
        <f>VLOOKUP(A536,[1]Adjustments!$A$12:$B$1400,2,FALSE)</f>
        <v>2786488.3715384598</v>
      </c>
      <c r="C536" s="80">
        <f>VLOOKUP(A536,[1]Adjustments!$A$12:$DS$1400,123,FALSE)</f>
        <v>0</v>
      </c>
      <c r="D536" s="80">
        <f t="shared" si="34"/>
        <v>2786488.3715384598</v>
      </c>
      <c r="F536" s="337">
        <f>VLOOKUP(A536,[1]Adjustments!$A$12:$DQ$1400,121,FALSE)</f>
        <v>0</v>
      </c>
      <c r="G536" s="740">
        <f t="shared" si="36"/>
        <v>-2786488.3715384598</v>
      </c>
      <c r="I536" s="738">
        <f>SUMIF('Tab 3'!$N$11:$N$409,A536,'Tab 3'!$O$11:$O$409)</f>
        <v>0</v>
      </c>
      <c r="J536" s="337">
        <f>SUMIF('Tab 4'!$N$11:$N$409,A536,'Tab 4'!$O$11:$O$409)</f>
        <v>0</v>
      </c>
      <c r="K536" s="337">
        <f>SUMIF('Tab 5'!$N$11:$N$69,A536,'Tab 5'!$O$11:$O$69)</f>
        <v>0</v>
      </c>
      <c r="L536" s="751">
        <f>SUMIF('Tab 6'!$N$11:$N$409,A536,'Tab 6'!$O$11:$O$409)</f>
        <v>0</v>
      </c>
      <c r="M536" s="337">
        <f>SUMIF('Tab7'!$N$70:$N$273,A536,'Tab7'!$O$70:$O$273)</f>
        <v>0</v>
      </c>
      <c r="N536" s="337">
        <f>SUMIF('Tab 8'!$N$70:$N$680,A536,'Tab 8'!$O$70:$O$680)</f>
        <v>0</v>
      </c>
      <c r="O536" s="739">
        <f t="shared" si="33"/>
        <v>0</v>
      </c>
      <c r="P536" s="740">
        <f t="shared" si="35"/>
        <v>0</v>
      </c>
    </row>
    <row r="537" spans="1:16">
      <c r="A537" s="732" t="s">
        <v>1112</v>
      </c>
      <c r="B537" s="80">
        <f>VLOOKUP(A537,[1]Adjustments!$A$12:$B$1400,2,FALSE)</f>
        <v>108332.799230769</v>
      </c>
      <c r="C537" s="80">
        <f>VLOOKUP(A537,[1]Adjustments!$A$12:$DS$1400,123,FALSE)</f>
        <v>0</v>
      </c>
      <c r="D537" s="80">
        <f t="shared" si="34"/>
        <v>108332.799230769</v>
      </c>
      <c r="F537" s="337">
        <f>VLOOKUP(A537,[1]Adjustments!$A$12:$DQ$1400,121,FALSE)</f>
        <v>0</v>
      </c>
      <c r="G537" s="740">
        <f t="shared" si="36"/>
        <v>-108332.799230769</v>
      </c>
      <c r="I537" s="738">
        <f>SUMIF('Tab 3'!$N$11:$N$409,A537,'Tab 3'!$O$11:$O$409)</f>
        <v>0</v>
      </c>
      <c r="J537" s="337">
        <f>SUMIF('Tab 4'!$N$11:$N$409,A537,'Tab 4'!$O$11:$O$409)</f>
        <v>0</v>
      </c>
      <c r="K537" s="337">
        <f>SUMIF('Tab 5'!$N$11:$N$69,A537,'Tab 5'!$O$11:$O$69)</f>
        <v>0</v>
      </c>
      <c r="L537" s="751">
        <f>SUMIF('Tab 6'!$N$11:$N$409,A537,'Tab 6'!$O$11:$O$409)</f>
        <v>0</v>
      </c>
      <c r="M537" s="337">
        <f>SUMIF('Tab7'!$N$70:$N$273,A537,'Tab7'!$O$70:$O$273)</f>
        <v>0</v>
      </c>
      <c r="N537" s="337">
        <f>SUMIF('Tab 8'!$N$70:$N$680,A537,'Tab 8'!$O$70:$O$680)</f>
        <v>0</v>
      </c>
      <c r="O537" s="739">
        <f t="shared" si="33"/>
        <v>0</v>
      </c>
      <c r="P537" s="740">
        <f t="shared" si="35"/>
        <v>0</v>
      </c>
    </row>
    <row r="538" spans="1:16">
      <c r="A538" s="732" t="s">
        <v>1113</v>
      </c>
      <c r="B538" s="80">
        <f>VLOOKUP(A538,[1]Adjustments!$A$12:$B$1400,2,FALSE)</f>
        <v>2167028.8992307601</v>
      </c>
      <c r="C538" s="80">
        <f>VLOOKUP(A538,[1]Adjustments!$A$12:$DS$1400,123,FALSE)</f>
        <v>0</v>
      </c>
      <c r="D538" s="80">
        <f t="shared" si="34"/>
        <v>2167028.8992307601</v>
      </c>
      <c r="F538" s="337">
        <f>VLOOKUP(A538,[1]Adjustments!$A$12:$DQ$1400,121,FALSE)</f>
        <v>0</v>
      </c>
      <c r="G538" s="740">
        <f t="shared" si="36"/>
        <v>-2167028.8992307601</v>
      </c>
      <c r="I538" s="738">
        <f>SUMIF('Tab 3'!$N$11:$N$409,A538,'Tab 3'!$O$11:$O$409)</f>
        <v>0</v>
      </c>
      <c r="J538" s="337">
        <f>SUMIF('Tab 4'!$N$11:$N$409,A538,'Tab 4'!$O$11:$O$409)</f>
        <v>0</v>
      </c>
      <c r="K538" s="337">
        <f>SUMIF('Tab 5'!$N$11:$N$69,A538,'Tab 5'!$O$11:$O$69)</f>
        <v>0</v>
      </c>
      <c r="L538" s="751">
        <f>SUMIF('Tab 6'!$N$11:$N$409,A538,'Tab 6'!$O$11:$O$409)</f>
        <v>0</v>
      </c>
      <c r="M538" s="337">
        <f>SUMIF('Tab7'!$N$70:$N$273,A538,'Tab7'!$O$70:$O$273)</f>
        <v>0</v>
      </c>
      <c r="N538" s="337">
        <f>SUMIF('Tab 8'!$N$70:$N$680,A538,'Tab 8'!$O$70:$O$680)</f>
        <v>0</v>
      </c>
      <c r="O538" s="739">
        <f t="shared" si="33"/>
        <v>0</v>
      </c>
      <c r="P538" s="740">
        <f t="shared" si="35"/>
        <v>0</v>
      </c>
    </row>
    <row r="539" spans="1:16">
      <c r="A539" s="732" t="s">
        <v>1114</v>
      </c>
      <c r="B539" s="80">
        <f>VLOOKUP(A539,[1]Adjustments!$A$12:$B$1400,2,FALSE)</f>
        <v>118263.09</v>
      </c>
      <c r="C539" s="80">
        <f>VLOOKUP(A539,[1]Adjustments!$A$12:$DS$1400,123,FALSE)</f>
        <v>0</v>
      </c>
      <c r="D539" s="80">
        <f t="shared" si="34"/>
        <v>118263.09</v>
      </c>
      <c r="F539" s="337">
        <f>VLOOKUP(A539,[1]Adjustments!$A$12:$DQ$1400,121,FALSE)</f>
        <v>0</v>
      </c>
      <c r="G539" s="740">
        <f t="shared" si="36"/>
        <v>-118263.09</v>
      </c>
      <c r="I539" s="738">
        <f>SUMIF('Tab 3'!$N$11:$N$409,A539,'Tab 3'!$O$11:$O$409)</f>
        <v>0</v>
      </c>
      <c r="J539" s="337">
        <f>SUMIF('Tab 4'!$N$11:$N$409,A539,'Tab 4'!$O$11:$O$409)</f>
        <v>0</v>
      </c>
      <c r="K539" s="337">
        <f>SUMIF('Tab 5'!$N$11:$N$69,A539,'Tab 5'!$O$11:$O$69)</f>
        <v>0</v>
      </c>
      <c r="L539" s="751">
        <f>SUMIF('Tab 6'!$N$11:$N$409,A539,'Tab 6'!$O$11:$O$409)</f>
        <v>0</v>
      </c>
      <c r="M539" s="337">
        <f>SUMIF('Tab7'!$N$70:$N$273,A539,'Tab7'!$O$70:$O$273)</f>
        <v>0</v>
      </c>
      <c r="N539" s="337">
        <f>SUMIF('Tab 8'!$N$70:$N$680,A539,'Tab 8'!$O$70:$O$680)</f>
        <v>0</v>
      </c>
      <c r="O539" s="739">
        <f t="shared" si="33"/>
        <v>0</v>
      </c>
      <c r="P539" s="740">
        <f t="shared" si="35"/>
        <v>0</v>
      </c>
    </row>
    <row r="540" spans="1:16">
      <c r="A540" s="732" t="s">
        <v>1115</v>
      </c>
      <c r="B540" s="80">
        <f>VLOOKUP(A540,[1]Adjustments!$A$12:$B$1400,2,FALSE)</f>
        <v>685572.413076923</v>
      </c>
      <c r="C540" s="80">
        <f>VLOOKUP(A540,[1]Adjustments!$A$12:$DS$1400,123,FALSE)</f>
        <v>0</v>
      </c>
      <c r="D540" s="80">
        <f t="shared" si="34"/>
        <v>685572.413076923</v>
      </c>
      <c r="F540" s="337">
        <f>VLOOKUP(A540,[1]Adjustments!$A$12:$DQ$1400,121,FALSE)</f>
        <v>0</v>
      </c>
      <c r="G540" s="740">
        <f t="shared" si="36"/>
        <v>-685572.413076923</v>
      </c>
      <c r="I540" s="738">
        <f>SUMIF('Tab 3'!$N$11:$N$409,A540,'Tab 3'!$O$11:$O$409)</f>
        <v>0</v>
      </c>
      <c r="J540" s="337">
        <f>SUMIF('Tab 4'!$N$11:$N$409,A540,'Tab 4'!$O$11:$O$409)</f>
        <v>0</v>
      </c>
      <c r="K540" s="337">
        <f>SUMIF('Tab 5'!$N$11:$N$69,A540,'Tab 5'!$O$11:$O$69)</f>
        <v>0</v>
      </c>
      <c r="L540" s="751">
        <f>SUMIF('Tab 6'!$N$11:$N$409,A540,'Tab 6'!$O$11:$O$409)</f>
        <v>0</v>
      </c>
      <c r="M540" s="337">
        <f>SUMIF('Tab7'!$N$70:$N$273,A540,'Tab7'!$O$70:$O$273)</f>
        <v>0</v>
      </c>
      <c r="N540" s="337">
        <f>SUMIF('Tab 8'!$N$70:$N$680,A540,'Tab 8'!$O$70:$O$680)</f>
        <v>0</v>
      </c>
      <c r="O540" s="739">
        <f t="shared" si="33"/>
        <v>0</v>
      </c>
      <c r="P540" s="740">
        <f t="shared" si="35"/>
        <v>0</v>
      </c>
    </row>
    <row r="541" spans="1:16">
      <c r="A541" s="732" t="s">
        <v>1116</v>
      </c>
      <c r="B541" s="80">
        <f>VLOOKUP(A541,[1]Adjustments!$A$12:$B$1400,2,FALSE)</f>
        <v>5243795.9446153799</v>
      </c>
      <c r="C541" s="80">
        <f>VLOOKUP(A541,[1]Adjustments!$A$12:$DS$1400,123,FALSE)</f>
        <v>0</v>
      </c>
      <c r="D541" s="80">
        <f t="shared" si="34"/>
        <v>5243795.9446153799</v>
      </c>
      <c r="F541" s="337">
        <f>VLOOKUP(A541,[1]Adjustments!$A$12:$DQ$1400,121,FALSE)</f>
        <v>0</v>
      </c>
      <c r="G541" s="740">
        <f t="shared" si="36"/>
        <v>-5243795.9446153799</v>
      </c>
      <c r="I541" s="738">
        <f>SUMIF('Tab 3'!$N$11:$N$409,A541,'Tab 3'!$O$11:$O$409)</f>
        <v>0</v>
      </c>
      <c r="J541" s="337">
        <f>SUMIF('Tab 4'!$N$11:$N$409,A541,'Tab 4'!$O$11:$O$409)</f>
        <v>0</v>
      </c>
      <c r="K541" s="337">
        <f>SUMIF('Tab 5'!$N$11:$N$69,A541,'Tab 5'!$O$11:$O$69)</f>
        <v>0</v>
      </c>
      <c r="L541" s="751">
        <f>SUMIF('Tab 6'!$N$11:$N$409,A541,'Tab 6'!$O$11:$O$409)</f>
        <v>0</v>
      </c>
      <c r="M541" s="337">
        <f>SUMIF('Tab7'!$N$70:$N$273,A541,'Tab7'!$O$70:$O$273)</f>
        <v>0</v>
      </c>
      <c r="N541" s="337">
        <f>SUMIF('Tab 8'!$N$70:$N$680,A541,'Tab 8'!$O$70:$O$680)</f>
        <v>0</v>
      </c>
      <c r="O541" s="739">
        <f t="shared" si="33"/>
        <v>0</v>
      </c>
      <c r="P541" s="740">
        <f t="shared" si="35"/>
        <v>0</v>
      </c>
    </row>
    <row r="542" spans="1:16">
      <c r="A542" s="732" t="s">
        <v>1117</v>
      </c>
      <c r="B542" s="80">
        <f>VLOOKUP(A542,[1]Adjustments!$A$12:$B$1400,2,FALSE)</f>
        <v>22835802.8946153</v>
      </c>
      <c r="C542" s="80">
        <f>VLOOKUP(A542,[1]Adjustments!$A$12:$DS$1400,123,FALSE)</f>
        <v>0</v>
      </c>
      <c r="D542" s="80">
        <f t="shared" si="34"/>
        <v>22835802.8946153</v>
      </c>
      <c r="F542" s="337">
        <f>VLOOKUP(A542,[1]Adjustments!$A$12:$DQ$1400,121,FALSE)</f>
        <v>0</v>
      </c>
      <c r="G542" s="740">
        <f t="shared" si="36"/>
        <v>-22835802.8946153</v>
      </c>
      <c r="I542" s="738">
        <f>SUMIF('Tab 3'!$N$11:$N$409,A542,'Tab 3'!$O$11:$O$409)</f>
        <v>0</v>
      </c>
      <c r="J542" s="337">
        <f>SUMIF('Tab 4'!$N$11:$N$409,A542,'Tab 4'!$O$11:$O$409)</f>
        <v>0</v>
      </c>
      <c r="K542" s="337">
        <f>SUMIF('Tab 5'!$N$11:$N$69,A542,'Tab 5'!$O$11:$O$69)</f>
        <v>0</v>
      </c>
      <c r="L542" s="751">
        <f>SUMIF('Tab 6'!$N$11:$N$409,A542,'Tab 6'!$O$11:$O$409)</f>
        <v>0</v>
      </c>
      <c r="M542" s="337">
        <f>SUMIF('Tab7'!$N$70:$N$273,A542,'Tab7'!$O$70:$O$273)</f>
        <v>0</v>
      </c>
      <c r="N542" s="337">
        <f>SUMIF('Tab 8'!$N$70:$N$680,A542,'Tab 8'!$O$70:$O$680)</f>
        <v>0</v>
      </c>
      <c r="O542" s="739">
        <f t="shared" si="33"/>
        <v>0</v>
      </c>
      <c r="P542" s="740">
        <f t="shared" si="35"/>
        <v>0</v>
      </c>
    </row>
    <row r="543" spans="1:16">
      <c r="A543" s="732" t="s">
        <v>1118</v>
      </c>
      <c r="B543" s="80">
        <f>VLOOKUP(A543,[1]Adjustments!$A$12:$B$1400,2,FALSE)</f>
        <v>429830.18</v>
      </c>
      <c r="C543" s="80">
        <f>VLOOKUP(A543,[1]Adjustments!$A$12:$DS$1400,123,FALSE)</f>
        <v>0</v>
      </c>
      <c r="D543" s="80">
        <f t="shared" si="34"/>
        <v>429830.18</v>
      </c>
      <c r="F543" s="337">
        <f>VLOOKUP(A543,[1]Adjustments!$A$12:$DQ$1400,121,FALSE)</f>
        <v>0</v>
      </c>
      <c r="G543" s="740">
        <f t="shared" si="36"/>
        <v>-429830.18</v>
      </c>
      <c r="I543" s="738">
        <f>SUMIF('Tab 3'!$N$11:$N$409,A543,'Tab 3'!$O$11:$O$409)</f>
        <v>0</v>
      </c>
      <c r="J543" s="337">
        <f>SUMIF('Tab 4'!$N$11:$N$409,A543,'Tab 4'!$O$11:$O$409)</f>
        <v>0</v>
      </c>
      <c r="K543" s="337">
        <f>SUMIF('Tab 5'!$N$11:$N$69,A543,'Tab 5'!$O$11:$O$69)</f>
        <v>0</v>
      </c>
      <c r="L543" s="751">
        <f>SUMIF('Tab 6'!$N$11:$N$409,A543,'Tab 6'!$O$11:$O$409)</f>
        <v>0</v>
      </c>
      <c r="M543" s="337">
        <f>SUMIF('Tab7'!$N$70:$N$273,A543,'Tab7'!$O$70:$O$273)</f>
        <v>0</v>
      </c>
      <c r="N543" s="337">
        <f>SUMIF('Tab 8'!$N$70:$N$680,A543,'Tab 8'!$O$70:$O$680)</f>
        <v>0</v>
      </c>
      <c r="O543" s="739">
        <f t="shared" si="33"/>
        <v>0</v>
      </c>
      <c r="P543" s="740">
        <f t="shared" si="35"/>
        <v>0</v>
      </c>
    </row>
    <row r="544" spans="1:16">
      <c r="A544" s="732" t="s">
        <v>1119</v>
      </c>
      <c r="B544" s="80">
        <f>VLOOKUP(A544,[1]Adjustments!$A$12:$B$1400,2,FALSE)</f>
        <v>18754255.6415384</v>
      </c>
      <c r="C544" s="80">
        <f>VLOOKUP(A544,[1]Adjustments!$A$12:$DS$1400,123,FALSE)</f>
        <v>0</v>
      </c>
      <c r="D544" s="80">
        <f t="shared" si="34"/>
        <v>18754255.6415384</v>
      </c>
      <c r="F544" s="337">
        <f>VLOOKUP(A544,[1]Adjustments!$A$12:$DQ$1400,121,FALSE)</f>
        <v>0</v>
      </c>
      <c r="G544" s="740">
        <f t="shared" si="36"/>
        <v>-18754255.6415384</v>
      </c>
      <c r="I544" s="738">
        <f>SUMIF('Tab 3'!$N$11:$N$409,A544,'Tab 3'!$O$11:$O$409)</f>
        <v>0</v>
      </c>
      <c r="J544" s="337">
        <f>SUMIF('Tab 4'!$N$11:$N$409,A544,'Tab 4'!$O$11:$O$409)</f>
        <v>0</v>
      </c>
      <c r="K544" s="337">
        <f>SUMIF('Tab 5'!$N$11:$N$69,A544,'Tab 5'!$O$11:$O$69)</f>
        <v>0</v>
      </c>
      <c r="L544" s="751">
        <f>SUMIF('Tab 6'!$N$11:$N$409,A544,'Tab 6'!$O$11:$O$409)</f>
        <v>0</v>
      </c>
      <c r="M544" s="337">
        <f>SUMIF('Tab7'!$N$70:$N$273,A544,'Tab7'!$O$70:$O$273)</f>
        <v>0</v>
      </c>
      <c r="N544" s="337">
        <f>SUMIF('Tab 8'!$N$70:$N$680,A544,'Tab 8'!$O$70:$O$680)</f>
        <v>0</v>
      </c>
      <c r="O544" s="739">
        <f t="shared" si="33"/>
        <v>0</v>
      </c>
      <c r="P544" s="740">
        <f t="shared" si="35"/>
        <v>0</v>
      </c>
    </row>
    <row r="545" spans="1:16">
      <c r="A545" s="732" t="s">
        <v>1120</v>
      </c>
      <c r="B545" s="80">
        <f>VLOOKUP(A545,[1]Adjustments!$A$12:$B$1400,2,FALSE)</f>
        <v>7206399.8784615304</v>
      </c>
      <c r="C545" s="80">
        <f>VLOOKUP(A545,[1]Adjustments!$A$12:$DS$1400,123,FALSE)</f>
        <v>0</v>
      </c>
      <c r="D545" s="80">
        <f t="shared" si="34"/>
        <v>7206399.8784615304</v>
      </c>
      <c r="F545" s="337">
        <f>VLOOKUP(A545,[1]Adjustments!$A$12:$DQ$1400,121,FALSE)</f>
        <v>0</v>
      </c>
      <c r="G545" s="740">
        <f t="shared" si="36"/>
        <v>-7206399.8784615304</v>
      </c>
      <c r="I545" s="738">
        <f>SUMIF('Tab 3'!$N$11:$N$409,A545,'Tab 3'!$O$11:$O$409)</f>
        <v>0</v>
      </c>
      <c r="J545" s="337">
        <f>SUMIF('Tab 4'!$N$11:$N$409,A545,'Tab 4'!$O$11:$O$409)</f>
        <v>0</v>
      </c>
      <c r="K545" s="337">
        <f>SUMIF('Tab 5'!$N$11:$N$69,A545,'Tab 5'!$O$11:$O$69)</f>
        <v>0</v>
      </c>
      <c r="L545" s="751">
        <f>SUMIF('Tab 6'!$N$11:$N$409,A545,'Tab 6'!$O$11:$O$409)</f>
        <v>0</v>
      </c>
      <c r="M545" s="337">
        <f>SUMIF('Tab7'!$N$70:$N$273,A545,'Tab7'!$O$70:$O$273)</f>
        <v>0</v>
      </c>
      <c r="N545" s="337">
        <f>SUMIF('Tab 8'!$N$70:$N$680,A545,'Tab 8'!$O$70:$O$680)</f>
        <v>0</v>
      </c>
      <c r="O545" s="739">
        <f t="shared" si="33"/>
        <v>0</v>
      </c>
      <c r="P545" s="740">
        <f t="shared" si="35"/>
        <v>0</v>
      </c>
    </row>
    <row r="546" spans="1:16">
      <c r="A546" s="732" t="s">
        <v>1121</v>
      </c>
      <c r="B546" s="80">
        <f>VLOOKUP(A546,[1]Adjustments!$A$12:$B$1400,2,FALSE)</f>
        <v>343984</v>
      </c>
      <c r="C546" s="80">
        <f>VLOOKUP(A546,[1]Adjustments!$A$12:$DS$1400,123,FALSE)</f>
        <v>0</v>
      </c>
      <c r="D546" s="80">
        <f t="shared" si="34"/>
        <v>343984</v>
      </c>
      <c r="F546" s="337">
        <f>VLOOKUP(A546,[1]Adjustments!$A$12:$DQ$1400,121,FALSE)</f>
        <v>0</v>
      </c>
      <c r="G546" s="740">
        <f t="shared" si="36"/>
        <v>-343984</v>
      </c>
      <c r="I546" s="738">
        <f>SUMIF('Tab 3'!$N$11:$N$409,A546,'Tab 3'!$O$11:$O$409)</f>
        <v>0</v>
      </c>
      <c r="J546" s="337">
        <f>SUMIF('Tab 4'!$N$11:$N$409,A546,'Tab 4'!$O$11:$O$409)</f>
        <v>0</v>
      </c>
      <c r="K546" s="337">
        <f>SUMIF('Tab 5'!$N$11:$N$69,A546,'Tab 5'!$O$11:$O$69)</f>
        <v>0</v>
      </c>
      <c r="L546" s="751">
        <f>SUMIF('Tab 6'!$N$11:$N$409,A546,'Tab 6'!$O$11:$O$409)</f>
        <v>0</v>
      </c>
      <c r="M546" s="337">
        <f>SUMIF('Tab7'!$N$70:$N$273,A546,'Tab7'!$O$70:$O$273)</f>
        <v>0</v>
      </c>
      <c r="N546" s="337">
        <f>SUMIF('Tab 8'!$N$70:$N$680,A546,'Tab 8'!$O$70:$O$680)</f>
        <v>0</v>
      </c>
      <c r="O546" s="739">
        <f t="shared" si="33"/>
        <v>0</v>
      </c>
      <c r="P546" s="740">
        <f t="shared" si="35"/>
        <v>0</v>
      </c>
    </row>
    <row r="547" spans="1:16">
      <c r="A547" s="732" t="s">
        <v>1122</v>
      </c>
      <c r="B547" s="80">
        <f>VLOOKUP(A547,[1]Adjustments!$A$12:$B$1400,2,FALSE)</f>
        <v>44655.09</v>
      </c>
      <c r="C547" s="80">
        <f>VLOOKUP(A547,[1]Adjustments!$A$12:$DS$1400,123,FALSE)</f>
        <v>0</v>
      </c>
      <c r="D547" s="80">
        <f t="shared" si="34"/>
        <v>44655.09</v>
      </c>
      <c r="F547" s="337">
        <f>VLOOKUP(A547,[1]Adjustments!$A$12:$DQ$1400,121,FALSE)</f>
        <v>0</v>
      </c>
      <c r="G547" s="740">
        <f t="shared" si="36"/>
        <v>-44655.09</v>
      </c>
      <c r="I547" s="738">
        <f>SUMIF('Tab 3'!$N$11:$N$409,A547,'Tab 3'!$O$11:$O$409)</f>
        <v>0</v>
      </c>
      <c r="J547" s="337">
        <f>SUMIF('Tab 4'!$N$11:$N$409,A547,'Tab 4'!$O$11:$O$409)</f>
        <v>0</v>
      </c>
      <c r="K547" s="337">
        <f>SUMIF('Tab 5'!$N$11:$N$69,A547,'Tab 5'!$O$11:$O$69)</f>
        <v>0</v>
      </c>
      <c r="L547" s="751">
        <f>SUMIF('Tab 6'!$N$11:$N$409,A547,'Tab 6'!$O$11:$O$409)</f>
        <v>0</v>
      </c>
      <c r="M547" s="337">
        <f>SUMIF('Tab7'!$N$70:$N$273,A547,'Tab7'!$O$70:$O$273)</f>
        <v>0</v>
      </c>
      <c r="N547" s="337">
        <f>SUMIF('Tab 8'!$N$70:$N$680,A547,'Tab 8'!$O$70:$O$680)</f>
        <v>0</v>
      </c>
      <c r="O547" s="739">
        <f t="shared" si="33"/>
        <v>0</v>
      </c>
      <c r="P547" s="740">
        <f t="shared" si="35"/>
        <v>0</v>
      </c>
    </row>
    <row r="548" spans="1:16">
      <c r="A548" s="732" t="s">
        <v>1123</v>
      </c>
      <c r="B548" s="80">
        <f>VLOOKUP(A548,[1]Adjustments!$A$12:$B$1400,2,FALSE)</f>
        <v>32652445.586153802</v>
      </c>
      <c r="C548" s="80">
        <f>VLOOKUP(A548,[1]Adjustments!$A$12:$DS$1400,123,FALSE)</f>
        <v>0</v>
      </c>
      <c r="D548" s="80">
        <f t="shared" si="34"/>
        <v>32652445.586153802</v>
      </c>
      <c r="F548" s="337">
        <f>VLOOKUP(A548,[1]Adjustments!$A$12:$DQ$1400,121,FALSE)</f>
        <v>0</v>
      </c>
      <c r="G548" s="740">
        <f t="shared" si="36"/>
        <v>-32652445.586153802</v>
      </c>
      <c r="I548" s="738">
        <f>SUMIF('Tab 3'!$N$11:$N$409,A548,'Tab 3'!$O$11:$O$409)</f>
        <v>0</v>
      </c>
      <c r="J548" s="337">
        <f>SUMIF('Tab 4'!$N$11:$N$409,A548,'Tab 4'!$O$11:$O$409)</f>
        <v>0</v>
      </c>
      <c r="K548" s="337">
        <f>SUMIF('Tab 5'!$N$11:$N$69,A548,'Tab 5'!$O$11:$O$69)</f>
        <v>0</v>
      </c>
      <c r="L548" s="751">
        <f>SUMIF('Tab 6'!$N$11:$N$409,A548,'Tab 6'!$O$11:$O$409)</f>
        <v>0</v>
      </c>
      <c r="M548" s="337">
        <f>SUMIF('Tab7'!$N$70:$N$273,A548,'Tab7'!$O$70:$O$273)</f>
        <v>0</v>
      </c>
      <c r="N548" s="337">
        <f>SUMIF('Tab 8'!$N$70:$N$680,A548,'Tab 8'!$O$70:$O$680)</f>
        <v>0</v>
      </c>
      <c r="O548" s="739">
        <f t="shared" si="33"/>
        <v>0</v>
      </c>
      <c r="P548" s="740">
        <f t="shared" si="35"/>
        <v>0</v>
      </c>
    </row>
    <row r="549" spans="1:16">
      <c r="A549" s="732" t="s">
        <v>1124</v>
      </c>
      <c r="B549" s="80">
        <f>VLOOKUP(A549,[1]Adjustments!$A$12:$B$1400,2,FALSE)</f>
        <v>4915953.78</v>
      </c>
      <c r="C549" s="80">
        <f>VLOOKUP(A549,[1]Adjustments!$A$12:$DS$1400,123,FALSE)</f>
        <v>0</v>
      </c>
      <c r="D549" s="80">
        <f t="shared" si="34"/>
        <v>4915953.78</v>
      </c>
      <c r="F549" s="337">
        <f>VLOOKUP(A549,[1]Adjustments!$A$12:$DQ$1400,121,FALSE)</f>
        <v>0</v>
      </c>
      <c r="G549" s="740">
        <f t="shared" si="36"/>
        <v>-4915953.78</v>
      </c>
      <c r="I549" s="738">
        <f>SUMIF('Tab 3'!$N$11:$N$409,A549,'Tab 3'!$O$11:$O$409)</f>
        <v>0</v>
      </c>
      <c r="J549" s="337">
        <f>SUMIF('Tab 4'!$N$11:$N$409,A549,'Tab 4'!$O$11:$O$409)</f>
        <v>0</v>
      </c>
      <c r="K549" s="337">
        <f>SUMIF('Tab 5'!$N$11:$N$69,A549,'Tab 5'!$O$11:$O$69)</f>
        <v>0</v>
      </c>
      <c r="L549" s="751">
        <f>SUMIF('Tab 6'!$N$11:$N$409,A549,'Tab 6'!$O$11:$O$409)</f>
        <v>0</v>
      </c>
      <c r="M549" s="337">
        <f>SUMIF('Tab7'!$N$70:$N$273,A549,'Tab7'!$O$70:$O$273)</f>
        <v>0</v>
      </c>
      <c r="N549" s="337">
        <f>SUMIF('Tab 8'!$N$70:$N$680,A549,'Tab 8'!$O$70:$O$680)</f>
        <v>0</v>
      </c>
      <c r="O549" s="739">
        <f t="shared" si="33"/>
        <v>0</v>
      </c>
      <c r="P549" s="740">
        <f t="shared" si="35"/>
        <v>0</v>
      </c>
    </row>
    <row r="550" spans="1:16">
      <c r="A550" s="732" t="s">
        <v>1125</v>
      </c>
      <c r="B550" s="80">
        <f>VLOOKUP(A550,[1]Adjustments!$A$12:$B$1400,2,FALSE)</f>
        <v>7710491.6623076899</v>
      </c>
      <c r="C550" s="80">
        <f>VLOOKUP(A550,[1]Adjustments!$A$12:$DS$1400,123,FALSE)</f>
        <v>0</v>
      </c>
      <c r="D550" s="80">
        <f t="shared" si="34"/>
        <v>7710491.6623076899</v>
      </c>
      <c r="F550" s="337">
        <f>VLOOKUP(A550,[1]Adjustments!$A$12:$DQ$1400,121,FALSE)</f>
        <v>0</v>
      </c>
      <c r="G550" s="740">
        <f t="shared" si="36"/>
        <v>-7710491.6623076899</v>
      </c>
      <c r="I550" s="738">
        <f>SUMIF('Tab 3'!$N$11:$N$409,A550,'Tab 3'!$O$11:$O$409)</f>
        <v>0</v>
      </c>
      <c r="J550" s="337">
        <f>SUMIF('Tab 4'!$N$11:$N$409,A550,'Tab 4'!$O$11:$O$409)</f>
        <v>0</v>
      </c>
      <c r="K550" s="337">
        <f>SUMIF('Tab 5'!$N$11:$N$69,A550,'Tab 5'!$O$11:$O$69)</f>
        <v>0</v>
      </c>
      <c r="L550" s="751">
        <f>SUMIF('Tab 6'!$N$11:$N$409,A550,'Tab 6'!$O$11:$O$409)</f>
        <v>0</v>
      </c>
      <c r="M550" s="337">
        <f>SUMIF('Tab7'!$N$70:$N$273,A550,'Tab7'!$O$70:$O$273)</f>
        <v>0</v>
      </c>
      <c r="N550" s="337">
        <f>SUMIF('Tab 8'!$N$70:$N$680,A550,'Tab 8'!$O$70:$O$680)</f>
        <v>0</v>
      </c>
      <c r="O550" s="739">
        <f t="shared" si="33"/>
        <v>0</v>
      </c>
      <c r="P550" s="740">
        <f t="shared" si="35"/>
        <v>0</v>
      </c>
    </row>
    <row r="551" spans="1:16">
      <c r="A551" s="732" t="s">
        <v>1126</v>
      </c>
      <c r="B551" s="80">
        <f>VLOOKUP(A551,[1]Adjustments!$A$12:$B$1400,2,FALSE)</f>
        <v>1476918.72538461</v>
      </c>
      <c r="C551" s="80">
        <f>VLOOKUP(A551,[1]Adjustments!$A$12:$DS$1400,123,FALSE)</f>
        <v>0</v>
      </c>
      <c r="D551" s="80">
        <f t="shared" si="34"/>
        <v>1476918.72538461</v>
      </c>
      <c r="F551" s="337">
        <f>VLOOKUP(A551,[1]Adjustments!$A$12:$DQ$1400,121,FALSE)</f>
        <v>0</v>
      </c>
      <c r="G551" s="740">
        <f t="shared" si="36"/>
        <v>-1476918.72538461</v>
      </c>
      <c r="I551" s="738">
        <f>SUMIF('Tab 3'!$N$11:$N$409,A551,'Tab 3'!$O$11:$O$409)</f>
        <v>0</v>
      </c>
      <c r="J551" s="337">
        <f>SUMIF('Tab 4'!$N$11:$N$409,A551,'Tab 4'!$O$11:$O$409)</f>
        <v>0</v>
      </c>
      <c r="K551" s="337">
        <f>SUMIF('Tab 5'!$N$11:$N$69,A551,'Tab 5'!$O$11:$O$69)</f>
        <v>0</v>
      </c>
      <c r="L551" s="751">
        <f>SUMIF('Tab 6'!$N$11:$N$409,A551,'Tab 6'!$O$11:$O$409)</f>
        <v>0</v>
      </c>
      <c r="M551" s="337">
        <f>SUMIF('Tab7'!$N$70:$N$273,A551,'Tab7'!$O$70:$O$273)</f>
        <v>0</v>
      </c>
      <c r="N551" s="337">
        <f>SUMIF('Tab 8'!$N$70:$N$680,A551,'Tab 8'!$O$70:$O$680)</f>
        <v>0</v>
      </c>
      <c r="O551" s="739">
        <f t="shared" si="33"/>
        <v>0</v>
      </c>
      <c r="P551" s="740">
        <f t="shared" si="35"/>
        <v>0</v>
      </c>
    </row>
    <row r="552" spans="1:16">
      <c r="A552" s="732" t="s">
        <v>1127</v>
      </c>
      <c r="B552" s="80">
        <f>VLOOKUP(A552,[1]Adjustments!$A$12:$B$1400,2,FALSE)</f>
        <v>226891.79769230701</v>
      </c>
      <c r="C552" s="80">
        <f>VLOOKUP(A552,[1]Adjustments!$A$12:$DS$1400,123,FALSE)</f>
        <v>0</v>
      </c>
      <c r="D552" s="80">
        <f t="shared" si="34"/>
        <v>226891.79769230701</v>
      </c>
      <c r="F552" s="337">
        <f>VLOOKUP(A552,[1]Adjustments!$A$12:$DQ$1400,121,FALSE)</f>
        <v>0</v>
      </c>
      <c r="G552" s="740">
        <f t="shared" si="36"/>
        <v>-226891.79769230701</v>
      </c>
      <c r="I552" s="738">
        <f>SUMIF('Tab 3'!$N$11:$N$409,A552,'Tab 3'!$O$11:$O$409)</f>
        <v>0</v>
      </c>
      <c r="J552" s="337">
        <f>SUMIF('Tab 4'!$N$11:$N$409,A552,'Tab 4'!$O$11:$O$409)</f>
        <v>0</v>
      </c>
      <c r="K552" s="337">
        <f>SUMIF('Tab 5'!$N$11:$N$69,A552,'Tab 5'!$O$11:$O$69)</f>
        <v>0</v>
      </c>
      <c r="L552" s="751">
        <f>SUMIF('Tab 6'!$N$11:$N$409,A552,'Tab 6'!$O$11:$O$409)</f>
        <v>0</v>
      </c>
      <c r="M552" s="337">
        <f>SUMIF('Tab7'!$N$70:$N$273,A552,'Tab7'!$O$70:$O$273)</f>
        <v>0</v>
      </c>
      <c r="N552" s="337">
        <f>SUMIF('Tab 8'!$N$70:$N$680,A552,'Tab 8'!$O$70:$O$680)</f>
        <v>0</v>
      </c>
      <c r="O552" s="739">
        <f t="shared" si="33"/>
        <v>0</v>
      </c>
      <c r="P552" s="740">
        <f t="shared" si="35"/>
        <v>0</v>
      </c>
    </row>
    <row r="553" spans="1:16">
      <c r="A553" s="732" t="s">
        <v>1128</v>
      </c>
      <c r="B553" s="80">
        <f>VLOOKUP(A553,[1]Adjustments!$A$12:$B$1400,2,FALSE)</f>
        <v>28254.180769230701</v>
      </c>
      <c r="C553" s="80">
        <f>VLOOKUP(A553,[1]Adjustments!$A$12:$DS$1400,123,FALSE)</f>
        <v>0</v>
      </c>
      <c r="D553" s="80">
        <f t="shared" si="34"/>
        <v>28254.180769230701</v>
      </c>
      <c r="F553" s="337">
        <f>VLOOKUP(A553,[1]Adjustments!$A$12:$DQ$1400,121,FALSE)</f>
        <v>0</v>
      </c>
      <c r="G553" s="740">
        <f t="shared" si="36"/>
        <v>-28254.180769230701</v>
      </c>
      <c r="I553" s="738">
        <f>SUMIF('Tab 3'!$N$11:$N$409,A553,'Tab 3'!$O$11:$O$409)</f>
        <v>0</v>
      </c>
      <c r="J553" s="337">
        <f>SUMIF('Tab 4'!$N$11:$N$409,A553,'Tab 4'!$O$11:$O$409)</f>
        <v>0</v>
      </c>
      <c r="K553" s="337">
        <f>SUMIF('Tab 5'!$N$11:$N$69,A553,'Tab 5'!$O$11:$O$69)</f>
        <v>0</v>
      </c>
      <c r="L553" s="751">
        <f>SUMIF('Tab 6'!$N$11:$N$409,A553,'Tab 6'!$O$11:$O$409)</f>
        <v>0</v>
      </c>
      <c r="M553" s="337">
        <f>SUMIF('Tab7'!$N$70:$N$273,A553,'Tab7'!$O$70:$O$273)</f>
        <v>0</v>
      </c>
      <c r="N553" s="337">
        <f>SUMIF('Tab 8'!$N$70:$N$680,A553,'Tab 8'!$O$70:$O$680)</f>
        <v>0</v>
      </c>
      <c r="O553" s="739">
        <f t="shared" si="33"/>
        <v>0</v>
      </c>
      <c r="P553" s="740">
        <f t="shared" si="35"/>
        <v>0</v>
      </c>
    </row>
    <row r="554" spans="1:16">
      <c r="A554" s="732" t="s">
        <v>1129</v>
      </c>
      <c r="B554" s="80">
        <f>VLOOKUP(A554,[1]Adjustments!$A$12:$B$1400,2,FALSE)</f>
        <v>61838.342307692299</v>
      </c>
      <c r="C554" s="80">
        <f>VLOOKUP(A554,[1]Adjustments!$A$12:$DS$1400,123,FALSE)</f>
        <v>0</v>
      </c>
      <c r="D554" s="80">
        <f t="shared" si="34"/>
        <v>61838.342307692299</v>
      </c>
      <c r="F554" s="337">
        <f>VLOOKUP(A554,[1]Adjustments!$A$12:$DQ$1400,121,FALSE)</f>
        <v>0</v>
      </c>
      <c r="G554" s="740">
        <f t="shared" si="36"/>
        <v>-61838.342307692299</v>
      </c>
      <c r="I554" s="738">
        <f>SUMIF('Tab 3'!$N$11:$N$409,A554,'Tab 3'!$O$11:$O$409)</f>
        <v>0</v>
      </c>
      <c r="J554" s="337">
        <f>SUMIF('Tab 4'!$N$11:$N$409,A554,'Tab 4'!$O$11:$O$409)</f>
        <v>0</v>
      </c>
      <c r="K554" s="337">
        <f>SUMIF('Tab 5'!$N$11:$N$69,A554,'Tab 5'!$O$11:$O$69)</f>
        <v>0</v>
      </c>
      <c r="L554" s="751">
        <f>SUMIF('Tab 6'!$N$11:$N$409,A554,'Tab 6'!$O$11:$O$409)</f>
        <v>0</v>
      </c>
      <c r="M554" s="337">
        <f>SUMIF('Tab7'!$N$70:$N$273,A554,'Tab7'!$O$70:$O$273)</f>
        <v>0</v>
      </c>
      <c r="N554" s="337">
        <f>SUMIF('Tab 8'!$N$70:$N$680,A554,'Tab 8'!$O$70:$O$680)</f>
        <v>0</v>
      </c>
      <c r="O554" s="739">
        <f t="shared" si="33"/>
        <v>0</v>
      </c>
      <c r="P554" s="740">
        <f t="shared" si="35"/>
        <v>0</v>
      </c>
    </row>
    <row r="555" spans="1:16">
      <c r="A555" s="732" t="s">
        <v>1130</v>
      </c>
      <c r="B555" s="80">
        <f>VLOOKUP(A555,[1]Adjustments!$A$12:$B$1400,2,FALSE)</f>
        <v>417300.29769230698</v>
      </c>
      <c r="C555" s="80">
        <f>VLOOKUP(A555,[1]Adjustments!$A$12:$DS$1400,123,FALSE)</f>
        <v>0</v>
      </c>
      <c r="D555" s="80">
        <f t="shared" si="34"/>
        <v>417300.29769230698</v>
      </c>
      <c r="F555" s="337">
        <f>VLOOKUP(A555,[1]Adjustments!$A$12:$DQ$1400,121,FALSE)</f>
        <v>0</v>
      </c>
      <c r="G555" s="740">
        <f t="shared" si="36"/>
        <v>-417300.29769230698</v>
      </c>
      <c r="I555" s="738">
        <f>SUMIF('Tab 3'!$N$11:$N$409,A555,'Tab 3'!$O$11:$O$409)</f>
        <v>0</v>
      </c>
      <c r="J555" s="337">
        <f>SUMIF('Tab 4'!$N$11:$N$409,A555,'Tab 4'!$O$11:$O$409)</f>
        <v>0</v>
      </c>
      <c r="K555" s="337">
        <f>SUMIF('Tab 5'!$N$11:$N$69,A555,'Tab 5'!$O$11:$O$69)</f>
        <v>0</v>
      </c>
      <c r="L555" s="751">
        <f>SUMIF('Tab 6'!$N$11:$N$409,A555,'Tab 6'!$O$11:$O$409)</f>
        <v>0</v>
      </c>
      <c r="M555" s="337">
        <f>SUMIF('Tab7'!$N$70:$N$273,A555,'Tab7'!$O$70:$O$273)</f>
        <v>0</v>
      </c>
      <c r="N555" s="337">
        <f>SUMIF('Tab 8'!$N$70:$N$680,A555,'Tab 8'!$O$70:$O$680)</f>
        <v>0</v>
      </c>
      <c r="O555" s="739">
        <f t="shared" si="33"/>
        <v>0</v>
      </c>
      <c r="P555" s="740">
        <f t="shared" si="35"/>
        <v>0</v>
      </c>
    </row>
    <row r="556" spans="1:16">
      <c r="A556" s="732" t="s">
        <v>1131</v>
      </c>
      <c r="B556" s="80">
        <f>VLOOKUP(A556,[1]Adjustments!$A$12:$B$1400,2,FALSE)</f>
        <v>2971510.3407692299</v>
      </c>
      <c r="C556" s="80">
        <f>VLOOKUP(A556,[1]Adjustments!$A$12:$DS$1400,123,FALSE)</f>
        <v>0</v>
      </c>
      <c r="D556" s="80">
        <f t="shared" si="34"/>
        <v>2971510.3407692299</v>
      </c>
      <c r="F556" s="337">
        <f>VLOOKUP(A556,[1]Adjustments!$A$12:$DQ$1400,121,FALSE)</f>
        <v>0</v>
      </c>
      <c r="G556" s="740">
        <f t="shared" si="36"/>
        <v>-2971510.3407692299</v>
      </c>
      <c r="I556" s="738">
        <f>SUMIF('Tab 3'!$N$11:$N$409,A556,'Tab 3'!$O$11:$O$409)</f>
        <v>0</v>
      </c>
      <c r="J556" s="337">
        <f>SUMIF('Tab 4'!$N$11:$N$409,A556,'Tab 4'!$O$11:$O$409)</f>
        <v>0</v>
      </c>
      <c r="K556" s="337">
        <f>SUMIF('Tab 5'!$N$11:$N$69,A556,'Tab 5'!$O$11:$O$69)</f>
        <v>0</v>
      </c>
      <c r="L556" s="751">
        <f>SUMIF('Tab 6'!$N$11:$N$409,A556,'Tab 6'!$O$11:$O$409)</f>
        <v>0</v>
      </c>
      <c r="M556" s="337">
        <f>SUMIF('Tab7'!$N$70:$N$273,A556,'Tab7'!$O$70:$O$273)</f>
        <v>0</v>
      </c>
      <c r="N556" s="337">
        <f>SUMIF('Tab 8'!$N$70:$N$680,A556,'Tab 8'!$O$70:$O$680)</f>
        <v>0</v>
      </c>
      <c r="O556" s="739">
        <f t="shared" si="33"/>
        <v>0</v>
      </c>
      <c r="P556" s="740">
        <f t="shared" si="35"/>
        <v>0</v>
      </c>
    </row>
    <row r="557" spans="1:16">
      <c r="A557" s="732" t="s">
        <v>1132</v>
      </c>
      <c r="B557" s="80">
        <f>VLOOKUP(A557,[1]Adjustments!$A$12:$B$1400,2,FALSE)</f>
        <v>5238831.1015384598</v>
      </c>
      <c r="C557" s="80">
        <f>VLOOKUP(A557,[1]Adjustments!$A$12:$DS$1400,123,FALSE)</f>
        <v>0</v>
      </c>
      <c r="D557" s="80">
        <f t="shared" si="34"/>
        <v>5238831.1015384598</v>
      </c>
      <c r="F557" s="337">
        <f>VLOOKUP(A557,[1]Adjustments!$A$12:$DQ$1400,121,FALSE)</f>
        <v>0</v>
      </c>
      <c r="G557" s="740">
        <f t="shared" si="36"/>
        <v>-5238831.1015384598</v>
      </c>
      <c r="I557" s="738">
        <f>SUMIF('Tab 3'!$N$11:$N$409,A557,'Tab 3'!$O$11:$O$409)</f>
        <v>0</v>
      </c>
      <c r="J557" s="337">
        <f>SUMIF('Tab 4'!$N$11:$N$409,A557,'Tab 4'!$O$11:$O$409)</f>
        <v>0</v>
      </c>
      <c r="K557" s="337">
        <f>SUMIF('Tab 5'!$N$11:$N$69,A557,'Tab 5'!$O$11:$O$69)</f>
        <v>0</v>
      </c>
      <c r="L557" s="751">
        <f>SUMIF('Tab 6'!$N$11:$N$409,A557,'Tab 6'!$O$11:$O$409)</f>
        <v>0</v>
      </c>
      <c r="M557" s="337">
        <f>SUMIF('Tab7'!$N$70:$N$273,A557,'Tab7'!$O$70:$O$273)</f>
        <v>0</v>
      </c>
      <c r="N557" s="337">
        <f>SUMIF('Tab 8'!$N$70:$N$680,A557,'Tab 8'!$O$70:$O$680)</f>
        <v>0</v>
      </c>
      <c r="O557" s="739">
        <f t="shared" si="33"/>
        <v>0</v>
      </c>
      <c r="P557" s="740">
        <f t="shared" si="35"/>
        <v>0</v>
      </c>
    </row>
    <row r="558" spans="1:16">
      <c r="A558" s="732" t="s">
        <v>1133</v>
      </c>
      <c r="B558" s="80">
        <f>VLOOKUP(A558,[1]Adjustments!$A$12:$B$1400,2,FALSE)</f>
        <v>256654.36461538399</v>
      </c>
      <c r="C558" s="80">
        <f>VLOOKUP(A558,[1]Adjustments!$A$12:$DS$1400,123,FALSE)</f>
        <v>0</v>
      </c>
      <c r="D558" s="80">
        <f t="shared" si="34"/>
        <v>256654.36461538399</v>
      </c>
      <c r="F558" s="337">
        <f>VLOOKUP(A558,[1]Adjustments!$A$12:$DQ$1400,121,FALSE)</f>
        <v>0</v>
      </c>
      <c r="G558" s="740">
        <f t="shared" si="36"/>
        <v>-256654.36461538399</v>
      </c>
      <c r="I558" s="738">
        <f>SUMIF('Tab 3'!$N$11:$N$409,A558,'Tab 3'!$O$11:$O$409)</f>
        <v>0</v>
      </c>
      <c r="J558" s="337">
        <f>SUMIF('Tab 4'!$N$11:$N$409,A558,'Tab 4'!$O$11:$O$409)</f>
        <v>0</v>
      </c>
      <c r="K558" s="337">
        <f>SUMIF('Tab 5'!$N$11:$N$69,A558,'Tab 5'!$O$11:$O$69)</f>
        <v>0</v>
      </c>
      <c r="L558" s="751">
        <f>SUMIF('Tab 6'!$N$11:$N$409,A558,'Tab 6'!$O$11:$O$409)</f>
        <v>0</v>
      </c>
      <c r="M558" s="337">
        <f>SUMIF('Tab7'!$N$70:$N$273,A558,'Tab7'!$O$70:$O$273)</f>
        <v>0</v>
      </c>
      <c r="N558" s="337">
        <f>SUMIF('Tab 8'!$N$70:$N$680,A558,'Tab 8'!$O$70:$O$680)</f>
        <v>0</v>
      </c>
      <c r="O558" s="739">
        <f t="shared" si="33"/>
        <v>0</v>
      </c>
      <c r="P558" s="740">
        <f t="shared" si="35"/>
        <v>0</v>
      </c>
    </row>
    <row r="559" spans="1:16">
      <c r="A559" s="732" t="s">
        <v>1134</v>
      </c>
      <c r="B559" s="80">
        <f>VLOOKUP(A559,[1]Adjustments!$A$12:$B$1400,2,FALSE)</f>
        <v>53970.76</v>
      </c>
      <c r="C559" s="80">
        <f>VLOOKUP(A559,[1]Adjustments!$A$12:$DS$1400,123,FALSE)</f>
        <v>0</v>
      </c>
      <c r="D559" s="80">
        <f t="shared" si="34"/>
        <v>53970.76</v>
      </c>
      <c r="F559" s="337">
        <f>VLOOKUP(A559,[1]Adjustments!$A$12:$DQ$1400,121,FALSE)</f>
        <v>0</v>
      </c>
      <c r="G559" s="740">
        <f t="shared" si="36"/>
        <v>-53970.76</v>
      </c>
      <c r="I559" s="738">
        <f>SUMIF('Tab 3'!$N$11:$N$409,A559,'Tab 3'!$O$11:$O$409)</f>
        <v>0</v>
      </c>
      <c r="J559" s="337">
        <f>SUMIF('Tab 4'!$N$11:$N$409,A559,'Tab 4'!$O$11:$O$409)</f>
        <v>0</v>
      </c>
      <c r="K559" s="337">
        <f>SUMIF('Tab 5'!$N$11:$N$69,A559,'Tab 5'!$O$11:$O$69)</f>
        <v>0</v>
      </c>
      <c r="L559" s="751">
        <f>SUMIF('Tab 6'!$N$11:$N$409,A559,'Tab 6'!$O$11:$O$409)</f>
        <v>0</v>
      </c>
      <c r="M559" s="337">
        <f>SUMIF('Tab7'!$N$70:$N$273,A559,'Tab7'!$O$70:$O$273)</f>
        <v>0</v>
      </c>
      <c r="N559" s="337">
        <f>SUMIF('Tab 8'!$N$70:$N$680,A559,'Tab 8'!$O$70:$O$680)</f>
        <v>0</v>
      </c>
      <c r="O559" s="739">
        <f t="shared" si="33"/>
        <v>0</v>
      </c>
      <c r="P559" s="740">
        <f t="shared" si="35"/>
        <v>0</v>
      </c>
    </row>
    <row r="560" spans="1:16">
      <c r="A560" s="732" t="s">
        <v>1135</v>
      </c>
      <c r="B560" s="80">
        <f>VLOOKUP(A560,[1]Adjustments!$A$12:$B$1400,2,FALSE)</f>
        <v>3521621.7830769201</v>
      </c>
      <c r="C560" s="80">
        <f>VLOOKUP(A560,[1]Adjustments!$A$12:$DS$1400,123,FALSE)</f>
        <v>0</v>
      </c>
      <c r="D560" s="80">
        <f t="shared" si="34"/>
        <v>3521621.7830769201</v>
      </c>
      <c r="F560" s="337">
        <f>VLOOKUP(A560,[1]Adjustments!$A$12:$DQ$1400,121,FALSE)</f>
        <v>0</v>
      </c>
      <c r="G560" s="740">
        <f t="shared" si="36"/>
        <v>-3521621.7830769201</v>
      </c>
      <c r="I560" s="738">
        <f>SUMIF('Tab 3'!$N$11:$N$409,A560,'Tab 3'!$O$11:$O$409)</f>
        <v>0</v>
      </c>
      <c r="J560" s="337">
        <f>SUMIF('Tab 4'!$N$11:$N$409,A560,'Tab 4'!$O$11:$O$409)</f>
        <v>0</v>
      </c>
      <c r="K560" s="337">
        <f>SUMIF('Tab 5'!$N$11:$N$69,A560,'Tab 5'!$O$11:$O$69)</f>
        <v>0</v>
      </c>
      <c r="L560" s="751">
        <f>SUMIF('Tab 6'!$N$11:$N$409,A560,'Tab 6'!$O$11:$O$409)</f>
        <v>0</v>
      </c>
      <c r="M560" s="337">
        <f>SUMIF('Tab7'!$N$70:$N$273,A560,'Tab7'!$O$70:$O$273)</f>
        <v>0</v>
      </c>
      <c r="N560" s="337">
        <f>SUMIF('Tab 8'!$N$70:$N$680,A560,'Tab 8'!$O$70:$O$680)</f>
        <v>0</v>
      </c>
      <c r="O560" s="739">
        <f t="shared" si="33"/>
        <v>0</v>
      </c>
      <c r="P560" s="740">
        <f t="shared" si="35"/>
        <v>0</v>
      </c>
    </row>
    <row r="561" spans="1:16">
      <c r="A561" s="732" t="s">
        <v>1136</v>
      </c>
      <c r="B561" s="80">
        <f>VLOOKUP(A561,[1]Adjustments!$A$12:$B$1400,2,FALSE)</f>
        <v>753368.79769230704</v>
      </c>
      <c r="C561" s="80">
        <f>VLOOKUP(A561,[1]Adjustments!$A$12:$DS$1400,123,FALSE)</f>
        <v>0</v>
      </c>
      <c r="D561" s="80">
        <f t="shared" si="34"/>
        <v>753368.79769230704</v>
      </c>
      <c r="F561" s="337">
        <f>VLOOKUP(A561,[1]Adjustments!$A$12:$DQ$1400,121,FALSE)</f>
        <v>0</v>
      </c>
      <c r="G561" s="740">
        <f t="shared" si="36"/>
        <v>-753368.79769230704</v>
      </c>
      <c r="I561" s="738">
        <f>SUMIF('Tab 3'!$N$11:$N$409,A561,'Tab 3'!$O$11:$O$409)</f>
        <v>0</v>
      </c>
      <c r="J561" s="337">
        <f>SUMIF('Tab 4'!$N$11:$N$409,A561,'Tab 4'!$O$11:$O$409)</f>
        <v>0</v>
      </c>
      <c r="K561" s="337">
        <f>SUMIF('Tab 5'!$N$11:$N$69,A561,'Tab 5'!$O$11:$O$69)</f>
        <v>0</v>
      </c>
      <c r="L561" s="751">
        <f>SUMIF('Tab 6'!$N$11:$N$409,A561,'Tab 6'!$O$11:$O$409)</f>
        <v>0</v>
      </c>
      <c r="M561" s="337">
        <f>SUMIF('Tab7'!$N$70:$N$273,A561,'Tab7'!$O$70:$O$273)</f>
        <v>0</v>
      </c>
      <c r="N561" s="337">
        <f>SUMIF('Tab 8'!$N$70:$N$680,A561,'Tab 8'!$O$70:$O$680)</f>
        <v>0</v>
      </c>
      <c r="O561" s="739">
        <f t="shared" si="33"/>
        <v>0</v>
      </c>
      <c r="P561" s="740">
        <f t="shared" si="35"/>
        <v>0</v>
      </c>
    </row>
    <row r="562" spans="1:16">
      <c r="A562" s="732" t="s">
        <v>1137</v>
      </c>
      <c r="B562" s="80">
        <f>VLOOKUP(A562,[1]Adjustments!$A$12:$B$1400,2,FALSE)</f>
        <v>967529.39384615305</v>
      </c>
      <c r="C562" s="80">
        <f>VLOOKUP(A562,[1]Adjustments!$A$12:$DS$1400,123,FALSE)</f>
        <v>0</v>
      </c>
      <c r="D562" s="80">
        <f t="shared" si="34"/>
        <v>967529.39384615305</v>
      </c>
      <c r="F562" s="337">
        <f>VLOOKUP(A562,[1]Adjustments!$A$12:$DQ$1400,121,FALSE)</f>
        <v>0</v>
      </c>
      <c r="G562" s="740">
        <f t="shared" si="36"/>
        <v>-967529.39384615305</v>
      </c>
      <c r="I562" s="738">
        <f>SUMIF('Tab 3'!$N$11:$N$409,A562,'Tab 3'!$O$11:$O$409)</f>
        <v>0</v>
      </c>
      <c r="J562" s="337">
        <f>SUMIF('Tab 4'!$N$11:$N$409,A562,'Tab 4'!$O$11:$O$409)</f>
        <v>0</v>
      </c>
      <c r="K562" s="337">
        <f>SUMIF('Tab 5'!$N$11:$N$69,A562,'Tab 5'!$O$11:$O$69)</f>
        <v>0</v>
      </c>
      <c r="L562" s="751">
        <f>SUMIF('Tab 6'!$N$11:$N$409,A562,'Tab 6'!$O$11:$O$409)</f>
        <v>0</v>
      </c>
      <c r="M562" s="337">
        <f>SUMIF('Tab7'!$N$70:$N$273,A562,'Tab7'!$O$70:$O$273)</f>
        <v>0</v>
      </c>
      <c r="N562" s="337">
        <f>SUMIF('Tab 8'!$N$70:$N$680,A562,'Tab 8'!$O$70:$O$680)</f>
        <v>0</v>
      </c>
      <c r="O562" s="739">
        <f t="shared" si="33"/>
        <v>0</v>
      </c>
      <c r="P562" s="740">
        <f t="shared" si="35"/>
        <v>0</v>
      </c>
    </row>
    <row r="563" spans="1:16">
      <c r="A563" s="732" t="s">
        <v>1138</v>
      </c>
      <c r="B563" s="80">
        <f>VLOOKUP(A563,[1]Adjustments!$A$12:$B$1400,2,FALSE)</f>
        <v>31070.234615384601</v>
      </c>
      <c r="C563" s="80">
        <f>VLOOKUP(A563,[1]Adjustments!$A$12:$DS$1400,123,FALSE)</f>
        <v>0</v>
      </c>
      <c r="D563" s="80">
        <f t="shared" si="34"/>
        <v>31070.234615384601</v>
      </c>
      <c r="F563" s="337">
        <f>VLOOKUP(A563,[1]Adjustments!$A$12:$DQ$1400,121,FALSE)</f>
        <v>0</v>
      </c>
      <c r="G563" s="740">
        <f t="shared" si="36"/>
        <v>-31070.234615384601</v>
      </c>
      <c r="I563" s="738">
        <f>SUMIF('Tab 3'!$N$11:$N$409,A563,'Tab 3'!$O$11:$O$409)</f>
        <v>0</v>
      </c>
      <c r="J563" s="337">
        <f>SUMIF('Tab 4'!$N$11:$N$409,A563,'Tab 4'!$O$11:$O$409)</f>
        <v>0</v>
      </c>
      <c r="K563" s="337">
        <f>SUMIF('Tab 5'!$N$11:$N$69,A563,'Tab 5'!$O$11:$O$69)</f>
        <v>0</v>
      </c>
      <c r="L563" s="751">
        <f>SUMIF('Tab 6'!$N$11:$N$409,A563,'Tab 6'!$O$11:$O$409)</f>
        <v>0</v>
      </c>
      <c r="M563" s="337">
        <f>SUMIF('Tab7'!$N$70:$N$273,A563,'Tab7'!$O$70:$O$273)</f>
        <v>0</v>
      </c>
      <c r="N563" s="337">
        <f>SUMIF('Tab 8'!$N$70:$N$680,A563,'Tab 8'!$O$70:$O$680)</f>
        <v>0</v>
      </c>
      <c r="O563" s="739">
        <f t="shared" si="33"/>
        <v>0</v>
      </c>
      <c r="P563" s="740">
        <f t="shared" si="35"/>
        <v>0</v>
      </c>
    </row>
    <row r="564" spans="1:16">
      <c r="A564" s="732" t="s">
        <v>1139</v>
      </c>
      <c r="B564" s="80">
        <f>VLOOKUP(A564,[1]Adjustments!$A$12:$B$1400,2,FALSE)</f>
        <v>760334.94384615298</v>
      </c>
      <c r="C564" s="80">
        <f>VLOOKUP(A564,[1]Adjustments!$A$12:$DS$1400,123,FALSE)</f>
        <v>0</v>
      </c>
      <c r="D564" s="80">
        <f t="shared" si="34"/>
        <v>760334.94384615298</v>
      </c>
      <c r="F564" s="337">
        <f>VLOOKUP(A564,[1]Adjustments!$A$12:$DQ$1400,121,FALSE)</f>
        <v>0</v>
      </c>
      <c r="G564" s="740">
        <f t="shared" si="36"/>
        <v>-760334.94384615298</v>
      </c>
      <c r="I564" s="738">
        <f>SUMIF('Tab 3'!$N$11:$N$409,A564,'Tab 3'!$O$11:$O$409)</f>
        <v>0</v>
      </c>
      <c r="J564" s="337">
        <f>SUMIF('Tab 4'!$N$11:$N$409,A564,'Tab 4'!$O$11:$O$409)</f>
        <v>0</v>
      </c>
      <c r="K564" s="337">
        <f>SUMIF('Tab 5'!$N$11:$N$69,A564,'Tab 5'!$O$11:$O$69)</f>
        <v>0</v>
      </c>
      <c r="L564" s="751">
        <f>SUMIF('Tab 6'!$N$11:$N$409,A564,'Tab 6'!$O$11:$O$409)</f>
        <v>0</v>
      </c>
      <c r="M564" s="337">
        <f>SUMIF('Tab7'!$N$70:$N$273,A564,'Tab7'!$O$70:$O$273)</f>
        <v>0</v>
      </c>
      <c r="N564" s="337">
        <f>SUMIF('Tab 8'!$N$70:$N$680,A564,'Tab 8'!$O$70:$O$680)</f>
        <v>0</v>
      </c>
      <c r="O564" s="739">
        <f t="shared" si="33"/>
        <v>0</v>
      </c>
      <c r="P564" s="740">
        <f t="shared" si="35"/>
        <v>0</v>
      </c>
    </row>
    <row r="565" spans="1:16">
      <c r="A565" s="732" t="s">
        <v>1140</v>
      </c>
      <c r="B565" s="80">
        <f>VLOOKUP(A565,[1]Adjustments!$A$12:$B$1400,2,FALSE)</f>
        <v>187672.43230769201</v>
      </c>
      <c r="C565" s="80">
        <f>VLOOKUP(A565,[1]Adjustments!$A$12:$DS$1400,123,FALSE)</f>
        <v>0</v>
      </c>
      <c r="D565" s="80">
        <f t="shared" si="34"/>
        <v>187672.43230769201</v>
      </c>
      <c r="F565" s="337">
        <f>VLOOKUP(A565,[1]Adjustments!$A$12:$DQ$1400,121,FALSE)</f>
        <v>0</v>
      </c>
      <c r="G565" s="740">
        <f t="shared" si="36"/>
        <v>-187672.43230769201</v>
      </c>
      <c r="I565" s="738">
        <f>SUMIF('Tab 3'!$N$11:$N$409,A565,'Tab 3'!$O$11:$O$409)</f>
        <v>0</v>
      </c>
      <c r="J565" s="337">
        <f>SUMIF('Tab 4'!$N$11:$N$409,A565,'Tab 4'!$O$11:$O$409)</f>
        <v>0</v>
      </c>
      <c r="K565" s="337">
        <f>SUMIF('Tab 5'!$N$11:$N$69,A565,'Tab 5'!$O$11:$O$69)</f>
        <v>0</v>
      </c>
      <c r="L565" s="751">
        <f>SUMIF('Tab 6'!$N$11:$N$409,A565,'Tab 6'!$O$11:$O$409)</f>
        <v>0</v>
      </c>
      <c r="M565" s="337">
        <f>SUMIF('Tab7'!$N$70:$N$273,A565,'Tab7'!$O$70:$O$273)</f>
        <v>0</v>
      </c>
      <c r="N565" s="337">
        <f>SUMIF('Tab 8'!$N$70:$N$680,A565,'Tab 8'!$O$70:$O$680)</f>
        <v>0</v>
      </c>
      <c r="O565" s="739">
        <f t="shared" si="33"/>
        <v>0</v>
      </c>
      <c r="P565" s="740">
        <f t="shared" si="35"/>
        <v>0</v>
      </c>
    </row>
    <row r="566" spans="1:16">
      <c r="A566" s="732" t="s">
        <v>1141</v>
      </c>
      <c r="B566" s="80">
        <f>VLOOKUP(A566,[1]Adjustments!$A$12:$B$1400,2,FALSE)</f>
        <v>174861.87</v>
      </c>
      <c r="C566" s="80">
        <f>VLOOKUP(A566,[1]Adjustments!$A$12:$DS$1400,123,FALSE)</f>
        <v>0</v>
      </c>
      <c r="D566" s="80">
        <f t="shared" si="34"/>
        <v>174861.87</v>
      </c>
      <c r="F566" s="337">
        <f>VLOOKUP(A566,[1]Adjustments!$A$12:$DQ$1400,121,FALSE)</f>
        <v>0</v>
      </c>
      <c r="G566" s="740">
        <f t="shared" si="36"/>
        <v>-174861.87</v>
      </c>
      <c r="I566" s="738">
        <f>SUMIF('Tab 3'!$N$11:$N$409,A566,'Tab 3'!$O$11:$O$409)</f>
        <v>0</v>
      </c>
      <c r="J566" s="337">
        <f>SUMIF('Tab 4'!$N$11:$N$409,A566,'Tab 4'!$O$11:$O$409)</f>
        <v>0</v>
      </c>
      <c r="K566" s="337">
        <f>SUMIF('Tab 5'!$N$11:$N$69,A566,'Tab 5'!$O$11:$O$69)</f>
        <v>0</v>
      </c>
      <c r="L566" s="751">
        <f>SUMIF('Tab 6'!$N$11:$N$409,A566,'Tab 6'!$O$11:$O$409)</f>
        <v>0</v>
      </c>
      <c r="M566" s="337">
        <f>SUMIF('Tab7'!$N$70:$N$273,A566,'Tab7'!$O$70:$O$273)</f>
        <v>0</v>
      </c>
      <c r="N566" s="337">
        <f>SUMIF('Tab 8'!$N$70:$N$680,A566,'Tab 8'!$O$70:$O$680)</f>
        <v>0</v>
      </c>
      <c r="O566" s="739">
        <f t="shared" si="33"/>
        <v>0</v>
      </c>
      <c r="P566" s="740">
        <f t="shared" si="35"/>
        <v>0</v>
      </c>
    </row>
    <row r="567" spans="1:16">
      <c r="A567" s="732" t="s">
        <v>1142</v>
      </c>
      <c r="B567" s="80">
        <f>VLOOKUP(A567,[1]Adjustments!$A$12:$B$1400,2,FALSE)</f>
        <v>1975352.54923076</v>
      </c>
      <c r="C567" s="80">
        <f>VLOOKUP(A567,[1]Adjustments!$A$12:$DS$1400,123,FALSE)</f>
        <v>0</v>
      </c>
      <c r="D567" s="80">
        <f t="shared" si="34"/>
        <v>1975352.54923076</v>
      </c>
      <c r="F567" s="337">
        <f>VLOOKUP(A567,[1]Adjustments!$A$12:$DQ$1400,121,FALSE)</f>
        <v>0</v>
      </c>
      <c r="G567" s="740">
        <f t="shared" si="36"/>
        <v>-1975352.54923076</v>
      </c>
      <c r="I567" s="738">
        <f>SUMIF('Tab 3'!$N$11:$N$409,A567,'Tab 3'!$O$11:$O$409)</f>
        <v>0</v>
      </c>
      <c r="J567" s="337">
        <f>SUMIF('Tab 4'!$N$11:$N$409,A567,'Tab 4'!$O$11:$O$409)</f>
        <v>0</v>
      </c>
      <c r="K567" s="337">
        <f>SUMIF('Tab 5'!$N$11:$N$69,A567,'Tab 5'!$O$11:$O$69)</f>
        <v>0</v>
      </c>
      <c r="L567" s="751">
        <f>SUMIF('Tab 6'!$N$11:$N$409,A567,'Tab 6'!$O$11:$O$409)</f>
        <v>0</v>
      </c>
      <c r="M567" s="337">
        <f>SUMIF('Tab7'!$N$70:$N$273,A567,'Tab7'!$O$70:$O$273)</f>
        <v>0</v>
      </c>
      <c r="N567" s="337">
        <f>SUMIF('Tab 8'!$N$70:$N$680,A567,'Tab 8'!$O$70:$O$680)</f>
        <v>0</v>
      </c>
      <c r="O567" s="739">
        <f t="shared" si="33"/>
        <v>0</v>
      </c>
      <c r="P567" s="740">
        <f t="shared" si="35"/>
        <v>0</v>
      </c>
    </row>
    <row r="568" spans="1:16">
      <c r="A568" s="732" t="s">
        <v>1143</v>
      </c>
      <c r="B568" s="80">
        <f>VLOOKUP(A568,[1]Adjustments!$A$12:$B$1400,2,FALSE)</f>
        <v>10523294.050769201</v>
      </c>
      <c r="C568" s="80">
        <f>VLOOKUP(A568,[1]Adjustments!$A$12:$DS$1400,123,FALSE)</f>
        <v>0</v>
      </c>
      <c r="D568" s="80">
        <f t="shared" si="34"/>
        <v>10523294.050769201</v>
      </c>
      <c r="F568" s="337">
        <f>VLOOKUP(A568,[1]Adjustments!$A$12:$DQ$1400,121,FALSE)</f>
        <v>0</v>
      </c>
      <c r="G568" s="740">
        <f t="shared" si="36"/>
        <v>-10523294.050769201</v>
      </c>
      <c r="I568" s="738">
        <f>SUMIF('Tab 3'!$N$11:$N$409,A568,'Tab 3'!$O$11:$O$409)</f>
        <v>0</v>
      </c>
      <c r="J568" s="337">
        <f>SUMIF('Tab 4'!$N$11:$N$409,A568,'Tab 4'!$O$11:$O$409)</f>
        <v>0</v>
      </c>
      <c r="K568" s="337">
        <f>SUMIF('Tab 5'!$N$11:$N$69,A568,'Tab 5'!$O$11:$O$69)</f>
        <v>0</v>
      </c>
      <c r="L568" s="751">
        <f>SUMIF('Tab 6'!$N$11:$N$409,A568,'Tab 6'!$O$11:$O$409)</f>
        <v>0</v>
      </c>
      <c r="M568" s="337">
        <f>SUMIF('Tab7'!$N$70:$N$273,A568,'Tab7'!$O$70:$O$273)</f>
        <v>0</v>
      </c>
      <c r="N568" s="337">
        <f>SUMIF('Tab 8'!$N$70:$N$680,A568,'Tab 8'!$O$70:$O$680)</f>
        <v>0</v>
      </c>
      <c r="O568" s="739">
        <f t="shared" si="33"/>
        <v>0</v>
      </c>
      <c r="P568" s="740">
        <f t="shared" si="35"/>
        <v>0</v>
      </c>
    </row>
    <row r="569" spans="1:16">
      <c r="A569" s="732" t="s">
        <v>1144</v>
      </c>
      <c r="B569" s="80">
        <f>VLOOKUP(A569,[1]Adjustments!$A$12:$B$1400,2,FALSE)</f>
        <v>5617.06</v>
      </c>
      <c r="C569" s="80">
        <f>VLOOKUP(A569,[1]Adjustments!$A$12:$DS$1400,123,FALSE)</f>
        <v>0</v>
      </c>
      <c r="D569" s="80">
        <f t="shared" si="34"/>
        <v>5617.06</v>
      </c>
      <c r="F569" s="337">
        <f>VLOOKUP(A569,[1]Adjustments!$A$12:$DQ$1400,121,FALSE)</f>
        <v>0</v>
      </c>
      <c r="G569" s="740">
        <f t="shared" si="36"/>
        <v>-5617.06</v>
      </c>
      <c r="I569" s="738">
        <f>SUMIF('Tab 3'!$N$11:$N$409,A569,'Tab 3'!$O$11:$O$409)</f>
        <v>0</v>
      </c>
      <c r="J569" s="337">
        <f>SUMIF('Tab 4'!$N$11:$N$409,A569,'Tab 4'!$O$11:$O$409)</f>
        <v>0</v>
      </c>
      <c r="K569" s="337">
        <f>SUMIF('Tab 5'!$N$11:$N$69,A569,'Tab 5'!$O$11:$O$69)</f>
        <v>0</v>
      </c>
      <c r="L569" s="751">
        <f>SUMIF('Tab 6'!$N$11:$N$409,A569,'Tab 6'!$O$11:$O$409)</f>
        <v>0</v>
      </c>
      <c r="M569" s="337">
        <f>SUMIF('Tab7'!$N$70:$N$273,A569,'Tab7'!$O$70:$O$273)</f>
        <v>0</v>
      </c>
      <c r="N569" s="337">
        <f>SUMIF('Tab 8'!$N$70:$N$680,A569,'Tab 8'!$O$70:$O$680)</f>
        <v>0</v>
      </c>
      <c r="O569" s="739">
        <f t="shared" si="33"/>
        <v>0</v>
      </c>
      <c r="P569" s="740">
        <f t="shared" si="35"/>
        <v>0</v>
      </c>
    </row>
    <row r="570" spans="1:16">
      <c r="A570" s="732" t="s">
        <v>1145</v>
      </c>
      <c r="B570" s="80">
        <f>VLOOKUP(A570,[1]Adjustments!$A$12:$B$1400,2,FALSE)</f>
        <v>22742049.284615301</v>
      </c>
      <c r="C570" s="80">
        <f>VLOOKUP(A570,[1]Adjustments!$A$12:$DS$1400,123,FALSE)</f>
        <v>0</v>
      </c>
      <c r="D570" s="80">
        <f t="shared" si="34"/>
        <v>22742049.284615301</v>
      </c>
      <c r="F570" s="337">
        <f>VLOOKUP(A570,[1]Adjustments!$A$12:$DQ$1400,121,FALSE)</f>
        <v>0</v>
      </c>
      <c r="G570" s="740">
        <f t="shared" si="36"/>
        <v>-22742049.284615301</v>
      </c>
      <c r="I570" s="738">
        <f>SUMIF('Tab 3'!$N$11:$N$409,A570,'Tab 3'!$O$11:$O$409)</f>
        <v>0</v>
      </c>
      <c r="J570" s="337">
        <f>SUMIF('Tab 4'!$N$11:$N$409,A570,'Tab 4'!$O$11:$O$409)</f>
        <v>0</v>
      </c>
      <c r="K570" s="337">
        <f>SUMIF('Tab 5'!$N$11:$N$69,A570,'Tab 5'!$O$11:$O$69)</f>
        <v>0</v>
      </c>
      <c r="L570" s="751">
        <f>SUMIF('Tab 6'!$N$11:$N$409,A570,'Tab 6'!$O$11:$O$409)</f>
        <v>0</v>
      </c>
      <c r="M570" s="337">
        <f>SUMIF('Tab7'!$N$70:$N$273,A570,'Tab7'!$O$70:$O$273)</f>
        <v>0</v>
      </c>
      <c r="N570" s="337">
        <f>SUMIF('Tab 8'!$N$70:$N$680,A570,'Tab 8'!$O$70:$O$680)</f>
        <v>0</v>
      </c>
      <c r="O570" s="739">
        <f t="shared" si="33"/>
        <v>0</v>
      </c>
      <c r="P570" s="740">
        <f t="shared" si="35"/>
        <v>0</v>
      </c>
    </row>
    <row r="571" spans="1:16">
      <c r="A571" s="732" t="s">
        <v>1146</v>
      </c>
      <c r="B571" s="80">
        <f>VLOOKUP(A571,[1]Adjustments!$A$12:$B$1400,2,FALSE)</f>
        <v>3750791.9792307601</v>
      </c>
      <c r="C571" s="80">
        <f>VLOOKUP(A571,[1]Adjustments!$A$12:$DS$1400,123,FALSE)</f>
        <v>0</v>
      </c>
      <c r="D571" s="80">
        <f t="shared" si="34"/>
        <v>3750791.9792307601</v>
      </c>
      <c r="F571" s="337">
        <f>VLOOKUP(A571,[1]Adjustments!$A$12:$DQ$1400,121,FALSE)</f>
        <v>0</v>
      </c>
      <c r="G571" s="740">
        <f t="shared" si="36"/>
        <v>-3750791.9792307601</v>
      </c>
      <c r="I571" s="738">
        <f>SUMIF('Tab 3'!$N$11:$N$409,A571,'Tab 3'!$O$11:$O$409)</f>
        <v>0</v>
      </c>
      <c r="J571" s="337">
        <f>SUMIF('Tab 4'!$N$11:$N$409,A571,'Tab 4'!$O$11:$O$409)</f>
        <v>0</v>
      </c>
      <c r="K571" s="337">
        <f>SUMIF('Tab 5'!$N$11:$N$69,A571,'Tab 5'!$O$11:$O$69)</f>
        <v>0</v>
      </c>
      <c r="L571" s="751">
        <f>SUMIF('Tab 6'!$N$11:$N$409,A571,'Tab 6'!$O$11:$O$409)</f>
        <v>0</v>
      </c>
      <c r="M571" s="337">
        <f>SUMIF('Tab7'!$N$70:$N$273,A571,'Tab7'!$O$70:$O$273)</f>
        <v>0</v>
      </c>
      <c r="N571" s="337">
        <f>SUMIF('Tab 8'!$N$70:$N$680,A571,'Tab 8'!$O$70:$O$680)</f>
        <v>0</v>
      </c>
      <c r="O571" s="739">
        <f t="shared" si="33"/>
        <v>0</v>
      </c>
      <c r="P571" s="740">
        <f t="shared" si="35"/>
        <v>0</v>
      </c>
    </row>
    <row r="572" spans="1:16">
      <c r="A572" s="732" t="s">
        <v>1147</v>
      </c>
      <c r="B572" s="80">
        <f>VLOOKUP(A572,[1]Adjustments!$A$12:$B$1400,2,FALSE)</f>
        <v>1706110.39615384</v>
      </c>
      <c r="C572" s="80">
        <f>VLOOKUP(A572,[1]Adjustments!$A$12:$DS$1400,123,FALSE)</f>
        <v>0</v>
      </c>
      <c r="D572" s="80">
        <f t="shared" si="34"/>
        <v>1706110.39615384</v>
      </c>
      <c r="F572" s="337">
        <f>VLOOKUP(A572,[1]Adjustments!$A$12:$DQ$1400,121,FALSE)</f>
        <v>0</v>
      </c>
      <c r="G572" s="740">
        <f t="shared" si="36"/>
        <v>-1706110.39615384</v>
      </c>
      <c r="I572" s="738">
        <f>SUMIF('Tab 3'!$N$11:$N$409,A572,'Tab 3'!$O$11:$O$409)</f>
        <v>0</v>
      </c>
      <c r="J572" s="337">
        <f>SUMIF('Tab 4'!$N$11:$N$409,A572,'Tab 4'!$O$11:$O$409)</f>
        <v>0</v>
      </c>
      <c r="K572" s="337">
        <f>SUMIF('Tab 5'!$N$11:$N$69,A572,'Tab 5'!$O$11:$O$69)</f>
        <v>0</v>
      </c>
      <c r="L572" s="751">
        <f>SUMIF('Tab 6'!$N$11:$N$409,A572,'Tab 6'!$O$11:$O$409)</f>
        <v>0</v>
      </c>
      <c r="M572" s="337">
        <f>SUMIF('Tab7'!$N$70:$N$273,A572,'Tab7'!$O$70:$O$273)</f>
        <v>0</v>
      </c>
      <c r="N572" s="337">
        <f>SUMIF('Tab 8'!$N$70:$N$680,A572,'Tab 8'!$O$70:$O$680)</f>
        <v>0</v>
      </c>
      <c r="O572" s="739">
        <f t="shared" si="33"/>
        <v>0</v>
      </c>
      <c r="P572" s="740">
        <f t="shared" si="35"/>
        <v>0</v>
      </c>
    </row>
    <row r="573" spans="1:16">
      <c r="A573" s="732" t="s">
        <v>1148</v>
      </c>
      <c r="B573" s="80">
        <f>VLOOKUP(A573,[1]Adjustments!$A$12:$B$1400,2,FALSE)</f>
        <v>89913.38</v>
      </c>
      <c r="C573" s="80">
        <f>VLOOKUP(A573,[1]Adjustments!$A$12:$DS$1400,123,FALSE)</f>
        <v>0</v>
      </c>
      <c r="D573" s="80">
        <f t="shared" si="34"/>
        <v>89913.38</v>
      </c>
      <c r="F573" s="337">
        <f>VLOOKUP(A573,[1]Adjustments!$A$12:$DQ$1400,121,FALSE)</f>
        <v>0</v>
      </c>
      <c r="G573" s="740">
        <f t="shared" si="36"/>
        <v>-89913.38</v>
      </c>
      <c r="I573" s="738">
        <f>SUMIF('Tab 3'!$N$11:$N$409,A573,'Tab 3'!$O$11:$O$409)</f>
        <v>0</v>
      </c>
      <c r="J573" s="337">
        <f>SUMIF('Tab 4'!$N$11:$N$409,A573,'Tab 4'!$O$11:$O$409)</f>
        <v>0</v>
      </c>
      <c r="K573" s="337">
        <f>SUMIF('Tab 5'!$N$11:$N$69,A573,'Tab 5'!$O$11:$O$69)</f>
        <v>0</v>
      </c>
      <c r="L573" s="751">
        <f>SUMIF('Tab 6'!$N$11:$N$409,A573,'Tab 6'!$O$11:$O$409)</f>
        <v>0</v>
      </c>
      <c r="M573" s="337">
        <f>SUMIF('Tab7'!$N$70:$N$273,A573,'Tab7'!$O$70:$O$273)</f>
        <v>0</v>
      </c>
      <c r="N573" s="337">
        <f>SUMIF('Tab 8'!$N$70:$N$680,A573,'Tab 8'!$O$70:$O$680)</f>
        <v>0</v>
      </c>
      <c r="O573" s="739">
        <f t="shared" si="33"/>
        <v>0</v>
      </c>
      <c r="P573" s="740">
        <f t="shared" si="35"/>
        <v>0</v>
      </c>
    </row>
    <row r="574" spans="1:16">
      <c r="A574" s="732" t="s">
        <v>1149</v>
      </c>
      <c r="B574" s="80">
        <f>VLOOKUP(A574,[1]Adjustments!$A$12:$B$1400,2,FALSE)</f>
        <v>12840877.3015384</v>
      </c>
      <c r="C574" s="80">
        <f>VLOOKUP(A574,[1]Adjustments!$A$12:$DS$1400,123,FALSE)</f>
        <v>0</v>
      </c>
      <c r="D574" s="80">
        <f t="shared" si="34"/>
        <v>12840877.3015384</v>
      </c>
      <c r="F574" s="337">
        <f>VLOOKUP(A574,[1]Adjustments!$A$12:$DQ$1400,121,FALSE)</f>
        <v>0</v>
      </c>
      <c r="G574" s="740">
        <f t="shared" si="36"/>
        <v>-12840877.3015384</v>
      </c>
      <c r="I574" s="738">
        <f>SUMIF('Tab 3'!$N$11:$N$409,A574,'Tab 3'!$O$11:$O$409)</f>
        <v>0</v>
      </c>
      <c r="J574" s="337">
        <f>SUMIF('Tab 4'!$N$11:$N$409,A574,'Tab 4'!$O$11:$O$409)</f>
        <v>0</v>
      </c>
      <c r="K574" s="337">
        <f>SUMIF('Tab 5'!$N$11:$N$69,A574,'Tab 5'!$O$11:$O$69)</f>
        <v>0</v>
      </c>
      <c r="L574" s="751">
        <f>SUMIF('Tab 6'!$N$11:$N$409,A574,'Tab 6'!$O$11:$O$409)</f>
        <v>0</v>
      </c>
      <c r="M574" s="337">
        <f>SUMIF('Tab7'!$N$70:$N$273,A574,'Tab7'!$O$70:$O$273)</f>
        <v>0</v>
      </c>
      <c r="N574" s="337">
        <f>SUMIF('Tab 8'!$N$70:$N$680,A574,'Tab 8'!$O$70:$O$680)</f>
        <v>0</v>
      </c>
      <c r="O574" s="739">
        <f t="shared" si="33"/>
        <v>0</v>
      </c>
      <c r="P574" s="740">
        <f t="shared" si="35"/>
        <v>0</v>
      </c>
    </row>
    <row r="575" spans="1:16">
      <c r="A575" s="732" t="s">
        <v>1150</v>
      </c>
      <c r="B575" s="80">
        <f>VLOOKUP(A575,[1]Adjustments!$A$12:$B$1400,2,FALSE)</f>
        <v>2887253.2661538399</v>
      </c>
      <c r="C575" s="80">
        <f>VLOOKUP(A575,[1]Adjustments!$A$12:$DS$1400,123,FALSE)</f>
        <v>0</v>
      </c>
      <c r="D575" s="80">
        <f t="shared" si="34"/>
        <v>2887253.2661538399</v>
      </c>
      <c r="F575" s="337">
        <f>VLOOKUP(A575,[1]Adjustments!$A$12:$DQ$1400,121,FALSE)</f>
        <v>0</v>
      </c>
      <c r="G575" s="740">
        <f t="shared" si="36"/>
        <v>-2887253.2661538399</v>
      </c>
      <c r="I575" s="738">
        <f>SUMIF('Tab 3'!$N$11:$N$409,A575,'Tab 3'!$O$11:$O$409)</f>
        <v>0</v>
      </c>
      <c r="J575" s="337">
        <f>SUMIF('Tab 4'!$N$11:$N$409,A575,'Tab 4'!$O$11:$O$409)</f>
        <v>0</v>
      </c>
      <c r="K575" s="337">
        <f>SUMIF('Tab 5'!$N$11:$N$69,A575,'Tab 5'!$O$11:$O$69)</f>
        <v>0</v>
      </c>
      <c r="L575" s="751">
        <f>SUMIF('Tab 6'!$N$11:$N$409,A575,'Tab 6'!$O$11:$O$409)</f>
        <v>0</v>
      </c>
      <c r="M575" s="337">
        <f>SUMIF('Tab7'!$N$70:$N$273,A575,'Tab7'!$O$70:$O$273)</f>
        <v>0</v>
      </c>
      <c r="N575" s="337">
        <f>SUMIF('Tab 8'!$N$70:$N$680,A575,'Tab 8'!$O$70:$O$680)</f>
        <v>0</v>
      </c>
      <c r="O575" s="739">
        <f t="shared" si="33"/>
        <v>0</v>
      </c>
      <c r="P575" s="740">
        <f t="shared" si="35"/>
        <v>0</v>
      </c>
    </row>
    <row r="576" spans="1:16">
      <c r="A576" s="732" t="s">
        <v>1151</v>
      </c>
      <c r="B576" s="80">
        <f>VLOOKUP(A576,[1]Adjustments!$A$12:$B$1400,2,FALSE)</f>
        <v>3877330.2838461502</v>
      </c>
      <c r="C576" s="80">
        <f>VLOOKUP(A576,[1]Adjustments!$A$12:$DS$1400,123,FALSE)</f>
        <v>0</v>
      </c>
      <c r="D576" s="80">
        <f t="shared" si="34"/>
        <v>3877330.2838461502</v>
      </c>
      <c r="F576" s="337">
        <f>VLOOKUP(A576,[1]Adjustments!$A$12:$DQ$1400,121,FALSE)</f>
        <v>0</v>
      </c>
      <c r="G576" s="740">
        <f t="shared" si="36"/>
        <v>-3877330.2838461502</v>
      </c>
      <c r="I576" s="738">
        <f>SUMIF('Tab 3'!$N$11:$N$409,A576,'Tab 3'!$O$11:$O$409)</f>
        <v>0</v>
      </c>
      <c r="J576" s="337">
        <f>SUMIF('Tab 4'!$N$11:$N$409,A576,'Tab 4'!$O$11:$O$409)</f>
        <v>0</v>
      </c>
      <c r="K576" s="337">
        <f>SUMIF('Tab 5'!$N$11:$N$69,A576,'Tab 5'!$O$11:$O$69)</f>
        <v>0</v>
      </c>
      <c r="L576" s="751">
        <f>SUMIF('Tab 6'!$N$11:$N$409,A576,'Tab 6'!$O$11:$O$409)</f>
        <v>0</v>
      </c>
      <c r="M576" s="337">
        <f>SUMIF('Tab7'!$N$70:$N$273,A576,'Tab7'!$O$70:$O$273)</f>
        <v>0</v>
      </c>
      <c r="N576" s="337">
        <f>SUMIF('Tab 8'!$N$70:$N$680,A576,'Tab 8'!$O$70:$O$680)</f>
        <v>0</v>
      </c>
      <c r="O576" s="739">
        <f t="shared" si="33"/>
        <v>0</v>
      </c>
      <c r="P576" s="740">
        <f t="shared" si="35"/>
        <v>0</v>
      </c>
    </row>
    <row r="577" spans="1:16">
      <c r="A577" s="732" t="s">
        <v>1152</v>
      </c>
      <c r="B577" s="80">
        <f>VLOOKUP(A577,[1]Adjustments!$A$12:$B$1400,2,FALSE)</f>
        <v>483605.47461538401</v>
      </c>
      <c r="C577" s="80">
        <f>VLOOKUP(A577,[1]Adjustments!$A$12:$DS$1400,123,FALSE)</f>
        <v>0</v>
      </c>
      <c r="D577" s="80">
        <f t="shared" si="34"/>
        <v>483605.47461538401</v>
      </c>
      <c r="F577" s="337">
        <f>VLOOKUP(A577,[1]Adjustments!$A$12:$DQ$1400,121,FALSE)</f>
        <v>0</v>
      </c>
      <c r="G577" s="740">
        <f t="shared" si="36"/>
        <v>-483605.47461538401</v>
      </c>
      <c r="I577" s="738">
        <f>SUMIF('Tab 3'!$N$11:$N$409,A577,'Tab 3'!$O$11:$O$409)</f>
        <v>0</v>
      </c>
      <c r="J577" s="337">
        <f>SUMIF('Tab 4'!$N$11:$N$409,A577,'Tab 4'!$O$11:$O$409)</f>
        <v>0</v>
      </c>
      <c r="K577" s="337">
        <f>SUMIF('Tab 5'!$N$11:$N$69,A577,'Tab 5'!$O$11:$O$69)</f>
        <v>0</v>
      </c>
      <c r="L577" s="751">
        <f>SUMIF('Tab 6'!$N$11:$N$409,A577,'Tab 6'!$O$11:$O$409)</f>
        <v>0</v>
      </c>
      <c r="M577" s="337">
        <f>SUMIF('Tab7'!$N$70:$N$273,A577,'Tab7'!$O$70:$O$273)</f>
        <v>0</v>
      </c>
      <c r="N577" s="337">
        <f>SUMIF('Tab 8'!$N$70:$N$680,A577,'Tab 8'!$O$70:$O$680)</f>
        <v>0</v>
      </c>
      <c r="O577" s="739">
        <f t="shared" si="33"/>
        <v>0</v>
      </c>
      <c r="P577" s="740">
        <f t="shared" si="35"/>
        <v>0</v>
      </c>
    </row>
    <row r="578" spans="1:16">
      <c r="A578" s="732" t="s">
        <v>1153</v>
      </c>
      <c r="B578" s="80">
        <f>VLOOKUP(A578,[1]Adjustments!$A$12:$B$1400,2,FALSE)</f>
        <v>457215.73923076899</v>
      </c>
      <c r="C578" s="80">
        <f>VLOOKUP(A578,[1]Adjustments!$A$12:$DS$1400,123,FALSE)</f>
        <v>0</v>
      </c>
      <c r="D578" s="80">
        <f t="shared" si="34"/>
        <v>457215.73923076899</v>
      </c>
      <c r="F578" s="337">
        <f>VLOOKUP(A578,[1]Adjustments!$A$12:$DQ$1400,121,FALSE)</f>
        <v>0</v>
      </c>
      <c r="G578" s="740">
        <f t="shared" si="36"/>
        <v>-457215.73923076899</v>
      </c>
      <c r="I578" s="738">
        <f>SUMIF('Tab 3'!$N$11:$N$409,A578,'Tab 3'!$O$11:$O$409)</f>
        <v>0</v>
      </c>
      <c r="J578" s="337">
        <f>SUMIF('Tab 4'!$N$11:$N$409,A578,'Tab 4'!$O$11:$O$409)</f>
        <v>0</v>
      </c>
      <c r="K578" s="337">
        <f>SUMIF('Tab 5'!$N$11:$N$69,A578,'Tab 5'!$O$11:$O$69)</f>
        <v>0</v>
      </c>
      <c r="L578" s="751">
        <f>SUMIF('Tab 6'!$N$11:$N$409,A578,'Tab 6'!$O$11:$O$409)</f>
        <v>0</v>
      </c>
      <c r="M578" s="337">
        <f>SUMIF('Tab7'!$N$70:$N$273,A578,'Tab7'!$O$70:$O$273)</f>
        <v>0</v>
      </c>
      <c r="N578" s="337">
        <f>SUMIF('Tab 8'!$N$70:$N$680,A578,'Tab 8'!$O$70:$O$680)</f>
        <v>0</v>
      </c>
      <c r="O578" s="739">
        <f t="shared" si="33"/>
        <v>0</v>
      </c>
      <c r="P578" s="740">
        <f t="shared" si="35"/>
        <v>0</v>
      </c>
    </row>
    <row r="579" spans="1:16">
      <c r="A579" s="732" t="s">
        <v>1154</v>
      </c>
      <c r="B579" s="80">
        <f>VLOOKUP(A579,[1]Adjustments!$A$12:$B$1400,2,FALSE)</f>
        <v>1530.34</v>
      </c>
      <c r="C579" s="80">
        <f>VLOOKUP(A579,[1]Adjustments!$A$12:$DS$1400,123,FALSE)</f>
        <v>0</v>
      </c>
      <c r="D579" s="80">
        <f t="shared" si="34"/>
        <v>1530.34</v>
      </c>
      <c r="F579" s="337">
        <f>VLOOKUP(A579,[1]Adjustments!$A$12:$DQ$1400,121,FALSE)</f>
        <v>0</v>
      </c>
      <c r="G579" s="740">
        <f t="shared" si="36"/>
        <v>-1530.34</v>
      </c>
      <c r="I579" s="738">
        <f>SUMIF('Tab 3'!$N$11:$N$409,A579,'Tab 3'!$O$11:$O$409)</f>
        <v>0</v>
      </c>
      <c r="J579" s="337">
        <f>SUMIF('Tab 4'!$N$11:$N$409,A579,'Tab 4'!$O$11:$O$409)</f>
        <v>0</v>
      </c>
      <c r="K579" s="337">
        <f>SUMIF('Tab 5'!$N$11:$N$69,A579,'Tab 5'!$O$11:$O$69)</f>
        <v>0</v>
      </c>
      <c r="L579" s="751">
        <f>SUMIF('Tab 6'!$N$11:$N$409,A579,'Tab 6'!$O$11:$O$409)</f>
        <v>0</v>
      </c>
      <c r="M579" s="337">
        <f>SUMIF('Tab7'!$N$70:$N$273,A579,'Tab7'!$O$70:$O$273)</f>
        <v>0</v>
      </c>
      <c r="N579" s="337">
        <f>SUMIF('Tab 8'!$N$70:$N$680,A579,'Tab 8'!$O$70:$O$680)</f>
        <v>0</v>
      </c>
      <c r="O579" s="739">
        <f t="shared" si="33"/>
        <v>0</v>
      </c>
      <c r="P579" s="740">
        <f t="shared" si="35"/>
        <v>0</v>
      </c>
    </row>
    <row r="580" spans="1:16">
      <c r="A580" s="732" t="s">
        <v>1155</v>
      </c>
      <c r="B580" s="80">
        <f>VLOOKUP(A580,[1]Adjustments!$A$12:$B$1400,2,FALSE)</f>
        <v>0</v>
      </c>
      <c r="C580" s="80">
        <f>VLOOKUP(A580,[1]Adjustments!$A$12:$DS$1400,123,FALSE)</f>
        <v>0</v>
      </c>
      <c r="D580" s="80">
        <f t="shared" si="34"/>
        <v>0</v>
      </c>
      <c r="F580" s="337">
        <f>VLOOKUP(A580,[1]Adjustments!$A$12:$DQ$1400,121,FALSE)</f>
        <v>0</v>
      </c>
      <c r="G580" s="740">
        <f t="shared" si="36"/>
        <v>0</v>
      </c>
      <c r="I580" s="738">
        <f>SUMIF('Tab 3'!$N$11:$N$409,A580,'Tab 3'!$O$11:$O$409)</f>
        <v>0</v>
      </c>
      <c r="J580" s="337">
        <f>SUMIF('Tab 4'!$N$11:$N$409,A580,'Tab 4'!$O$11:$O$409)</f>
        <v>0</v>
      </c>
      <c r="K580" s="337">
        <f>SUMIF('Tab 5'!$N$11:$N$69,A580,'Tab 5'!$O$11:$O$69)</f>
        <v>0</v>
      </c>
      <c r="L580" s="751">
        <f>SUMIF('Tab 6'!$N$11:$N$409,A580,'Tab 6'!$O$11:$O$409)</f>
        <v>0</v>
      </c>
      <c r="M580" s="337">
        <f>SUMIF('Tab7'!$N$70:$N$273,A580,'Tab7'!$O$70:$O$273)</f>
        <v>0</v>
      </c>
      <c r="N580" s="337">
        <f>SUMIF('Tab 8'!$N$70:$N$680,A580,'Tab 8'!$O$70:$O$680)</f>
        <v>0</v>
      </c>
      <c r="O580" s="739">
        <f t="shared" si="33"/>
        <v>0</v>
      </c>
      <c r="P580" s="740">
        <f t="shared" si="35"/>
        <v>0</v>
      </c>
    </row>
    <row r="581" spans="1:16">
      <c r="A581" s="732" t="s">
        <v>1156</v>
      </c>
      <c r="B581" s="80">
        <f>VLOOKUP(A581,[1]Adjustments!$A$12:$B$1400,2,FALSE)</f>
        <v>1388771.7284615301</v>
      </c>
      <c r="C581" s="80">
        <f>VLOOKUP(A581,[1]Adjustments!$A$12:$DS$1400,123,FALSE)</f>
        <v>0</v>
      </c>
      <c r="D581" s="80">
        <f t="shared" si="34"/>
        <v>1388771.7284615301</v>
      </c>
      <c r="F581" s="337">
        <f>VLOOKUP(A581,[1]Adjustments!$A$12:$DQ$1400,121,FALSE)</f>
        <v>0</v>
      </c>
      <c r="G581" s="740">
        <f t="shared" si="36"/>
        <v>-1388771.7284615301</v>
      </c>
      <c r="I581" s="738">
        <f>SUMIF('Tab 3'!$N$11:$N$409,A581,'Tab 3'!$O$11:$O$409)</f>
        <v>0</v>
      </c>
      <c r="J581" s="337">
        <f>SUMIF('Tab 4'!$N$11:$N$409,A581,'Tab 4'!$O$11:$O$409)</f>
        <v>0</v>
      </c>
      <c r="K581" s="337">
        <f>SUMIF('Tab 5'!$N$11:$N$69,A581,'Tab 5'!$O$11:$O$69)</f>
        <v>0</v>
      </c>
      <c r="L581" s="751">
        <f>SUMIF('Tab 6'!$N$11:$N$409,A581,'Tab 6'!$O$11:$O$409)</f>
        <v>0</v>
      </c>
      <c r="M581" s="337">
        <f>SUMIF('Tab7'!$N$70:$N$273,A581,'Tab7'!$O$70:$O$273)</f>
        <v>0</v>
      </c>
      <c r="N581" s="337">
        <f>SUMIF('Tab 8'!$N$70:$N$680,A581,'Tab 8'!$O$70:$O$680)</f>
        <v>0</v>
      </c>
      <c r="O581" s="739">
        <f t="shared" si="33"/>
        <v>0</v>
      </c>
      <c r="P581" s="740">
        <f t="shared" si="35"/>
        <v>0</v>
      </c>
    </row>
    <row r="582" spans="1:16">
      <c r="A582" s="732" t="s">
        <v>1157</v>
      </c>
      <c r="B582" s="80">
        <f>VLOOKUP(A582,[1]Adjustments!$A$12:$B$1400,2,FALSE)</f>
        <v>8774268.2738461494</v>
      </c>
      <c r="C582" s="80">
        <f>VLOOKUP(A582,[1]Adjustments!$A$12:$DS$1400,123,FALSE)</f>
        <v>0</v>
      </c>
      <c r="D582" s="80">
        <f t="shared" si="34"/>
        <v>8774268.2738461494</v>
      </c>
      <c r="F582" s="337">
        <f>VLOOKUP(A582,[1]Adjustments!$A$12:$DQ$1400,121,FALSE)</f>
        <v>0</v>
      </c>
      <c r="G582" s="740">
        <f t="shared" si="36"/>
        <v>-8774268.2738461494</v>
      </c>
      <c r="I582" s="738">
        <f>SUMIF('Tab 3'!$N$11:$N$409,A582,'Tab 3'!$O$11:$O$409)</f>
        <v>0</v>
      </c>
      <c r="J582" s="337">
        <f>SUMIF('Tab 4'!$N$11:$N$409,A582,'Tab 4'!$O$11:$O$409)</f>
        <v>0</v>
      </c>
      <c r="K582" s="337">
        <f>SUMIF('Tab 5'!$N$11:$N$69,A582,'Tab 5'!$O$11:$O$69)</f>
        <v>0</v>
      </c>
      <c r="L582" s="751">
        <f>SUMIF('Tab 6'!$N$11:$N$409,A582,'Tab 6'!$O$11:$O$409)</f>
        <v>0</v>
      </c>
      <c r="M582" s="337">
        <f>SUMIF('Tab7'!$N$70:$N$273,A582,'Tab7'!$O$70:$O$273)</f>
        <v>0</v>
      </c>
      <c r="N582" s="337">
        <f>SUMIF('Tab 8'!$N$70:$N$680,A582,'Tab 8'!$O$70:$O$680)</f>
        <v>0</v>
      </c>
      <c r="O582" s="739">
        <f t="shared" si="33"/>
        <v>0</v>
      </c>
      <c r="P582" s="740">
        <f t="shared" si="35"/>
        <v>0</v>
      </c>
    </row>
    <row r="583" spans="1:16">
      <c r="A583" s="732" t="s">
        <v>1158</v>
      </c>
      <c r="B583" s="80">
        <f>VLOOKUP(A583,[1]Adjustments!$A$12:$B$1400,2,FALSE)</f>
        <v>6379583.2084615296</v>
      </c>
      <c r="C583" s="80">
        <f>VLOOKUP(A583,[1]Adjustments!$A$12:$DS$1400,123,FALSE)</f>
        <v>0</v>
      </c>
      <c r="D583" s="80">
        <f t="shared" si="34"/>
        <v>6379583.2084615296</v>
      </c>
      <c r="F583" s="337">
        <f>VLOOKUP(A583,[1]Adjustments!$A$12:$DQ$1400,121,FALSE)</f>
        <v>0</v>
      </c>
      <c r="G583" s="740">
        <f t="shared" si="36"/>
        <v>-6379583.2084615296</v>
      </c>
      <c r="I583" s="738">
        <f>SUMIF('Tab 3'!$N$11:$N$409,A583,'Tab 3'!$O$11:$O$409)</f>
        <v>0</v>
      </c>
      <c r="J583" s="337">
        <f>SUMIF('Tab 4'!$N$11:$N$409,A583,'Tab 4'!$O$11:$O$409)</f>
        <v>0</v>
      </c>
      <c r="K583" s="337">
        <f>SUMIF('Tab 5'!$N$11:$N$69,A583,'Tab 5'!$O$11:$O$69)</f>
        <v>0</v>
      </c>
      <c r="L583" s="751">
        <f>SUMIF('Tab 6'!$N$11:$N$409,A583,'Tab 6'!$O$11:$O$409)</f>
        <v>0</v>
      </c>
      <c r="M583" s="337">
        <f>SUMIF('Tab7'!$N$70:$N$273,A583,'Tab7'!$O$70:$O$273)</f>
        <v>0</v>
      </c>
      <c r="N583" s="337">
        <f>SUMIF('Tab 8'!$N$70:$N$680,A583,'Tab 8'!$O$70:$O$680)</f>
        <v>0</v>
      </c>
      <c r="O583" s="739">
        <f t="shared" si="33"/>
        <v>0</v>
      </c>
      <c r="P583" s="740">
        <f t="shared" si="35"/>
        <v>0</v>
      </c>
    </row>
    <row r="584" spans="1:16">
      <c r="A584" s="732" t="s">
        <v>1159</v>
      </c>
      <c r="B584" s="80">
        <f>VLOOKUP(A584,[1]Adjustments!$A$12:$B$1400,2,FALSE)</f>
        <v>4916431.3546153801</v>
      </c>
      <c r="C584" s="80">
        <f>VLOOKUP(A584,[1]Adjustments!$A$12:$DS$1400,123,FALSE)</f>
        <v>0</v>
      </c>
      <c r="D584" s="80">
        <f t="shared" si="34"/>
        <v>4916431.3546153801</v>
      </c>
      <c r="F584" s="337">
        <f>VLOOKUP(A584,[1]Adjustments!$A$12:$DQ$1400,121,FALSE)</f>
        <v>0</v>
      </c>
      <c r="G584" s="740">
        <f t="shared" si="36"/>
        <v>-4916431.3546153801</v>
      </c>
      <c r="I584" s="738">
        <f>SUMIF('Tab 3'!$N$11:$N$409,A584,'Tab 3'!$O$11:$O$409)</f>
        <v>0</v>
      </c>
      <c r="J584" s="337">
        <f>SUMIF('Tab 4'!$N$11:$N$409,A584,'Tab 4'!$O$11:$O$409)</f>
        <v>0</v>
      </c>
      <c r="K584" s="337">
        <f>SUMIF('Tab 5'!$N$11:$N$69,A584,'Tab 5'!$O$11:$O$69)</f>
        <v>0</v>
      </c>
      <c r="L584" s="751">
        <f>SUMIF('Tab 6'!$N$11:$N$409,A584,'Tab 6'!$O$11:$O$409)</f>
        <v>0</v>
      </c>
      <c r="M584" s="337">
        <f>SUMIF('Tab7'!$N$70:$N$273,A584,'Tab7'!$O$70:$O$273)</f>
        <v>0</v>
      </c>
      <c r="N584" s="337">
        <f>SUMIF('Tab 8'!$N$70:$N$680,A584,'Tab 8'!$O$70:$O$680)</f>
        <v>0</v>
      </c>
      <c r="O584" s="739">
        <f t="shared" si="33"/>
        <v>0</v>
      </c>
      <c r="P584" s="740">
        <f t="shared" si="35"/>
        <v>0</v>
      </c>
    </row>
    <row r="585" spans="1:16">
      <c r="A585" s="732" t="s">
        <v>1160</v>
      </c>
      <c r="B585" s="80">
        <f>VLOOKUP(A585,[1]Adjustments!$A$12:$B$1400,2,FALSE)</f>
        <v>271218.13</v>
      </c>
      <c r="C585" s="80">
        <f>VLOOKUP(A585,[1]Adjustments!$A$12:$DS$1400,123,FALSE)</f>
        <v>0</v>
      </c>
      <c r="D585" s="80">
        <f t="shared" si="34"/>
        <v>271218.13</v>
      </c>
      <c r="F585" s="337">
        <f>VLOOKUP(A585,[1]Adjustments!$A$12:$DQ$1400,121,FALSE)</f>
        <v>0</v>
      </c>
      <c r="G585" s="740">
        <f t="shared" si="36"/>
        <v>-271218.13</v>
      </c>
      <c r="I585" s="738">
        <f>SUMIF('Tab 3'!$N$11:$N$409,A585,'Tab 3'!$O$11:$O$409)</f>
        <v>0</v>
      </c>
      <c r="J585" s="337">
        <f>SUMIF('Tab 4'!$N$11:$N$409,A585,'Tab 4'!$O$11:$O$409)</f>
        <v>0</v>
      </c>
      <c r="K585" s="337">
        <f>SUMIF('Tab 5'!$N$11:$N$69,A585,'Tab 5'!$O$11:$O$69)</f>
        <v>0</v>
      </c>
      <c r="L585" s="751">
        <f>SUMIF('Tab 6'!$N$11:$N$409,A585,'Tab 6'!$O$11:$O$409)</f>
        <v>0</v>
      </c>
      <c r="M585" s="337">
        <f>SUMIF('Tab7'!$N$70:$N$273,A585,'Tab7'!$O$70:$O$273)</f>
        <v>0</v>
      </c>
      <c r="N585" s="337">
        <f>SUMIF('Tab 8'!$N$70:$N$680,A585,'Tab 8'!$O$70:$O$680)</f>
        <v>0</v>
      </c>
      <c r="O585" s="739">
        <f t="shared" si="33"/>
        <v>0</v>
      </c>
      <c r="P585" s="740">
        <f t="shared" si="35"/>
        <v>0</v>
      </c>
    </row>
    <row r="586" spans="1:16">
      <c r="A586" s="732" t="s">
        <v>1161</v>
      </c>
      <c r="B586" s="80">
        <f>VLOOKUP(A586,[1]Adjustments!$A$12:$B$1400,2,FALSE)</f>
        <v>14021.51</v>
      </c>
      <c r="C586" s="80">
        <f>VLOOKUP(A586,[1]Adjustments!$A$12:$DS$1400,123,FALSE)</f>
        <v>0</v>
      </c>
      <c r="D586" s="80">
        <f t="shared" si="34"/>
        <v>14021.51</v>
      </c>
      <c r="F586" s="337">
        <f>VLOOKUP(A586,[1]Adjustments!$A$12:$DQ$1400,121,FALSE)</f>
        <v>0</v>
      </c>
      <c r="G586" s="740">
        <f t="shared" si="36"/>
        <v>-14021.51</v>
      </c>
      <c r="I586" s="738">
        <f>SUMIF('Tab 3'!$N$11:$N$409,A586,'Tab 3'!$O$11:$O$409)</f>
        <v>0</v>
      </c>
      <c r="J586" s="337">
        <f>SUMIF('Tab 4'!$N$11:$N$409,A586,'Tab 4'!$O$11:$O$409)</f>
        <v>0</v>
      </c>
      <c r="K586" s="337">
        <f>SUMIF('Tab 5'!$N$11:$N$69,A586,'Tab 5'!$O$11:$O$69)</f>
        <v>0</v>
      </c>
      <c r="L586" s="751">
        <f>SUMIF('Tab 6'!$N$11:$N$409,A586,'Tab 6'!$O$11:$O$409)</f>
        <v>0</v>
      </c>
      <c r="M586" s="337">
        <f>SUMIF('Tab7'!$N$70:$N$273,A586,'Tab7'!$O$70:$O$273)</f>
        <v>0</v>
      </c>
      <c r="N586" s="337">
        <f>SUMIF('Tab 8'!$N$70:$N$680,A586,'Tab 8'!$O$70:$O$680)</f>
        <v>0</v>
      </c>
      <c r="O586" s="739">
        <f t="shared" ref="O586:O649" si="37">SUM(I586:N586)</f>
        <v>0</v>
      </c>
      <c r="P586" s="740">
        <f t="shared" si="35"/>
        <v>0</v>
      </c>
    </row>
    <row r="587" spans="1:16">
      <c r="A587" s="732" t="s">
        <v>1162</v>
      </c>
      <c r="B587" s="80">
        <f>VLOOKUP(A587,[1]Adjustments!$A$12:$B$1400,2,FALSE)</f>
        <v>7531847.7530769203</v>
      </c>
      <c r="C587" s="80">
        <f>VLOOKUP(A587,[1]Adjustments!$A$12:$DS$1400,123,FALSE)</f>
        <v>0</v>
      </c>
      <c r="D587" s="80">
        <f t="shared" ref="D587:D650" si="38">SUM(B587:C587)</f>
        <v>7531847.7530769203</v>
      </c>
      <c r="F587" s="337">
        <f>VLOOKUP(A587,[1]Adjustments!$A$12:$DQ$1400,121,FALSE)</f>
        <v>0</v>
      </c>
      <c r="G587" s="740">
        <f t="shared" si="36"/>
        <v>-7531847.7530769203</v>
      </c>
      <c r="I587" s="738">
        <f>SUMIF('Tab 3'!$N$11:$N$409,A587,'Tab 3'!$O$11:$O$409)</f>
        <v>0</v>
      </c>
      <c r="J587" s="337">
        <f>SUMIF('Tab 4'!$N$11:$N$409,A587,'Tab 4'!$O$11:$O$409)</f>
        <v>0</v>
      </c>
      <c r="K587" s="337">
        <f>SUMIF('Tab 5'!$N$11:$N$69,A587,'Tab 5'!$O$11:$O$69)</f>
        <v>0</v>
      </c>
      <c r="L587" s="751">
        <f>SUMIF('Tab 6'!$N$11:$N$409,A587,'Tab 6'!$O$11:$O$409)</f>
        <v>0</v>
      </c>
      <c r="M587" s="337">
        <f>SUMIF('Tab7'!$N$70:$N$273,A587,'Tab7'!$O$70:$O$273)</f>
        <v>0</v>
      </c>
      <c r="N587" s="337">
        <f>SUMIF('Tab 8'!$N$70:$N$680,A587,'Tab 8'!$O$70:$O$680)</f>
        <v>0</v>
      </c>
      <c r="O587" s="739">
        <f t="shared" si="37"/>
        <v>0</v>
      </c>
      <c r="P587" s="740">
        <f t="shared" si="35"/>
        <v>0</v>
      </c>
    </row>
    <row r="588" spans="1:16">
      <c r="A588" s="732" t="s">
        <v>1163</v>
      </c>
      <c r="B588" s="80">
        <f>VLOOKUP(A588,[1]Adjustments!$A$12:$B$1400,2,FALSE)</f>
        <v>1649049.0361538399</v>
      </c>
      <c r="C588" s="80">
        <f>VLOOKUP(A588,[1]Adjustments!$A$12:$DS$1400,123,FALSE)</f>
        <v>0</v>
      </c>
      <c r="D588" s="80">
        <f t="shared" si="38"/>
        <v>1649049.0361538399</v>
      </c>
      <c r="F588" s="337">
        <f>VLOOKUP(A588,[1]Adjustments!$A$12:$DQ$1400,121,FALSE)</f>
        <v>0</v>
      </c>
      <c r="G588" s="740">
        <f t="shared" si="36"/>
        <v>-1649049.0361538399</v>
      </c>
      <c r="I588" s="738">
        <f>SUMIF('Tab 3'!$N$11:$N$409,A588,'Tab 3'!$O$11:$O$409)</f>
        <v>0</v>
      </c>
      <c r="J588" s="337">
        <f>SUMIF('Tab 4'!$N$11:$N$409,A588,'Tab 4'!$O$11:$O$409)</f>
        <v>0</v>
      </c>
      <c r="K588" s="337">
        <f>SUMIF('Tab 5'!$N$11:$N$69,A588,'Tab 5'!$O$11:$O$69)</f>
        <v>0</v>
      </c>
      <c r="L588" s="751">
        <f>SUMIF('Tab 6'!$N$11:$N$409,A588,'Tab 6'!$O$11:$O$409)</f>
        <v>0</v>
      </c>
      <c r="M588" s="337">
        <f>SUMIF('Tab7'!$N$70:$N$273,A588,'Tab7'!$O$70:$O$273)</f>
        <v>0</v>
      </c>
      <c r="N588" s="337">
        <f>SUMIF('Tab 8'!$N$70:$N$680,A588,'Tab 8'!$O$70:$O$680)</f>
        <v>0</v>
      </c>
      <c r="O588" s="739">
        <f t="shared" si="37"/>
        <v>0</v>
      </c>
      <c r="P588" s="740">
        <f t="shared" ref="P588:P651" si="39">+O588-C588</f>
        <v>0</v>
      </c>
    </row>
    <row r="589" spans="1:16">
      <c r="A589" s="732" t="s">
        <v>1164</v>
      </c>
      <c r="B589" s="80">
        <f>VLOOKUP(A589,[1]Adjustments!$A$12:$B$1400,2,FALSE)</f>
        <v>2418486.9300000002</v>
      </c>
      <c r="C589" s="80">
        <f>VLOOKUP(A589,[1]Adjustments!$A$12:$DS$1400,123,FALSE)</f>
        <v>0</v>
      </c>
      <c r="D589" s="80">
        <f t="shared" si="38"/>
        <v>2418486.9300000002</v>
      </c>
      <c r="F589" s="337">
        <f>VLOOKUP(A589,[1]Adjustments!$A$12:$DQ$1400,121,FALSE)</f>
        <v>0</v>
      </c>
      <c r="G589" s="740">
        <f t="shared" si="36"/>
        <v>-2418486.9300000002</v>
      </c>
      <c r="I589" s="738">
        <f>SUMIF('Tab 3'!$N$11:$N$409,A589,'Tab 3'!$O$11:$O$409)</f>
        <v>0</v>
      </c>
      <c r="J589" s="337">
        <f>SUMIF('Tab 4'!$N$11:$N$409,A589,'Tab 4'!$O$11:$O$409)</f>
        <v>0</v>
      </c>
      <c r="K589" s="337">
        <f>SUMIF('Tab 5'!$N$11:$N$69,A589,'Tab 5'!$O$11:$O$69)</f>
        <v>0</v>
      </c>
      <c r="L589" s="751">
        <f>SUMIF('Tab 6'!$N$11:$N$409,A589,'Tab 6'!$O$11:$O$409)</f>
        <v>0</v>
      </c>
      <c r="M589" s="337">
        <f>SUMIF('Tab7'!$N$70:$N$273,A589,'Tab7'!$O$70:$O$273)</f>
        <v>0</v>
      </c>
      <c r="N589" s="337">
        <f>SUMIF('Tab 8'!$N$70:$N$680,A589,'Tab 8'!$O$70:$O$680)</f>
        <v>0</v>
      </c>
      <c r="O589" s="739">
        <f t="shared" si="37"/>
        <v>0</v>
      </c>
      <c r="P589" s="740">
        <f t="shared" si="39"/>
        <v>0</v>
      </c>
    </row>
    <row r="590" spans="1:16">
      <c r="A590" s="732" t="s">
        <v>1165</v>
      </c>
      <c r="B590" s="80">
        <f>VLOOKUP(A590,[1]Adjustments!$A$12:$B$1400,2,FALSE)</f>
        <v>501164.25538461498</v>
      </c>
      <c r="C590" s="80">
        <f>VLOOKUP(A590,[1]Adjustments!$A$12:$DS$1400,123,FALSE)</f>
        <v>0</v>
      </c>
      <c r="D590" s="80">
        <f t="shared" si="38"/>
        <v>501164.25538461498</v>
      </c>
      <c r="F590" s="337">
        <f>VLOOKUP(A590,[1]Adjustments!$A$12:$DQ$1400,121,FALSE)</f>
        <v>0</v>
      </c>
      <c r="G590" s="740">
        <f t="shared" ref="G590:G653" si="40">+F590-D590</f>
        <v>-501164.25538461498</v>
      </c>
      <c r="I590" s="738">
        <f>SUMIF('Tab 3'!$N$11:$N$409,A590,'Tab 3'!$O$11:$O$409)</f>
        <v>0</v>
      </c>
      <c r="J590" s="337">
        <f>SUMIF('Tab 4'!$N$11:$N$409,A590,'Tab 4'!$O$11:$O$409)</f>
        <v>0</v>
      </c>
      <c r="K590" s="337">
        <f>SUMIF('Tab 5'!$N$11:$N$69,A590,'Tab 5'!$O$11:$O$69)</f>
        <v>0</v>
      </c>
      <c r="L590" s="751">
        <f>SUMIF('Tab 6'!$N$11:$N$409,A590,'Tab 6'!$O$11:$O$409)</f>
        <v>0</v>
      </c>
      <c r="M590" s="337">
        <f>SUMIF('Tab7'!$N$70:$N$273,A590,'Tab7'!$O$70:$O$273)</f>
        <v>0</v>
      </c>
      <c r="N590" s="337">
        <f>SUMIF('Tab 8'!$N$70:$N$680,A590,'Tab 8'!$O$70:$O$680)</f>
        <v>0</v>
      </c>
      <c r="O590" s="739">
        <f t="shared" si="37"/>
        <v>0</v>
      </c>
      <c r="P590" s="740">
        <f t="shared" si="39"/>
        <v>0</v>
      </c>
    </row>
    <row r="591" spans="1:16">
      <c r="A591" s="732" t="s">
        <v>1166</v>
      </c>
      <c r="B591" s="80">
        <f>VLOOKUP(A591,[1]Adjustments!$A$12:$B$1400,2,FALSE)</f>
        <v>4275742.1676922999</v>
      </c>
      <c r="C591" s="80">
        <f>VLOOKUP(A591,[1]Adjustments!$A$12:$DS$1400,123,FALSE)</f>
        <v>0</v>
      </c>
      <c r="D591" s="80">
        <f t="shared" si="38"/>
        <v>4275742.1676922999</v>
      </c>
      <c r="F591" s="337">
        <f>VLOOKUP(A591,[1]Adjustments!$A$12:$DQ$1400,121,FALSE)</f>
        <v>0</v>
      </c>
      <c r="G591" s="740">
        <f t="shared" si="40"/>
        <v>-4275742.1676922999</v>
      </c>
      <c r="I591" s="738">
        <f>SUMIF('Tab 3'!$N$11:$N$409,A591,'Tab 3'!$O$11:$O$409)</f>
        <v>0</v>
      </c>
      <c r="J591" s="337">
        <f>SUMIF('Tab 4'!$N$11:$N$409,A591,'Tab 4'!$O$11:$O$409)</f>
        <v>0</v>
      </c>
      <c r="K591" s="337">
        <f>SUMIF('Tab 5'!$N$11:$N$69,A591,'Tab 5'!$O$11:$O$69)</f>
        <v>0</v>
      </c>
      <c r="L591" s="751">
        <f>SUMIF('Tab 6'!$N$11:$N$409,A591,'Tab 6'!$O$11:$O$409)</f>
        <v>0</v>
      </c>
      <c r="M591" s="337">
        <f>SUMIF('Tab7'!$N$70:$N$273,A591,'Tab7'!$O$70:$O$273)</f>
        <v>0</v>
      </c>
      <c r="N591" s="337">
        <f>SUMIF('Tab 8'!$N$70:$N$680,A591,'Tab 8'!$O$70:$O$680)</f>
        <v>0</v>
      </c>
      <c r="O591" s="739">
        <f t="shared" si="37"/>
        <v>0</v>
      </c>
      <c r="P591" s="740">
        <f t="shared" si="39"/>
        <v>0</v>
      </c>
    </row>
    <row r="592" spans="1:16">
      <c r="A592" s="732" t="s">
        <v>1167</v>
      </c>
      <c r="B592" s="80">
        <f>VLOOKUP(A592,[1]Adjustments!$A$12:$B$1400,2,FALSE)</f>
        <v>944538.86</v>
      </c>
      <c r="C592" s="80">
        <f>VLOOKUP(A592,[1]Adjustments!$A$12:$DS$1400,123,FALSE)</f>
        <v>0</v>
      </c>
      <c r="D592" s="80">
        <f t="shared" si="38"/>
        <v>944538.86</v>
      </c>
      <c r="F592" s="337">
        <f>VLOOKUP(A592,[1]Adjustments!$A$12:$DQ$1400,121,FALSE)</f>
        <v>0</v>
      </c>
      <c r="G592" s="740">
        <f t="shared" si="40"/>
        <v>-944538.86</v>
      </c>
      <c r="I592" s="738">
        <f>SUMIF('Tab 3'!$N$11:$N$409,A592,'Tab 3'!$O$11:$O$409)</f>
        <v>0</v>
      </c>
      <c r="J592" s="337">
        <f>SUMIF('Tab 4'!$N$11:$N$409,A592,'Tab 4'!$O$11:$O$409)</f>
        <v>0</v>
      </c>
      <c r="K592" s="337">
        <f>SUMIF('Tab 5'!$N$11:$N$69,A592,'Tab 5'!$O$11:$O$69)</f>
        <v>0</v>
      </c>
      <c r="L592" s="751">
        <f>SUMIF('Tab 6'!$N$11:$N$409,A592,'Tab 6'!$O$11:$O$409)</f>
        <v>0</v>
      </c>
      <c r="M592" s="337">
        <f>SUMIF('Tab7'!$N$70:$N$273,A592,'Tab7'!$O$70:$O$273)</f>
        <v>0</v>
      </c>
      <c r="N592" s="337">
        <f>SUMIF('Tab 8'!$N$70:$N$680,A592,'Tab 8'!$O$70:$O$680)</f>
        <v>0</v>
      </c>
      <c r="O592" s="739">
        <f t="shared" si="37"/>
        <v>0</v>
      </c>
      <c r="P592" s="740">
        <f t="shared" si="39"/>
        <v>0</v>
      </c>
    </row>
    <row r="593" spans="1:16">
      <c r="A593" s="732" t="s">
        <v>1168</v>
      </c>
      <c r="B593" s="80">
        <f>VLOOKUP(A593,[1]Adjustments!$A$12:$B$1400,2,FALSE)</f>
        <v>1383393.93</v>
      </c>
      <c r="C593" s="80">
        <f>VLOOKUP(A593,[1]Adjustments!$A$12:$DS$1400,123,FALSE)</f>
        <v>0</v>
      </c>
      <c r="D593" s="80">
        <f t="shared" si="38"/>
        <v>1383393.93</v>
      </c>
      <c r="F593" s="337">
        <f>VLOOKUP(A593,[1]Adjustments!$A$12:$DQ$1400,121,FALSE)</f>
        <v>0</v>
      </c>
      <c r="G593" s="740">
        <f t="shared" si="40"/>
        <v>-1383393.93</v>
      </c>
      <c r="I593" s="738">
        <f>SUMIF('Tab 3'!$N$11:$N$409,A593,'Tab 3'!$O$11:$O$409)</f>
        <v>0</v>
      </c>
      <c r="J593" s="337">
        <f>SUMIF('Tab 4'!$N$11:$N$409,A593,'Tab 4'!$O$11:$O$409)</f>
        <v>0</v>
      </c>
      <c r="K593" s="337">
        <f>SUMIF('Tab 5'!$N$11:$N$69,A593,'Tab 5'!$O$11:$O$69)</f>
        <v>0</v>
      </c>
      <c r="L593" s="751">
        <f>SUMIF('Tab 6'!$N$11:$N$409,A593,'Tab 6'!$O$11:$O$409)</f>
        <v>0</v>
      </c>
      <c r="M593" s="337">
        <f>SUMIF('Tab7'!$N$70:$N$273,A593,'Tab7'!$O$70:$O$273)</f>
        <v>0</v>
      </c>
      <c r="N593" s="337">
        <f>SUMIF('Tab 8'!$N$70:$N$680,A593,'Tab 8'!$O$70:$O$680)</f>
        <v>0</v>
      </c>
      <c r="O593" s="739">
        <f t="shared" si="37"/>
        <v>0</v>
      </c>
      <c r="P593" s="740">
        <f t="shared" si="39"/>
        <v>0</v>
      </c>
    </row>
    <row r="594" spans="1:16">
      <c r="A594" s="732" t="s">
        <v>1169</v>
      </c>
      <c r="B594" s="80">
        <f>VLOOKUP(A594,[1]Adjustments!$A$12:$B$1400,2,FALSE)</f>
        <v>8273733.8946153801</v>
      </c>
      <c r="C594" s="80">
        <f>VLOOKUP(A594,[1]Adjustments!$A$12:$DS$1400,123,FALSE)</f>
        <v>0</v>
      </c>
      <c r="D594" s="80">
        <f t="shared" si="38"/>
        <v>8273733.8946153801</v>
      </c>
      <c r="F594" s="337">
        <f>VLOOKUP(A594,[1]Adjustments!$A$12:$DQ$1400,121,FALSE)</f>
        <v>0</v>
      </c>
      <c r="G594" s="740">
        <f t="shared" si="40"/>
        <v>-8273733.8946153801</v>
      </c>
      <c r="I594" s="738">
        <f>SUMIF('Tab 3'!$N$11:$N$409,A594,'Tab 3'!$O$11:$O$409)</f>
        <v>0</v>
      </c>
      <c r="J594" s="337">
        <f>SUMIF('Tab 4'!$N$11:$N$409,A594,'Tab 4'!$O$11:$O$409)</f>
        <v>0</v>
      </c>
      <c r="K594" s="337">
        <f>SUMIF('Tab 5'!$N$11:$N$69,A594,'Tab 5'!$O$11:$O$69)</f>
        <v>0</v>
      </c>
      <c r="L594" s="751">
        <f>SUMIF('Tab 6'!$N$11:$N$409,A594,'Tab 6'!$O$11:$O$409)</f>
        <v>0</v>
      </c>
      <c r="M594" s="337">
        <f>SUMIF('Tab7'!$N$70:$N$273,A594,'Tab7'!$O$70:$O$273)</f>
        <v>0</v>
      </c>
      <c r="N594" s="337">
        <f>SUMIF('Tab 8'!$N$70:$N$680,A594,'Tab 8'!$O$70:$O$680)</f>
        <v>0</v>
      </c>
      <c r="O594" s="739">
        <f t="shared" si="37"/>
        <v>0</v>
      </c>
      <c r="P594" s="740">
        <f t="shared" si="39"/>
        <v>0</v>
      </c>
    </row>
    <row r="595" spans="1:16">
      <c r="A595" s="732" t="s">
        <v>1170</v>
      </c>
      <c r="B595" s="80">
        <f>VLOOKUP(A595,[1]Adjustments!$A$12:$B$1400,2,FALSE)</f>
        <v>32992110.218461499</v>
      </c>
      <c r="C595" s="80">
        <f>VLOOKUP(A595,[1]Adjustments!$A$12:$DS$1400,123,FALSE)</f>
        <v>0</v>
      </c>
      <c r="D595" s="80">
        <f t="shared" si="38"/>
        <v>32992110.218461499</v>
      </c>
      <c r="F595" s="337">
        <f>VLOOKUP(A595,[1]Adjustments!$A$12:$DQ$1400,121,FALSE)</f>
        <v>0</v>
      </c>
      <c r="G595" s="740">
        <f t="shared" si="40"/>
        <v>-32992110.218461499</v>
      </c>
      <c r="I595" s="738">
        <f>SUMIF('Tab 3'!$N$11:$N$409,A595,'Tab 3'!$O$11:$O$409)</f>
        <v>0</v>
      </c>
      <c r="J595" s="337">
        <f>SUMIF('Tab 4'!$N$11:$N$409,A595,'Tab 4'!$O$11:$O$409)</f>
        <v>0</v>
      </c>
      <c r="K595" s="337">
        <f>SUMIF('Tab 5'!$N$11:$N$69,A595,'Tab 5'!$O$11:$O$69)</f>
        <v>0</v>
      </c>
      <c r="L595" s="751">
        <f>SUMIF('Tab 6'!$N$11:$N$409,A595,'Tab 6'!$O$11:$O$409)</f>
        <v>0</v>
      </c>
      <c r="M595" s="337">
        <f>SUMIF('Tab7'!$N$70:$N$273,A595,'Tab7'!$O$70:$O$273)</f>
        <v>0</v>
      </c>
      <c r="N595" s="337">
        <f>SUMIF('Tab 8'!$N$70:$N$680,A595,'Tab 8'!$O$70:$O$680)</f>
        <v>0</v>
      </c>
      <c r="O595" s="739">
        <f t="shared" si="37"/>
        <v>0</v>
      </c>
      <c r="P595" s="740">
        <f t="shared" si="39"/>
        <v>0</v>
      </c>
    </row>
    <row r="596" spans="1:16">
      <c r="A596" s="732" t="s">
        <v>1171</v>
      </c>
      <c r="B596" s="80">
        <f>VLOOKUP(A596,[1]Adjustments!$A$12:$B$1400,2,FALSE)</f>
        <v>45031.42</v>
      </c>
      <c r="C596" s="80">
        <f>VLOOKUP(A596,[1]Adjustments!$A$12:$DS$1400,123,FALSE)</f>
        <v>0</v>
      </c>
      <c r="D596" s="80">
        <f t="shared" si="38"/>
        <v>45031.42</v>
      </c>
      <c r="F596" s="337">
        <f>VLOOKUP(A596,[1]Adjustments!$A$12:$DQ$1400,121,FALSE)</f>
        <v>0</v>
      </c>
      <c r="G596" s="740">
        <f t="shared" si="40"/>
        <v>-45031.42</v>
      </c>
      <c r="I596" s="738">
        <f>SUMIF('Tab 3'!$N$11:$N$409,A596,'Tab 3'!$O$11:$O$409)</f>
        <v>0</v>
      </c>
      <c r="J596" s="337">
        <f>SUMIF('Tab 4'!$N$11:$N$409,A596,'Tab 4'!$O$11:$O$409)</f>
        <v>0</v>
      </c>
      <c r="K596" s="337">
        <f>SUMIF('Tab 5'!$N$11:$N$69,A596,'Tab 5'!$O$11:$O$69)</f>
        <v>0</v>
      </c>
      <c r="L596" s="751">
        <f>SUMIF('Tab 6'!$N$11:$N$409,A596,'Tab 6'!$O$11:$O$409)</f>
        <v>0</v>
      </c>
      <c r="M596" s="337">
        <f>SUMIF('Tab7'!$N$70:$N$273,A596,'Tab7'!$O$70:$O$273)</f>
        <v>0</v>
      </c>
      <c r="N596" s="337">
        <f>SUMIF('Tab 8'!$N$70:$N$680,A596,'Tab 8'!$O$70:$O$680)</f>
        <v>0</v>
      </c>
      <c r="O596" s="739">
        <f t="shared" si="37"/>
        <v>0</v>
      </c>
      <c r="P596" s="740">
        <f t="shared" si="39"/>
        <v>0</v>
      </c>
    </row>
    <row r="597" spans="1:16">
      <c r="A597" s="732" t="s">
        <v>1172</v>
      </c>
      <c r="B597" s="80">
        <f>VLOOKUP(A597,[1]Adjustments!$A$12:$B$1400,2,FALSE)</f>
        <v>38458014.923846103</v>
      </c>
      <c r="C597" s="80">
        <f>VLOOKUP(A597,[1]Adjustments!$A$12:$DS$1400,123,FALSE)</f>
        <v>0</v>
      </c>
      <c r="D597" s="80">
        <f t="shared" si="38"/>
        <v>38458014.923846103</v>
      </c>
      <c r="F597" s="337">
        <f>VLOOKUP(A597,[1]Adjustments!$A$12:$DQ$1400,121,FALSE)</f>
        <v>0</v>
      </c>
      <c r="G597" s="740">
        <f t="shared" si="40"/>
        <v>-38458014.923846103</v>
      </c>
      <c r="I597" s="738">
        <f>SUMIF('Tab 3'!$N$11:$N$409,A597,'Tab 3'!$O$11:$O$409)</f>
        <v>0</v>
      </c>
      <c r="J597" s="337">
        <f>SUMIF('Tab 4'!$N$11:$N$409,A597,'Tab 4'!$O$11:$O$409)</f>
        <v>0</v>
      </c>
      <c r="K597" s="337">
        <f>SUMIF('Tab 5'!$N$11:$N$69,A597,'Tab 5'!$O$11:$O$69)</f>
        <v>0</v>
      </c>
      <c r="L597" s="751">
        <f>SUMIF('Tab 6'!$N$11:$N$409,A597,'Tab 6'!$O$11:$O$409)</f>
        <v>0</v>
      </c>
      <c r="M597" s="337">
        <f>SUMIF('Tab7'!$N$70:$N$273,A597,'Tab7'!$O$70:$O$273)</f>
        <v>0</v>
      </c>
      <c r="N597" s="337">
        <f>SUMIF('Tab 8'!$N$70:$N$680,A597,'Tab 8'!$O$70:$O$680)</f>
        <v>0</v>
      </c>
      <c r="O597" s="739">
        <f t="shared" si="37"/>
        <v>0</v>
      </c>
      <c r="P597" s="740">
        <f t="shared" si="39"/>
        <v>0</v>
      </c>
    </row>
    <row r="598" spans="1:16">
      <c r="A598" s="732" t="s">
        <v>1173</v>
      </c>
      <c r="B598" s="80">
        <f>VLOOKUP(A598,[1]Adjustments!$A$12:$B$1400,2,FALSE)</f>
        <v>1470902.35384615</v>
      </c>
      <c r="C598" s="80">
        <f>VLOOKUP(A598,[1]Adjustments!$A$12:$DS$1400,123,FALSE)</f>
        <v>0</v>
      </c>
      <c r="D598" s="80">
        <f t="shared" si="38"/>
        <v>1470902.35384615</v>
      </c>
      <c r="F598" s="337">
        <f>VLOOKUP(A598,[1]Adjustments!$A$12:$DQ$1400,121,FALSE)</f>
        <v>0</v>
      </c>
      <c r="G598" s="740">
        <f t="shared" si="40"/>
        <v>-1470902.35384615</v>
      </c>
      <c r="I598" s="738">
        <f>SUMIF('Tab 3'!$N$11:$N$409,A598,'Tab 3'!$O$11:$O$409)</f>
        <v>0</v>
      </c>
      <c r="J598" s="337">
        <f>SUMIF('Tab 4'!$N$11:$N$409,A598,'Tab 4'!$O$11:$O$409)</f>
        <v>0</v>
      </c>
      <c r="K598" s="337">
        <f>SUMIF('Tab 5'!$N$11:$N$69,A598,'Tab 5'!$O$11:$O$69)</f>
        <v>0</v>
      </c>
      <c r="L598" s="751">
        <f>SUMIF('Tab 6'!$N$11:$N$409,A598,'Tab 6'!$O$11:$O$409)</f>
        <v>0</v>
      </c>
      <c r="M598" s="337">
        <f>SUMIF('Tab7'!$N$70:$N$273,A598,'Tab7'!$O$70:$O$273)</f>
        <v>0</v>
      </c>
      <c r="N598" s="337">
        <f>SUMIF('Tab 8'!$N$70:$N$680,A598,'Tab 8'!$O$70:$O$680)</f>
        <v>0</v>
      </c>
      <c r="O598" s="739">
        <f t="shared" si="37"/>
        <v>0</v>
      </c>
      <c r="P598" s="740">
        <f t="shared" si="39"/>
        <v>0</v>
      </c>
    </row>
    <row r="599" spans="1:16">
      <c r="A599" s="732" t="s">
        <v>1174</v>
      </c>
      <c r="B599" s="80">
        <f>VLOOKUP(A599,[1]Adjustments!$A$12:$B$1400,2,FALSE)</f>
        <v>999837.19</v>
      </c>
      <c r="C599" s="80">
        <f>VLOOKUP(A599,[1]Adjustments!$A$12:$DS$1400,123,FALSE)</f>
        <v>0</v>
      </c>
      <c r="D599" s="80">
        <f t="shared" si="38"/>
        <v>999837.19</v>
      </c>
      <c r="F599" s="337">
        <f>VLOOKUP(A599,[1]Adjustments!$A$12:$DQ$1400,121,FALSE)</f>
        <v>0</v>
      </c>
      <c r="G599" s="740">
        <f t="shared" si="40"/>
        <v>-999837.19</v>
      </c>
      <c r="I599" s="738">
        <f>SUMIF('Tab 3'!$N$11:$N$409,A599,'Tab 3'!$O$11:$O$409)</f>
        <v>0</v>
      </c>
      <c r="J599" s="337">
        <f>SUMIF('Tab 4'!$N$11:$N$409,A599,'Tab 4'!$O$11:$O$409)</f>
        <v>0</v>
      </c>
      <c r="K599" s="337">
        <f>SUMIF('Tab 5'!$N$11:$N$69,A599,'Tab 5'!$O$11:$O$69)</f>
        <v>0</v>
      </c>
      <c r="L599" s="751">
        <f>SUMIF('Tab 6'!$N$11:$N$409,A599,'Tab 6'!$O$11:$O$409)</f>
        <v>0</v>
      </c>
      <c r="M599" s="337">
        <f>SUMIF('Tab7'!$N$70:$N$273,A599,'Tab7'!$O$70:$O$273)</f>
        <v>0</v>
      </c>
      <c r="N599" s="337">
        <f>SUMIF('Tab 8'!$N$70:$N$680,A599,'Tab 8'!$O$70:$O$680)</f>
        <v>0</v>
      </c>
      <c r="O599" s="739">
        <f t="shared" si="37"/>
        <v>0</v>
      </c>
      <c r="P599" s="740">
        <f t="shared" si="39"/>
        <v>0</v>
      </c>
    </row>
    <row r="600" spans="1:16">
      <c r="A600" s="732" t="s">
        <v>1175</v>
      </c>
      <c r="B600" s="80">
        <f>VLOOKUP(A600,[1]Adjustments!$A$12:$B$1400,2,FALSE)</f>
        <v>45400253.880769201</v>
      </c>
      <c r="C600" s="80">
        <f>VLOOKUP(A600,[1]Adjustments!$A$12:$DS$1400,123,FALSE)</f>
        <v>0</v>
      </c>
      <c r="D600" s="80">
        <f t="shared" si="38"/>
        <v>45400253.880769201</v>
      </c>
      <c r="F600" s="337">
        <f>VLOOKUP(A600,[1]Adjustments!$A$12:$DQ$1400,121,FALSE)</f>
        <v>0</v>
      </c>
      <c r="G600" s="740">
        <f t="shared" si="40"/>
        <v>-45400253.880769201</v>
      </c>
      <c r="I600" s="738">
        <f>SUMIF('Tab 3'!$N$11:$N$409,A600,'Tab 3'!$O$11:$O$409)</f>
        <v>0</v>
      </c>
      <c r="J600" s="337">
        <f>SUMIF('Tab 4'!$N$11:$N$409,A600,'Tab 4'!$O$11:$O$409)</f>
        <v>0</v>
      </c>
      <c r="K600" s="337">
        <f>SUMIF('Tab 5'!$N$11:$N$69,A600,'Tab 5'!$O$11:$O$69)</f>
        <v>0</v>
      </c>
      <c r="L600" s="751">
        <f>SUMIF('Tab 6'!$N$11:$N$409,A600,'Tab 6'!$O$11:$O$409)</f>
        <v>0</v>
      </c>
      <c r="M600" s="337">
        <f>SUMIF('Tab7'!$N$70:$N$273,A600,'Tab7'!$O$70:$O$273)</f>
        <v>0</v>
      </c>
      <c r="N600" s="337">
        <f>SUMIF('Tab 8'!$N$70:$N$680,A600,'Tab 8'!$O$70:$O$680)</f>
        <v>0</v>
      </c>
      <c r="O600" s="739">
        <f t="shared" si="37"/>
        <v>0</v>
      </c>
      <c r="P600" s="740">
        <f t="shared" si="39"/>
        <v>0</v>
      </c>
    </row>
    <row r="601" spans="1:16">
      <c r="A601" s="732" t="s">
        <v>1176</v>
      </c>
      <c r="B601" s="80">
        <f>VLOOKUP(A601,[1]Adjustments!$A$12:$B$1400,2,FALSE)</f>
        <v>7344954.7638461497</v>
      </c>
      <c r="C601" s="80">
        <f>VLOOKUP(A601,[1]Adjustments!$A$12:$DS$1400,123,FALSE)</f>
        <v>0</v>
      </c>
      <c r="D601" s="80">
        <f t="shared" si="38"/>
        <v>7344954.7638461497</v>
      </c>
      <c r="F601" s="337">
        <f>VLOOKUP(A601,[1]Adjustments!$A$12:$DQ$1400,121,FALSE)</f>
        <v>0</v>
      </c>
      <c r="G601" s="740">
        <f t="shared" si="40"/>
        <v>-7344954.7638461497</v>
      </c>
      <c r="I601" s="738">
        <f>SUMIF('Tab 3'!$N$11:$N$409,A601,'Tab 3'!$O$11:$O$409)</f>
        <v>0</v>
      </c>
      <c r="J601" s="337">
        <f>SUMIF('Tab 4'!$N$11:$N$409,A601,'Tab 4'!$O$11:$O$409)</f>
        <v>0</v>
      </c>
      <c r="K601" s="337">
        <f>SUMIF('Tab 5'!$N$11:$N$69,A601,'Tab 5'!$O$11:$O$69)</f>
        <v>0</v>
      </c>
      <c r="L601" s="751">
        <f>SUMIF('Tab 6'!$N$11:$N$409,A601,'Tab 6'!$O$11:$O$409)</f>
        <v>0</v>
      </c>
      <c r="M601" s="337">
        <f>SUMIF('Tab7'!$N$70:$N$273,A601,'Tab7'!$O$70:$O$273)</f>
        <v>0</v>
      </c>
      <c r="N601" s="337">
        <f>SUMIF('Tab 8'!$N$70:$N$680,A601,'Tab 8'!$O$70:$O$680)</f>
        <v>0</v>
      </c>
      <c r="O601" s="739">
        <f t="shared" si="37"/>
        <v>0</v>
      </c>
      <c r="P601" s="740">
        <f t="shared" si="39"/>
        <v>0</v>
      </c>
    </row>
    <row r="602" spans="1:16">
      <c r="A602" s="732" t="s">
        <v>1177</v>
      </c>
      <c r="B602" s="80">
        <f>VLOOKUP(A602,[1]Adjustments!$A$12:$B$1400,2,FALSE)</f>
        <v>12777359.1438461</v>
      </c>
      <c r="C602" s="80">
        <f>VLOOKUP(A602,[1]Adjustments!$A$12:$DS$1400,123,FALSE)</f>
        <v>0</v>
      </c>
      <c r="D602" s="80">
        <f t="shared" si="38"/>
        <v>12777359.1438461</v>
      </c>
      <c r="F602" s="337">
        <f>VLOOKUP(A602,[1]Adjustments!$A$12:$DQ$1400,121,FALSE)</f>
        <v>0</v>
      </c>
      <c r="G602" s="740">
        <f t="shared" si="40"/>
        <v>-12777359.1438461</v>
      </c>
      <c r="I602" s="738">
        <f>SUMIF('Tab 3'!$N$11:$N$409,A602,'Tab 3'!$O$11:$O$409)</f>
        <v>0</v>
      </c>
      <c r="J602" s="337">
        <f>SUMIF('Tab 4'!$N$11:$N$409,A602,'Tab 4'!$O$11:$O$409)</f>
        <v>0</v>
      </c>
      <c r="K602" s="337">
        <f>SUMIF('Tab 5'!$N$11:$N$69,A602,'Tab 5'!$O$11:$O$69)</f>
        <v>0</v>
      </c>
      <c r="L602" s="751">
        <f>SUMIF('Tab 6'!$N$11:$N$409,A602,'Tab 6'!$O$11:$O$409)</f>
        <v>0</v>
      </c>
      <c r="M602" s="337">
        <f>SUMIF('Tab7'!$N$70:$N$273,A602,'Tab7'!$O$70:$O$273)</f>
        <v>0</v>
      </c>
      <c r="N602" s="337">
        <f>SUMIF('Tab 8'!$N$70:$N$680,A602,'Tab 8'!$O$70:$O$680)</f>
        <v>0</v>
      </c>
      <c r="O602" s="739">
        <f t="shared" si="37"/>
        <v>0</v>
      </c>
      <c r="P602" s="740">
        <f t="shared" si="39"/>
        <v>0</v>
      </c>
    </row>
    <row r="603" spans="1:16">
      <c r="A603" s="732" t="s">
        <v>1178</v>
      </c>
      <c r="B603" s="80">
        <f>VLOOKUP(A603,[1]Adjustments!$A$12:$B$1400,2,FALSE)</f>
        <v>3297308.7692307602</v>
      </c>
      <c r="C603" s="80">
        <f>VLOOKUP(A603,[1]Adjustments!$A$12:$DS$1400,123,FALSE)</f>
        <v>0</v>
      </c>
      <c r="D603" s="80">
        <f t="shared" si="38"/>
        <v>3297308.7692307602</v>
      </c>
      <c r="F603" s="337">
        <f>VLOOKUP(A603,[1]Adjustments!$A$12:$DQ$1400,121,FALSE)</f>
        <v>0</v>
      </c>
      <c r="G603" s="740">
        <f t="shared" si="40"/>
        <v>-3297308.7692307602</v>
      </c>
      <c r="I603" s="738">
        <f>SUMIF('Tab 3'!$N$11:$N$409,A603,'Tab 3'!$O$11:$O$409)</f>
        <v>0</v>
      </c>
      <c r="J603" s="337">
        <f>SUMIF('Tab 4'!$N$11:$N$409,A603,'Tab 4'!$O$11:$O$409)</f>
        <v>0</v>
      </c>
      <c r="K603" s="337">
        <f>SUMIF('Tab 5'!$N$11:$N$69,A603,'Tab 5'!$O$11:$O$69)</f>
        <v>0</v>
      </c>
      <c r="L603" s="751">
        <f>SUMIF('Tab 6'!$N$11:$N$409,A603,'Tab 6'!$O$11:$O$409)</f>
        <v>0</v>
      </c>
      <c r="M603" s="337">
        <f>SUMIF('Tab7'!$N$70:$N$273,A603,'Tab7'!$O$70:$O$273)</f>
        <v>0</v>
      </c>
      <c r="N603" s="337">
        <f>SUMIF('Tab 8'!$N$70:$N$680,A603,'Tab 8'!$O$70:$O$680)</f>
        <v>0</v>
      </c>
      <c r="O603" s="739">
        <f t="shared" si="37"/>
        <v>0</v>
      </c>
      <c r="P603" s="740">
        <f t="shared" si="39"/>
        <v>0</v>
      </c>
    </row>
    <row r="604" spans="1:16">
      <c r="A604" s="732" t="s">
        <v>1179</v>
      </c>
      <c r="B604" s="80">
        <f>VLOOKUP(A604,[1]Adjustments!$A$12:$B$1400,2,FALSE)</f>
        <v>5075194.2530769203</v>
      </c>
      <c r="C604" s="80">
        <f>VLOOKUP(A604,[1]Adjustments!$A$12:$DS$1400,123,FALSE)</f>
        <v>0</v>
      </c>
      <c r="D604" s="80">
        <f t="shared" si="38"/>
        <v>5075194.2530769203</v>
      </c>
      <c r="F604" s="337">
        <f>VLOOKUP(A604,[1]Adjustments!$A$12:$DQ$1400,121,FALSE)</f>
        <v>0</v>
      </c>
      <c r="G604" s="740">
        <f t="shared" si="40"/>
        <v>-5075194.2530769203</v>
      </c>
      <c r="I604" s="738">
        <f>SUMIF('Tab 3'!$N$11:$N$409,A604,'Tab 3'!$O$11:$O$409)</f>
        <v>0</v>
      </c>
      <c r="J604" s="337">
        <f>SUMIF('Tab 4'!$N$11:$N$409,A604,'Tab 4'!$O$11:$O$409)</f>
        <v>0</v>
      </c>
      <c r="K604" s="337">
        <f>SUMIF('Tab 5'!$N$11:$N$69,A604,'Tab 5'!$O$11:$O$69)</f>
        <v>0</v>
      </c>
      <c r="L604" s="751">
        <f>SUMIF('Tab 6'!$N$11:$N$409,A604,'Tab 6'!$O$11:$O$409)</f>
        <v>0</v>
      </c>
      <c r="M604" s="337">
        <f>SUMIF('Tab7'!$N$70:$N$273,A604,'Tab7'!$O$70:$O$273)</f>
        <v>0</v>
      </c>
      <c r="N604" s="337">
        <f>SUMIF('Tab 8'!$N$70:$N$680,A604,'Tab 8'!$O$70:$O$680)</f>
        <v>0</v>
      </c>
      <c r="O604" s="739">
        <f t="shared" si="37"/>
        <v>0</v>
      </c>
      <c r="P604" s="740">
        <f t="shared" si="39"/>
        <v>0</v>
      </c>
    </row>
    <row r="605" spans="1:16">
      <c r="A605" s="732" t="s">
        <v>1180</v>
      </c>
      <c r="B605" s="80">
        <f>VLOOKUP(A605,[1]Adjustments!$A$12:$B$1400,2,FALSE)</f>
        <v>3174068.7484615301</v>
      </c>
      <c r="C605" s="80">
        <f>VLOOKUP(A605,[1]Adjustments!$A$12:$DS$1400,123,FALSE)</f>
        <v>0</v>
      </c>
      <c r="D605" s="80">
        <f t="shared" si="38"/>
        <v>3174068.7484615301</v>
      </c>
      <c r="F605" s="337">
        <f>VLOOKUP(A605,[1]Adjustments!$A$12:$DQ$1400,121,FALSE)</f>
        <v>0</v>
      </c>
      <c r="G605" s="740">
        <f t="shared" si="40"/>
        <v>-3174068.7484615301</v>
      </c>
      <c r="I605" s="738">
        <f>SUMIF('Tab 3'!$N$11:$N$409,A605,'Tab 3'!$O$11:$O$409)</f>
        <v>0</v>
      </c>
      <c r="J605" s="337">
        <f>SUMIF('Tab 4'!$N$11:$N$409,A605,'Tab 4'!$O$11:$O$409)</f>
        <v>0</v>
      </c>
      <c r="K605" s="337">
        <f>SUMIF('Tab 5'!$N$11:$N$69,A605,'Tab 5'!$O$11:$O$69)</f>
        <v>0</v>
      </c>
      <c r="L605" s="751">
        <f>SUMIF('Tab 6'!$N$11:$N$409,A605,'Tab 6'!$O$11:$O$409)</f>
        <v>0</v>
      </c>
      <c r="M605" s="337">
        <f>SUMIF('Tab7'!$N$70:$N$273,A605,'Tab7'!$O$70:$O$273)</f>
        <v>0</v>
      </c>
      <c r="N605" s="337">
        <f>SUMIF('Tab 8'!$N$70:$N$680,A605,'Tab 8'!$O$70:$O$680)</f>
        <v>0</v>
      </c>
      <c r="O605" s="739">
        <f t="shared" si="37"/>
        <v>0</v>
      </c>
      <c r="P605" s="740">
        <f t="shared" si="39"/>
        <v>0</v>
      </c>
    </row>
    <row r="606" spans="1:16">
      <c r="A606" s="732" t="s">
        <v>1181</v>
      </c>
      <c r="B606" s="80">
        <f>VLOOKUP(A606,[1]Adjustments!$A$12:$B$1400,2,FALSE)</f>
        <v>1135826.4269230701</v>
      </c>
      <c r="C606" s="80">
        <f>VLOOKUP(A606,[1]Adjustments!$A$12:$DS$1400,123,FALSE)</f>
        <v>0</v>
      </c>
      <c r="D606" s="80">
        <f t="shared" si="38"/>
        <v>1135826.4269230701</v>
      </c>
      <c r="F606" s="337">
        <f>VLOOKUP(A606,[1]Adjustments!$A$12:$DQ$1400,121,FALSE)</f>
        <v>0</v>
      </c>
      <c r="G606" s="740">
        <f t="shared" si="40"/>
        <v>-1135826.4269230701</v>
      </c>
      <c r="I606" s="738">
        <f>SUMIF('Tab 3'!$N$11:$N$409,A606,'Tab 3'!$O$11:$O$409)</f>
        <v>0</v>
      </c>
      <c r="J606" s="337">
        <f>SUMIF('Tab 4'!$N$11:$N$409,A606,'Tab 4'!$O$11:$O$409)</f>
        <v>0</v>
      </c>
      <c r="K606" s="337">
        <f>SUMIF('Tab 5'!$N$11:$N$69,A606,'Tab 5'!$O$11:$O$69)</f>
        <v>0</v>
      </c>
      <c r="L606" s="751">
        <f>SUMIF('Tab 6'!$N$11:$N$409,A606,'Tab 6'!$O$11:$O$409)</f>
        <v>0</v>
      </c>
      <c r="M606" s="337">
        <f>SUMIF('Tab7'!$N$70:$N$273,A606,'Tab7'!$O$70:$O$273)</f>
        <v>0</v>
      </c>
      <c r="N606" s="337">
        <f>SUMIF('Tab 8'!$N$70:$N$680,A606,'Tab 8'!$O$70:$O$680)</f>
        <v>0</v>
      </c>
      <c r="O606" s="739">
        <f t="shared" si="37"/>
        <v>0</v>
      </c>
      <c r="P606" s="740">
        <f t="shared" si="39"/>
        <v>0</v>
      </c>
    </row>
    <row r="607" spans="1:16">
      <c r="A607" s="732" t="s">
        <v>1182</v>
      </c>
      <c r="B607" s="80">
        <f>VLOOKUP(A607,[1]Adjustments!$A$12:$B$1400,2,FALSE)</f>
        <v>1544068.08</v>
      </c>
      <c r="C607" s="80">
        <f>VLOOKUP(A607,[1]Adjustments!$A$12:$DS$1400,123,FALSE)</f>
        <v>0</v>
      </c>
      <c r="D607" s="80">
        <f t="shared" si="38"/>
        <v>1544068.08</v>
      </c>
      <c r="F607" s="337">
        <f>VLOOKUP(A607,[1]Adjustments!$A$12:$DQ$1400,121,FALSE)</f>
        <v>0</v>
      </c>
      <c r="G607" s="740">
        <f t="shared" si="40"/>
        <v>-1544068.08</v>
      </c>
      <c r="I607" s="738">
        <f>SUMIF('Tab 3'!$N$11:$N$409,A607,'Tab 3'!$O$11:$O$409)</f>
        <v>0</v>
      </c>
      <c r="J607" s="337">
        <f>SUMIF('Tab 4'!$N$11:$N$409,A607,'Tab 4'!$O$11:$O$409)</f>
        <v>0</v>
      </c>
      <c r="K607" s="337">
        <f>SUMIF('Tab 5'!$N$11:$N$69,A607,'Tab 5'!$O$11:$O$69)</f>
        <v>0</v>
      </c>
      <c r="L607" s="751">
        <f>SUMIF('Tab 6'!$N$11:$N$409,A607,'Tab 6'!$O$11:$O$409)</f>
        <v>0</v>
      </c>
      <c r="M607" s="337">
        <f>SUMIF('Tab7'!$N$70:$N$273,A607,'Tab7'!$O$70:$O$273)</f>
        <v>0</v>
      </c>
      <c r="N607" s="337">
        <f>SUMIF('Tab 8'!$N$70:$N$680,A607,'Tab 8'!$O$70:$O$680)</f>
        <v>0</v>
      </c>
      <c r="O607" s="739">
        <f t="shared" si="37"/>
        <v>0</v>
      </c>
      <c r="P607" s="740">
        <f t="shared" si="39"/>
        <v>0</v>
      </c>
    </row>
    <row r="608" spans="1:16">
      <c r="A608" s="732" t="s">
        <v>1183</v>
      </c>
      <c r="B608" s="80">
        <f>VLOOKUP(A608,[1]Adjustments!$A$12:$B$1400,2,FALSE)</f>
        <v>9485882.9053846095</v>
      </c>
      <c r="C608" s="80">
        <f>VLOOKUP(A608,[1]Adjustments!$A$12:$DS$1400,123,FALSE)</f>
        <v>0</v>
      </c>
      <c r="D608" s="80">
        <f t="shared" si="38"/>
        <v>9485882.9053846095</v>
      </c>
      <c r="F608" s="337">
        <f>VLOOKUP(A608,[1]Adjustments!$A$12:$DQ$1400,121,FALSE)</f>
        <v>0</v>
      </c>
      <c r="G608" s="740">
        <f t="shared" si="40"/>
        <v>-9485882.9053846095</v>
      </c>
      <c r="I608" s="738">
        <f>SUMIF('Tab 3'!$N$11:$N$409,A608,'Tab 3'!$O$11:$O$409)</f>
        <v>0</v>
      </c>
      <c r="J608" s="337">
        <f>SUMIF('Tab 4'!$N$11:$N$409,A608,'Tab 4'!$O$11:$O$409)</f>
        <v>0</v>
      </c>
      <c r="K608" s="337">
        <f>SUMIF('Tab 5'!$N$11:$N$69,A608,'Tab 5'!$O$11:$O$69)</f>
        <v>0</v>
      </c>
      <c r="L608" s="751">
        <f>SUMIF('Tab 6'!$N$11:$N$409,A608,'Tab 6'!$O$11:$O$409)</f>
        <v>0</v>
      </c>
      <c r="M608" s="337">
        <f>SUMIF('Tab7'!$N$70:$N$273,A608,'Tab7'!$O$70:$O$273)</f>
        <v>0</v>
      </c>
      <c r="N608" s="337">
        <f>SUMIF('Tab 8'!$N$70:$N$680,A608,'Tab 8'!$O$70:$O$680)</f>
        <v>0</v>
      </c>
      <c r="O608" s="739">
        <f t="shared" si="37"/>
        <v>0</v>
      </c>
      <c r="P608" s="740">
        <f t="shared" si="39"/>
        <v>0</v>
      </c>
    </row>
    <row r="609" spans="1:16">
      <c r="A609" s="732" t="s">
        <v>1184</v>
      </c>
      <c r="B609" s="80">
        <f>VLOOKUP(A609,[1]Adjustments!$A$12:$B$1400,2,FALSE)</f>
        <v>53444027.054615296</v>
      </c>
      <c r="C609" s="80">
        <f>VLOOKUP(A609,[1]Adjustments!$A$12:$DS$1400,123,FALSE)</f>
        <v>0</v>
      </c>
      <c r="D609" s="80">
        <f t="shared" si="38"/>
        <v>53444027.054615296</v>
      </c>
      <c r="F609" s="337">
        <f>VLOOKUP(A609,[1]Adjustments!$A$12:$DQ$1400,121,FALSE)</f>
        <v>0</v>
      </c>
      <c r="G609" s="740">
        <f t="shared" si="40"/>
        <v>-53444027.054615296</v>
      </c>
      <c r="I609" s="738">
        <f>SUMIF('Tab 3'!$N$11:$N$409,A609,'Tab 3'!$O$11:$O$409)</f>
        <v>0</v>
      </c>
      <c r="J609" s="337">
        <f>SUMIF('Tab 4'!$N$11:$N$409,A609,'Tab 4'!$O$11:$O$409)</f>
        <v>0</v>
      </c>
      <c r="K609" s="337">
        <f>SUMIF('Tab 5'!$N$11:$N$69,A609,'Tab 5'!$O$11:$O$69)</f>
        <v>0</v>
      </c>
      <c r="L609" s="751">
        <f>SUMIF('Tab 6'!$N$11:$N$409,A609,'Tab 6'!$O$11:$O$409)</f>
        <v>0</v>
      </c>
      <c r="M609" s="337">
        <f>SUMIF('Tab7'!$N$70:$N$273,A609,'Tab7'!$O$70:$O$273)</f>
        <v>0</v>
      </c>
      <c r="N609" s="337">
        <f>SUMIF('Tab 8'!$N$70:$N$680,A609,'Tab 8'!$O$70:$O$680)</f>
        <v>0</v>
      </c>
      <c r="O609" s="739">
        <f t="shared" si="37"/>
        <v>0</v>
      </c>
      <c r="P609" s="740">
        <f t="shared" si="39"/>
        <v>0</v>
      </c>
    </row>
    <row r="610" spans="1:16">
      <c r="A610" s="732" t="s">
        <v>1185</v>
      </c>
      <c r="B610" s="80">
        <f>VLOOKUP(A610,[1]Adjustments!$A$12:$B$1400,2,FALSE)</f>
        <v>312240.08230769198</v>
      </c>
      <c r="C610" s="80">
        <f>VLOOKUP(A610,[1]Adjustments!$A$12:$DS$1400,123,FALSE)</f>
        <v>0</v>
      </c>
      <c r="D610" s="80">
        <f t="shared" si="38"/>
        <v>312240.08230769198</v>
      </c>
      <c r="F610" s="337">
        <f>VLOOKUP(A610,[1]Adjustments!$A$12:$DQ$1400,121,FALSE)</f>
        <v>0</v>
      </c>
      <c r="G610" s="740">
        <f t="shared" si="40"/>
        <v>-312240.08230769198</v>
      </c>
      <c r="I610" s="738">
        <f>SUMIF('Tab 3'!$N$11:$N$409,A610,'Tab 3'!$O$11:$O$409)</f>
        <v>0</v>
      </c>
      <c r="J610" s="337">
        <f>SUMIF('Tab 4'!$N$11:$N$409,A610,'Tab 4'!$O$11:$O$409)</f>
        <v>0</v>
      </c>
      <c r="K610" s="337">
        <f>SUMIF('Tab 5'!$N$11:$N$69,A610,'Tab 5'!$O$11:$O$69)</f>
        <v>0</v>
      </c>
      <c r="L610" s="751">
        <f>SUMIF('Tab 6'!$N$11:$N$409,A610,'Tab 6'!$O$11:$O$409)</f>
        <v>0</v>
      </c>
      <c r="M610" s="337">
        <f>SUMIF('Tab7'!$N$70:$N$273,A610,'Tab7'!$O$70:$O$273)</f>
        <v>0</v>
      </c>
      <c r="N610" s="337">
        <f>SUMIF('Tab 8'!$N$70:$N$680,A610,'Tab 8'!$O$70:$O$680)</f>
        <v>0</v>
      </c>
      <c r="O610" s="739">
        <f t="shared" si="37"/>
        <v>0</v>
      </c>
      <c r="P610" s="740">
        <f t="shared" si="39"/>
        <v>0</v>
      </c>
    </row>
    <row r="611" spans="1:16">
      <c r="A611" s="732" t="s">
        <v>1186</v>
      </c>
      <c r="B611" s="80">
        <f>VLOOKUP(A611,[1]Adjustments!$A$12:$B$1400,2,FALSE)</f>
        <v>133531411.77</v>
      </c>
      <c r="C611" s="80">
        <f>VLOOKUP(A611,[1]Adjustments!$A$12:$DS$1400,123,FALSE)</f>
        <v>0</v>
      </c>
      <c r="D611" s="80">
        <f t="shared" si="38"/>
        <v>133531411.77</v>
      </c>
      <c r="F611" s="337">
        <f>VLOOKUP(A611,[1]Adjustments!$A$12:$DQ$1400,121,FALSE)</f>
        <v>0</v>
      </c>
      <c r="G611" s="740">
        <f t="shared" si="40"/>
        <v>-133531411.77</v>
      </c>
      <c r="I611" s="738">
        <f>SUMIF('Tab 3'!$N$11:$N$409,A611,'Tab 3'!$O$11:$O$409)</f>
        <v>0</v>
      </c>
      <c r="J611" s="337">
        <f>SUMIF('Tab 4'!$N$11:$N$409,A611,'Tab 4'!$O$11:$O$409)</f>
        <v>0</v>
      </c>
      <c r="K611" s="337">
        <f>SUMIF('Tab 5'!$N$11:$N$69,A611,'Tab 5'!$O$11:$O$69)</f>
        <v>0</v>
      </c>
      <c r="L611" s="751">
        <f>SUMIF('Tab 6'!$N$11:$N$409,A611,'Tab 6'!$O$11:$O$409)</f>
        <v>0</v>
      </c>
      <c r="M611" s="337">
        <f>SUMIF('Tab7'!$N$70:$N$273,A611,'Tab7'!$O$70:$O$273)</f>
        <v>0</v>
      </c>
      <c r="N611" s="337">
        <f>SUMIF('Tab 8'!$N$70:$N$680,A611,'Tab 8'!$O$70:$O$680)</f>
        <v>0</v>
      </c>
      <c r="O611" s="739">
        <f t="shared" si="37"/>
        <v>0</v>
      </c>
      <c r="P611" s="740">
        <f t="shared" si="39"/>
        <v>0</v>
      </c>
    </row>
    <row r="612" spans="1:16">
      <c r="A612" s="732" t="s">
        <v>1187</v>
      </c>
      <c r="B612" s="80">
        <f>VLOOKUP(A612,[1]Adjustments!$A$12:$B$1400,2,FALSE)</f>
        <v>72596720.343846098</v>
      </c>
      <c r="C612" s="80">
        <f>VLOOKUP(A612,[1]Adjustments!$A$12:$DS$1400,123,FALSE)</f>
        <v>0</v>
      </c>
      <c r="D612" s="80">
        <f t="shared" si="38"/>
        <v>72596720.343846098</v>
      </c>
      <c r="F612" s="337">
        <f>VLOOKUP(A612,[1]Adjustments!$A$12:$DQ$1400,121,FALSE)</f>
        <v>0</v>
      </c>
      <c r="G612" s="740">
        <f t="shared" si="40"/>
        <v>-72596720.343846098</v>
      </c>
      <c r="I612" s="738">
        <f>SUMIF('Tab 3'!$N$11:$N$409,A612,'Tab 3'!$O$11:$O$409)</f>
        <v>0</v>
      </c>
      <c r="J612" s="337">
        <f>SUMIF('Tab 4'!$N$11:$N$409,A612,'Tab 4'!$O$11:$O$409)</f>
        <v>0</v>
      </c>
      <c r="K612" s="337">
        <f>SUMIF('Tab 5'!$N$11:$N$69,A612,'Tab 5'!$O$11:$O$69)</f>
        <v>0</v>
      </c>
      <c r="L612" s="751">
        <f>SUMIF('Tab 6'!$N$11:$N$409,A612,'Tab 6'!$O$11:$O$409)</f>
        <v>0</v>
      </c>
      <c r="M612" s="337">
        <f>SUMIF('Tab7'!$N$70:$N$273,A612,'Tab7'!$O$70:$O$273)</f>
        <v>0</v>
      </c>
      <c r="N612" s="337">
        <f>SUMIF('Tab 8'!$N$70:$N$680,A612,'Tab 8'!$O$70:$O$680)</f>
        <v>0</v>
      </c>
      <c r="O612" s="739">
        <f t="shared" si="37"/>
        <v>0</v>
      </c>
      <c r="P612" s="740">
        <f t="shared" si="39"/>
        <v>0</v>
      </c>
    </row>
    <row r="613" spans="1:16">
      <c r="A613" s="732" t="s">
        <v>1188</v>
      </c>
      <c r="B613" s="80">
        <f>VLOOKUP(A613,[1]Adjustments!$A$12:$B$1400,2,FALSE)</f>
        <v>881537.24538461503</v>
      </c>
      <c r="C613" s="80">
        <f>VLOOKUP(A613,[1]Adjustments!$A$12:$DS$1400,123,FALSE)</f>
        <v>0</v>
      </c>
      <c r="D613" s="80">
        <f t="shared" si="38"/>
        <v>881537.24538461503</v>
      </c>
      <c r="F613" s="337">
        <f>VLOOKUP(A613,[1]Adjustments!$A$12:$DQ$1400,121,FALSE)</f>
        <v>0</v>
      </c>
      <c r="G613" s="740">
        <f t="shared" si="40"/>
        <v>-881537.24538461503</v>
      </c>
      <c r="I613" s="738">
        <f>SUMIF('Tab 3'!$N$11:$N$409,A613,'Tab 3'!$O$11:$O$409)</f>
        <v>0</v>
      </c>
      <c r="J613" s="337">
        <f>SUMIF('Tab 4'!$N$11:$N$409,A613,'Tab 4'!$O$11:$O$409)</f>
        <v>0</v>
      </c>
      <c r="K613" s="337">
        <f>SUMIF('Tab 5'!$N$11:$N$69,A613,'Tab 5'!$O$11:$O$69)</f>
        <v>0</v>
      </c>
      <c r="L613" s="751">
        <f>SUMIF('Tab 6'!$N$11:$N$409,A613,'Tab 6'!$O$11:$O$409)</f>
        <v>0</v>
      </c>
      <c r="M613" s="337">
        <f>SUMIF('Tab7'!$N$70:$N$273,A613,'Tab7'!$O$70:$O$273)</f>
        <v>0</v>
      </c>
      <c r="N613" s="337">
        <f>SUMIF('Tab 8'!$N$70:$N$680,A613,'Tab 8'!$O$70:$O$680)</f>
        <v>0</v>
      </c>
      <c r="O613" s="739">
        <f t="shared" si="37"/>
        <v>0</v>
      </c>
      <c r="P613" s="740">
        <f t="shared" si="39"/>
        <v>0</v>
      </c>
    </row>
    <row r="614" spans="1:16">
      <c r="A614" s="732" t="s">
        <v>1189</v>
      </c>
      <c r="B614" s="80">
        <f>VLOOKUP(A614,[1]Adjustments!$A$12:$B$1400,2,FALSE)</f>
        <v>17244.47</v>
      </c>
      <c r="C614" s="80">
        <f>VLOOKUP(A614,[1]Adjustments!$A$12:$DS$1400,123,FALSE)</f>
        <v>0</v>
      </c>
      <c r="D614" s="80">
        <f t="shared" si="38"/>
        <v>17244.47</v>
      </c>
      <c r="F614" s="337">
        <f>VLOOKUP(A614,[1]Adjustments!$A$12:$DQ$1400,121,FALSE)</f>
        <v>0</v>
      </c>
      <c r="G614" s="740">
        <f t="shared" si="40"/>
        <v>-17244.47</v>
      </c>
      <c r="I614" s="738">
        <f>SUMIF('Tab 3'!$N$11:$N$409,A614,'Tab 3'!$O$11:$O$409)</f>
        <v>0</v>
      </c>
      <c r="J614" s="337">
        <f>SUMIF('Tab 4'!$N$11:$N$409,A614,'Tab 4'!$O$11:$O$409)</f>
        <v>0</v>
      </c>
      <c r="K614" s="337">
        <f>SUMIF('Tab 5'!$N$11:$N$69,A614,'Tab 5'!$O$11:$O$69)</f>
        <v>0</v>
      </c>
      <c r="L614" s="751">
        <f>SUMIF('Tab 6'!$N$11:$N$409,A614,'Tab 6'!$O$11:$O$409)</f>
        <v>0</v>
      </c>
      <c r="M614" s="337">
        <f>SUMIF('Tab7'!$N$70:$N$273,A614,'Tab7'!$O$70:$O$273)</f>
        <v>0</v>
      </c>
      <c r="N614" s="337">
        <f>SUMIF('Tab 8'!$N$70:$N$680,A614,'Tab 8'!$O$70:$O$680)</f>
        <v>0</v>
      </c>
      <c r="O614" s="739">
        <f t="shared" si="37"/>
        <v>0</v>
      </c>
      <c r="P614" s="740">
        <f t="shared" si="39"/>
        <v>0</v>
      </c>
    </row>
    <row r="615" spans="1:16">
      <c r="A615" s="732" t="s">
        <v>1190</v>
      </c>
      <c r="B615" s="80">
        <f>VLOOKUP(A615,[1]Adjustments!$A$12:$B$1400,2,FALSE)</f>
        <v>52222943.832307599</v>
      </c>
      <c r="C615" s="80">
        <f>VLOOKUP(A615,[1]Adjustments!$A$12:$DS$1400,123,FALSE)</f>
        <v>0</v>
      </c>
      <c r="D615" s="80">
        <f t="shared" si="38"/>
        <v>52222943.832307599</v>
      </c>
      <c r="F615" s="337">
        <f>VLOOKUP(A615,[1]Adjustments!$A$12:$DQ$1400,121,FALSE)</f>
        <v>0</v>
      </c>
      <c r="G615" s="740">
        <f t="shared" si="40"/>
        <v>-52222943.832307599</v>
      </c>
      <c r="I615" s="738">
        <f>SUMIF('Tab 3'!$N$11:$N$409,A615,'Tab 3'!$O$11:$O$409)</f>
        <v>0</v>
      </c>
      <c r="J615" s="337">
        <f>SUMIF('Tab 4'!$N$11:$N$409,A615,'Tab 4'!$O$11:$O$409)</f>
        <v>0</v>
      </c>
      <c r="K615" s="337">
        <f>SUMIF('Tab 5'!$N$11:$N$69,A615,'Tab 5'!$O$11:$O$69)</f>
        <v>0</v>
      </c>
      <c r="L615" s="751">
        <f>SUMIF('Tab 6'!$N$11:$N$409,A615,'Tab 6'!$O$11:$O$409)</f>
        <v>0</v>
      </c>
      <c r="M615" s="337">
        <f>SUMIF('Tab7'!$N$70:$N$273,A615,'Tab7'!$O$70:$O$273)</f>
        <v>0</v>
      </c>
      <c r="N615" s="337">
        <f>SUMIF('Tab 8'!$N$70:$N$680,A615,'Tab 8'!$O$70:$O$680)</f>
        <v>0</v>
      </c>
      <c r="O615" s="739">
        <f t="shared" si="37"/>
        <v>0</v>
      </c>
      <c r="P615" s="740">
        <f t="shared" si="39"/>
        <v>0</v>
      </c>
    </row>
    <row r="616" spans="1:16">
      <c r="A616" s="732" t="s">
        <v>1191</v>
      </c>
      <c r="B616" s="80">
        <f>VLOOKUP(A616,[1]Adjustments!$A$12:$B$1400,2,FALSE)</f>
        <v>12685749.787692299</v>
      </c>
      <c r="C616" s="80">
        <f>VLOOKUP(A616,[1]Adjustments!$A$12:$DS$1400,123,FALSE)</f>
        <v>0</v>
      </c>
      <c r="D616" s="80">
        <f t="shared" si="38"/>
        <v>12685749.787692299</v>
      </c>
      <c r="F616" s="337">
        <f>VLOOKUP(A616,[1]Adjustments!$A$12:$DQ$1400,121,FALSE)</f>
        <v>0</v>
      </c>
      <c r="G616" s="740">
        <f t="shared" si="40"/>
        <v>-12685749.787692299</v>
      </c>
      <c r="I616" s="738">
        <f>SUMIF('Tab 3'!$N$11:$N$409,A616,'Tab 3'!$O$11:$O$409)</f>
        <v>0</v>
      </c>
      <c r="J616" s="337">
        <f>SUMIF('Tab 4'!$N$11:$N$409,A616,'Tab 4'!$O$11:$O$409)</f>
        <v>0</v>
      </c>
      <c r="K616" s="337">
        <f>SUMIF('Tab 5'!$N$11:$N$69,A616,'Tab 5'!$O$11:$O$69)</f>
        <v>0</v>
      </c>
      <c r="L616" s="751">
        <f>SUMIF('Tab 6'!$N$11:$N$409,A616,'Tab 6'!$O$11:$O$409)</f>
        <v>0</v>
      </c>
      <c r="M616" s="337">
        <f>SUMIF('Tab7'!$N$70:$N$273,A616,'Tab7'!$O$70:$O$273)</f>
        <v>0</v>
      </c>
      <c r="N616" s="337">
        <f>SUMIF('Tab 8'!$N$70:$N$680,A616,'Tab 8'!$O$70:$O$680)</f>
        <v>0</v>
      </c>
      <c r="O616" s="739">
        <f t="shared" si="37"/>
        <v>0</v>
      </c>
      <c r="P616" s="740">
        <f t="shared" si="39"/>
        <v>0</v>
      </c>
    </row>
    <row r="617" spans="1:16">
      <c r="A617" s="732" t="s">
        <v>1192</v>
      </c>
      <c r="B617" s="80">
        <f>VLOOKUP(A617,[1]Adjustments!$A$12:$B$1400,2,FALSE)</f>
        <v>26216861.82</v>
      </c>
      <c r="C617" s="80">
        <f>VLOOKUP(A617,[1]Adjustments!$A$12:$DS$1400,123,FALSE)</f>
        <v>0</v>
      </c>
      <c r="D617" s="80">
        <f t="shared" si="38"/>
        <v>26216861.82</v>
      </c>
      <c r="F617" s="337">
        <f>VLOOKUP(A617,[1]Adjustments!$A$12:$DQ$1400,121,FALSE)</f>
        <v>0</v>
      </c>
      <c r="G617" s="740">
        <f t="shared" si="40"/>
        <v>-26216861.82</v>
      </c>
      <c r="I617" s="738">
        <f>SUMIF('Tab 3'!$N$11:$N$409,A617,'Tab 3'!$O$11:$O$409)</f>
        <v>0</v>
      </c>
      <c r="J617" s="337">
        <f>SUMIF('Tab 4'!$N$11:$N$409,A617,'Tab 4'!$O$11:$O$409)</f>
        <v>0</v>
      </c>
      <c r="K617" s="337">
        <f>SUMIF('Tab 5'!$N$11:$N$69,A617,'Tab 5'!$O$11:$O$69)</f>
        <v>0</v>
      </c>
      <c r="L617" s="751">
        <f>SUMIF('Tab 6'!$N$11:$N$409,A617,'Tab 6'!$O$11:$O$409)</f>
        <v>0</v>
      </c>
      <c r="M617" s="337">
        <f>SUMIF('Tab7'!$N$70:$N$273,A617,'Tab7'!$O$70:$O$273)</f>
        <v>0</v>
      </c>
      <c r="N617" s="337">
        <f>SUMIF('Tab 8'!$N$70:$N$680,A617,'Tab 8'!$O$70:$O$680)</f>
        <v>0</v>
      </c>
      <c r="O617" s="739">
        <f t="shared" si="37"/>
        <v>0</v>
      </c>
      <c r="P617" s="740">
        <f t="shared" si="39"/>
        <v>0</v>
      </c>
    </row>
    <row r="618" spans="1:16">
      <c r="A618" s="732" t="s">
        <v>1193</v>
      </c>
      <c r="B618" s="80">
        <f>VLOOKUP(A618,[1]Adjustments!$A$12:$B$1400,2,FALSE)</f>
        <v>4924275.7123076897</v>
      </c>
      <c r="C618" s="80">
        <f>VLOOKUP(A618,[1]Adjustments!$A$12:$DS$1400,123,FALSE)</f>
        <v>0</v>
      </c>
      <c r="D618" s="80">
        <f t="shared" si="38"/>
        <v>4924275.7123076897</v>
      </c>
      <c r="F618" s="337">
        <f>VLOOKUP(A618,[1]Adjustments!$A$12:$DQ$1400,121,FALSE)</f>
        <v>0</v>
      </c>
      <c r="G618" s="740">
        <f t="shared" si="40"/>
        <v>-4924275.7123076897</v>
      </c>
      <c r="I618" s="738">
        <f>SUMIF('Tab 3'!$N$11:$N$409,A618,'Tab 3'!$O$11:$O$409)</f>
        <v>0</v>
      </c>
      <c r="J618" s="337">
        <f>SUMIF('Tab 4'!$N$11:$N$409,A618,'Tab 4'!$O$11:$O$409)</f>
        <v>0</v>
      </c>
      <c r="K618" s="337">
        <f>SUMIF('Tab 5'!$N$11:$N$69,A618,'Tab 5'!$O$11:$O$69)</f>
        <v>0</v>
      </c>
      <c r="L618" s="751">
        <f>SUMIF('Tab 6'!$N$11:$N$409,A618,'Tab 6'!$O$11:$O$409)</f>
        <v>0</v>
      </c>
      <c r="M618" s="337">
        <f>SUMIF('Tab7'!$N$70:$N$273,A618,'Tab7'!$O$70:$O$273)</f>
        <v>0</v>
      </c>
      <c r="N618" s="337">
        <f>SUMIF('Tab 8'!$N$70:$N$680,A618,'Tab 8'!$O$70:$O$680)</f>
        <v>0</v>
      </c>
      <c r="O618" s="739">
        <f t="shared" si="37"/>
        <v>0</v>
      </c>
      <c r="P618" s="740">
        <f t="shared" si="39"/>
        <v>0</v>
      </c>
    </row>
    <row r="619" spans="1:16">
      <c r="A619" s="732" t="s">
        <v>1194</v>
      </c>
      <c r="B619" s="80">
        <f>VLOOKUP(A619,[1]Adjustments!$A$12:$B$1400,2,FALSE)</f>
        <v>53558.311538461501</v>
      </c>
      <c r="C619" s="80">
        <f>VLOOKUP(A619,[1]Adjustments!$A$12:$DS$1400,123,FALSE)</f>
        <v>0</v>
      </c>
      <c r="D619" s="80">
        <f t="shared" si="38"/>
        <v>53558.311538461501</v>
      </c>
      <c r="F619" s="337">
        <f>VLOOKUP(A619,[1]Adjustments!$A$12:$DQ$1400,121,FALSE)</f>
        <v>0</v>
      </c>
      <c r="G619" s="740">
        <f t="shared" si="40"/>
        <v>-53558.311538461501</v>
      </c>
      <c r="I619" s="738">
        <f>SUMIF('Tab 3'!$N$11:$N$409,A619,'Tab 3'!$O$11:$O$409)</f>
        <v>0</v>
      </c>
      <c r="J619" s="337">
        <f>SUMIF('Tab 4'!$N$11:$N$409,A619,'Tab 4'!$O$11:$O$409)</f>
        <v>0</v>
      </c>
      <c r="K619" s="337">
        <f>SUMIF('Tab 5'!$N$11:$N$69,A619,'Tab 5'!$O$11:$O$69)</f>
        <v>0</v>
      </c>
      <c r="L619" s="751">
        <f>SUMIF('Tab 6'!$N$11:$N$409,A619,'Tab 6'!$O$11:$O$409)</f>
        <v>0</v>
      </c>
      <c r="M619" s="337">
        <f>SUMIF('Tab7'!$N$70:$N$273,A619,'Tab7'!$O$70:$O$273)</f>
        <v>0</v>
      </c>
      <c r="N619" s="337">
        <f>SUMIF('Tab 8'!$N$70:$N$680,A619,'Tab 8'!$O$70:$O$680)</f>
        <v>0</v>
      </c>
      <c r="O619" s="739">
        <f t="shared" si="37"/>
        <v>0</v>
      </c>
      <c r="P619" s="740">
        <f t="shared" si="39"/>
        <v>0</v>
      </c>
    </row>
    <row r="620" spans="1:16">
      <c r="A620" s="732" t="s">
        <v>1195</v>
      </c>
      <c r="B620" s="80">
        <f>VLOOKUP(A620,[1]Adjustments!$A$12:$B$1400,2,FALSE)</f>
        <v>216484.44</v>
      </c>
      <c r="C620" s="80">
        <f>VLOOKUP(A620,[1]Adjustments!$A$12:$DS$1400,123,FALSE)</f>
        <v>0</v>
      </c>
      <c r="D620" s="80">
        <f t="shared" si="38"/>
        <v>216484.44</v>
      </c>
      <c r="F620" s="337">
        <f>VLOOKUP(A620,[1]Adjustments!$A$12:$DQ$1400,121,FALSE)</f>
        <v>0</v>
      </c>
      <c r="G620" s="740">
        <f t="shared" si="40"/>
        <v>-216484.44</v>
      </c>
      <c r="I620" s="738">
        <f>SUMIF('Tab 3'!$N$11:$N$409,A620,'Tab 3'!$O$11:$O$409)</f>
        <v>0</v>
      </c>
      <c r="J620" s="337">
        <f>SUMIF('Tab 4'!$N$11:$N$409,A620,'Tab 4'!$O$11:$O$409)</f>
        <v>0</v>
      </c>
      <c r="K620" s="337">
        <f>SUMIF('Tab 5'!$N$11:$N$69,A620,'Tab 5'!$O$11:$O$69)</f>
        <v>0</v>
      </c>
      <c r="L620" s="751">
        <f>SUMIF('Tab 6'!$N$11:$N$409,A620,'Tab 6'!$O$11:$O$409)</f>
        <v>0</v>
      </c>
      <c r="M620" s="337">
        <f>SUMIF('Tab7'!$N$70:$N$273,A620,'Tab7'!$O$70:$O$273)</f>
        <v>0</v>
      </c>
      <c r="N620" s="337">
        <f>SUMIF('Tab 8'!$N$70:$N$680,A620,'Tab 8'!$O$70:$O$680)</f>
        <v>0</v>
      </c>
      <c r="O620" s="739">
        <f t="shared" si="37"/>
        <v>0</v>
      </c>
      <c r="P620" s="740">
        <f t="shared" si="39"/>
        <v>0</v>
      </c>
    </row>
    <row r="621" spans="1:16">
      <c r="A621" s="732" t="s">
        <v>1196</v>
      </c>
      <c r="B621" s="80">
        <f>VLOOKUP(A621,[1]Adjustments!$A$12:$B$1400,2,FALSE)</f>
        <v>55423.63</v>
      </c>
      <c r="C621" s="80">
        <f>VLOOKUP(A621,[1]Adjustments!$A$12:$DS$1400,123,FALSE)</f>
        <v>0</v>
      </c>
      <c r="D621" s="80">
        <f t="shared" si="38"/>
        <v>55423.63</v>
      </c>
      <c r="F621" s="337">
        <f>VLOOKUP(A621,[1]Adjustments!$A$12:$DQ$1400,121,FALSE)</f>
        <v>0</v>
      </c>
      <c r="G621" s="740">
        <f t="shared" si="40"/>
        <v>-55423.63</v>
      </c>
      <c r="I621" s="738">
        <f>SUMIF('Tab 3'!$N$11:$N$409,A621,'Tab 3'!$O$11:$O$409)</f>
        <v>0</v>
      </c>
      <c r="J621" s="337">
        <f>SUMIF('Tab 4'!$N$11:$N$409,A621,'Tab 4'!$O$11:$O$409)</f>
        <v>0</v>
      </c>
      <c r="K621" s="337">
        <f>SUMIF('Tab 5'!$N$11:$N$69,A621,'Tab 5'!$O$11:$O$69)</f>
        <v>0</v>
      </c>
      <c r="L621" s="751">
        <f>SUMIF('Tab 6'!$N$11:$N$409,A621,'Tab 6'!$O$11:$O$409)</f>
        <v>0</v>
      </c>
      <c r="M621" s="337">
        <f>SUMIF('Tab7'!$N$70:$N$273,A621,'Tab7'!$O$70:$O$273)</f>
        <v>0</v>
      </c>
      <c r="N621" s="337">
        <f>SUMIF('Tab 8'!$N$70:$N$680,A621,'Tab 8'!$O$70:$O$680)</f>
        <v>0</v>
      </c>
      <c r="O621" s="739">
        <f t="shared" si="37"/>
        <v>0</v>
      </c>
      <c r="P621" s="740">
        <f t="shared" si="39"/>
        <v>0</v>
      </c>
    </row>
    <row r="622" spans="1:16">
      <c r="A622" s="732" t="s">
        <v>1197</v>
      </c>
      <c r="B622" s="80">
        <f>VLOOKUP(A622,[1]Adjustments!$A$12:$B$1400,2,FALSE)</f>
        <v>1074086.2561538401</v>
      </c>
      <c r="C622" s="80">
        <f>VLOOKUP(A622,[1]Adjustments!$A$12:$DS$1400,123,FALSE)</f>
        <v>0</v>
      </c>
      <c r="D622" s="80">
        <f t="shared" si="38"/>
        <v>1074086.2561538401</v>
      </c>
      <c r="F622" s="337">
        <f>VLOOKUP(A622,[1]Adjustments!$A$12:$DQ$1400,121,FALSE)</f>
        <v>0</v>
      </c>
      <c r="G622" s="740">
        <f t="shared" si="40"/>
        <v>-1074086.2561538401</v>
      </c>
      <c r="I622" s="738">
        <f>SUMIF('Tab 3'!$N$11:$N$409,A622,'Tab 3'!$O$11:$O$409)</f>
        <v>0</v>
      </c>
      <c r="J622" s="337">
        <f>SUMIF('Tab 4'!$N$11:$N$409,A622,'Tab 4'!$O$11:$O$409)</f>
        <v>0</v>
      </c>
      <c r="K622" s="337">
        <f>SUMIF('Tab 5'!$N$11:$N$69,A622,'Tab 5'!$O$11:$O$69)</f>
        <v>0</v>
      </c>
      <c r="L622" s="751">
        <f>SUMIF('Tab 6'!$N$11:$N$409,A622,'Tab 6'!$O$11:$O$409)</f>
        <v>0</v>
      </c>
      <c r="M622" s="337">
        <f>SUMIF('Tab7'!$N$70:$N$273,A622,'Tab7'!$O$70:$O$273)</f>
        <v>0</v>
      </c>
      <c r="N622" s="337">
        <f>SUMIF('Tab 8'!$N$70:$N$680,A622,'Tab 8'!$O$70:$O$680)</f>
        <v>0</v>
      </c>
      <c r="O622" s="739">
        <f t="shared" si="37"/>
        <v>0</v>
      </c>
      <c r="P622" s="740">
        <f t="shared" si="39"/>
        <v>0</v>
      </c>
    </row>
    <row r="623" spans="1:16">
      <c r="A623" s="732" t="s">
        <v>1198</v>
      </c>
      <c r="B623" s="80">
        <f>VLOOKUP(A623,[1]Adjustments!$A$12:$B$1400,2,FALSE)</f>
        <v>1157.10846153846</v>
      </c>
      <c r="C623" s="80">
        <f>VLOOKUP(A623,[1]Adjustments!$A$12:$DS$1400,123,FALSE)</f>
        <v>0</v>
      </c>
      <c r="D623" s="80">
        <f t="shared" si="38"/>
        <v>1157.10846153846</v>
      </c>
      <c r="F623" s="337">
        <f>VLOOKUP(A623,[1]Adjustments!$A$12:$DQ$1400,121,FALSE)</f>
        <v>0</v>
      </c>
      <c r="G623" s="740">
        <f t="shared" si="40"/>
        <v>-1157.10846153846</v>
      </c>
      <c r="I623" s="738">
        <f>SUMIF('Tab 3'!$N$11:$N$409,A623,'Tab 3'!$O$11:$O$409)</f>
        <v>0</v>
      </c>
      <c r="J623" s="337">
        <f>SUMIF('Tab 4'!$N$11:$N$409,A623,'Tab 4'!$O$11:$O$409)</f>
        <v>0</v>
      </c>
      <c r="K623" s="337">
        <f>SUMIF('Tab 5'!$N$11:$N$69,A623,'Tab 5'!$O$11:$O$69)</f>
        <v>0</v>
      </c>
      <c r="L623" s="751">
        <f>SUMIF('Tab 6'!$N$11:$N$409,A623,'Tab 6'!$O$11:$O$409)</f>
        <v>0</v>
      </c>
      <c r="M623" s="337">
        <f>SUMIF('Tab7'!$N$70:$N$273,A623,'Tab7'!$O$70:$O$273)</f>
        <v>0</v>
      </c>
      <c r="N623" s="337">
        <f>SUMIF('Tab 8'!$N$70:$N$680,A623,'Tab 8'!$O$70:$O$680)</f>
        <v>0</v>
      </c>
      <c r="O623" s="739">
        <f t="shared" si="37"/>
        <v>0</v>
      </c>
      <c r="P623" s="740">
        <f t="shared" si="39"/>
        <v>0</v>
      </c>
    </row>
    <row r="624" spans="1:16">
      <c r="A624" s="732" t="s">
        <v>1199</v>
      </c>
      <c r="B624" s="80">
        <f>VLOOKUP(A624,[1]Adjustments!$A$12:$B$1400,2,FALSE)</f>
        <v>2286948.2892307602</v>
      </c>
      <c r="C624" s="80">
        <f>VLOOKUP(A624,[1]Adjustments!$A$12:$DS$1400,123,FALSE)</f>
        <v>0</v>
      </c>
      <c r="D624" s="80">
        <f t="shared" si="38"/>
        <v>2286948.2892307602</v>
      </c>
      <c r="F624" s="337">
        <f>VLOOKUP(A624,[1]Adjustments!$A$12:$DQ$1400,121,FALSE)</f>
        <v>0</v>
      </c>
      <c r="G624" s="740">
        <f t="shared" si="40"/>
        <v>-2286948.2892307602</v>
      </c>
      <c r="I624" s="738">
        <f>SUMIF('Tab 3'!$N$11:$N$409,A624,'Tab 3'!$O$11:$O$409)</f>
        <v>0</v>
      </c>
      <c r="J624" s="337">
        <f>SUMIF('Tab 4'!$N$11:$N$409,A624,'Tab 4'!$O$11:$O$409)</f>
        <v>0</v>
      </c>
      <c r="K624" s="337">
        <f>SUMIF('Tab 5'!$N$11:$N$69,A624,'Tab 5'!$O$11:$O$69)</f>
        <v>0</v>
      </c>
      <c r="L624" s="751">
        <f>SUMIF('Tab 6'!$N$11:$N$409,A624,'Tab 6'!$O$11:$O$409)</f>
        <v>0</v>
      </c>
      <c r="M624" s="337">
        <f>SUMIF('Tab7'!$N$70:$N$273,A624,'Tab7'!$O$70:$O$273)</f>
        <v>0</v>
      </c>
      <c r="N624" s="337">
        <f>SUMIF('Tab 8'!$N$70:$N$680,A624,'Tab 8'!$O$70:$O$680)</f>
        <v>0</v>
      </c>
      <c r="O624" s="739">
        <f t="shared" si="37"/>
        <v>0</v>
      </c>
      <c r="P624" s="740">
        <f t="shared" si="39"/>
        <v>0</v>
      </c>
    </row>
    <row r="625" spans="1:16">
      <c r="A625" s="732" t="s">
        <v>1200</v>
      </c>
      <c r="B625" s="80">
        <f>VLOOKUP(A625,[1]Adjustments!$A$12:$B$1400,2,FALSE)</f>
        <v>2787641.41384615</v>
      </c>
      <c r="C625" s="80">
        <f>VLOOKUP(A625,[1]Adjustments!$A$12:$DS$1400,123,FALSE)</f>
        <v>0</v>
      </c>
      <c r="D625" s="80">
        <f t="shared" si="38"/>
        <v>2787641.41384615</v>
      </c>
      <c r="F625" s="337">
        <f>VLOOKUP(A625,[1]Adjustments!$A$12:$DQ$1400,121,FALSE)</f>
        <v>0</v>
      </c>
      <c r="G625" s="740">
        <f t="shared" si="40"/>
        <v>-2787641.41384615</v>
      </c>
      <c r="I625" s="738">
        <f>SUMIF('Tab 3'!$N$11:$N$409,A625,'Tab 3'!$O$11:$O$409)</f>
        <v>0</v>
      </c>
      <c r="J625" s="337">
        <f>SUMIF('Tab 4'!$N$11:$N$409,A625,'Tab 4'!$O$11:$O$409)</f>
        <v>0</v>
      </c>
      <c r="K625" s="337">
        <f>SUMIF('Tab 5'!$N$11:$N$69,A625,'Tab 5'!$O$11:$O$69)</f>
        <v>0</v>
      </c>
      <c r="L625" s="751">
        <f>SUMIF('Tab 6'!$N$11:$N$409,A625,'Tab 6'!$O$11:$O$409)</f>
        <v>0</v>
      </c>
      <c r="M625" s="337">
        <f>SUMIF('Tab7'!$N$70:$N$273,A625,'Tab7'!$O$70:$O$273)</f>
        <v>0</v>
      </c>
      <c r="N625" s="337">
        <f>SUMIF('Tab 8'!$N$70:$N$680,A625,'Tab 8'!$O$70:$O$680)</f>
        <v>0</v>
      </c>
      <c r="O625" s="739">
        <f t="shared" si="37"/>
        <v>0</v>
      </c>
      <c r="P625" s="740">
        <f t="shared" si="39"/>
        <v>0</v>
      </c>
    </row>
    <row r="626" spans="1:16">
      <c r="A626" s="732" t="s">
        <v>1201</v>
      </c>
      <c r="B626" s="80">
        <f>VLOOKUP(A626,[1]Adjustments!$A$12:$B$1400,2,FALSE)</f>
        <v>922241.88923076901</v>
      </c>
      <c r="C626" s="80">
        <f>VLOOKUP(A626,[1]Adjustments!$A$12:$DS$1400,123,FALSE)</f>
        <v>0</v>
      </c>
      <c r="D626" s="80">
        <f t="shared" si="38"/>
        <v>922241.88923076901</v>
      </c>
      <c r="F626" s="337">
        <f>VLOOKUP(A626,[1]Adjustments!$A$12:$DQ$1400,121,FALSE)</f>
        <v>0</v>
      </c>
      <c r="G626" s="740">
        <f t="shared" si="40"/>
        <v>-922241.88923076901</v>
      </c>
      <c r="I626" s="738">
        <f>SUMIF('Tab 3'!$N$11:$N$409,A626,'Tab 3'!$O$11:$O$409)</f>
        <v>0</v>
      </c>
      <c r="J626" s="337">
        <f>SUMIF('Tab 4'!$N$11:$N$409,A626,'Tab 4'!$O$11:$O$409)</f>
        <v>0</v>
      </c>
      <c r="K626" s="337">
        <f>SUMIF('Tab 5'!$N$11:$N$69,A626,'Tab 5'!$O$11:$O$69)</f>
        <v>0</v>
      </c>
      <c r="L626" s="751">
        <f>SUMIF('Tab 6'!$N$11:$N$409,A626,'Tab 6'!$O$11:$O$409)</f>
        <v>0</v>
      </c>
      <c r="M626" s="337">
        <f>SUMIF('Tab7'!$N$70:$N$273,A626,'Tab7'!$O$70:$O$273)</f>
        <v>0</v>
      </c>
      <c r="N626" s="337">
        <f>SUMIF('Tab 8'!$N$70:$N$680,A626,'Tab 8'!$O$70:$O$680)</f>
        <v>0</v>
      </c>
      <c r="O626" s="739">
        <f t="shared" si="37"/>
        <v>0</v>
      </c>
      <c r="P626" s="740">
        <f t="shared" si="39"/>
        <v>0</v>
      </c>
    </row>
    <row r="627" spans="1:16">
      <c r="A627" s="732" t="s">
        <v>1202</v>
      </c>
      <c r="B627" s="80">
        <f>VLOOKUP(A627,[1]Adjustments!$A$12:$B$1400,2,FALSE)</f>
        <v>205150.658461538</v>
      </c>
      <c r="C627" s="80">
        <f>VLOOKUP(A627,[1]Adjustments!$A$12:$DS$1400,123,FALSE)</f>
        <v>0</v>
      </c>
      <c r="D627" s="80">
        <f t="shared" si="38"/>
        <v>205150.658461538</v>
      </c>
      <c r="F627" s="337">
        <f>VLOOKUP(A627,[1]Adjustments!$A$12:$DQ$1400,121,FALSE)</f>
        <v>0</v>
      </c>
      <c r="G627" s="740">
        <f t="shared" si="40"/>
        <v>-205150.658461538</v>
      </c>
      <c r="I627" s="738">
        <f>SUMIF('Tab 3'!$N$11:$N$409,A627,'Tab 3'!$O$11:$O$409)</f>
        <v>0</v>
      </c>
      <c r="J627" s="337">
        <f>SUMIF('Tab 4'!$N$11:$N$409,A627,'Tab 4'!$O$11:$O$409)</f>
        <v>0</v>
      </c>
      <c r="K627" s="337">
        <f>SUMIF('Tab 5'!$N$11:$N$69,A627,'Tab 5'!$O$11:$O$69)</f>
        <v>0</v>
      </c>
      <c r="L627" s="751">
        <f>SUMIF('Tab 6'!$N$11:$N$409,A627,'Tab 6'!$O$11:$O$409)</f>
        <v>0</v>
      </c>
      <c r="M627" s="337">
        <f>SUMIF('Tab7'!$N$70:$N$273,A627,'Tab7'!$O$70:$O$273)</f>
        <v>0</v>
      </c>
      <c r="N627" s="337">
        <f>SUMIF('Tab 8'!$N$70:$N$680,A627,'Tab 8'!$O$70:$O$680)</f>
        <v>0</v>
      </c>
      <c r="O627" s="739">
        <f t="shared" si="37"/>
        <v>0</v>
      </c>
      <c r="P627" s="740">
        <f t="shared" si="39"/>
        <v>0</v>
      </c>
    </row>
    <row r="628" spans="1:16">
      <c r="A628" s="732" t="s">
        <v>1203</v>
      </c>
      <c r="B628" s="80">
        <f>VLOOKUP(A628,[1]Adjustments!$A$12:$B$1400,2,FALSE)</f>
        <v>181222.36384615299</v>
      </c>
      <c r="C628" s="80">
        <f>VLOOKUP(A628,[1]Adjustments!$A$12:$DS$1400,123,FALSE)</f>
        <v>0</v>
      </c>
      <c r="D628" s="80">
        <f t="shared" si="38"/>
        <v>181222.36384615299</v>
      </c>
      <c r="F628" s="337">
        <f>VLOOKUP(A628,[1]Adjustments!$A$12:$DQ$1400,121,FALSE)</f>
        <v>0</v>
      </c>
      <c r="G628" s="740">
        <f t="shared" si="40"/>
        <v>-181222.36384615299</v>
      </c>
      <c r="I628" s="738">
        <f>SUMIF('Tab 3'!$N$11:$N$409,A628,'Tab 3'!$O$11:$O$409)</f>
        <v>0</v>
      </c>
      <c r="J628" s="337">
        <f>SUMIF('Tab 4'!$N$11:$N$409,A628,'Tab 4'!$O$11:$O$409)</f>
        <v>0</v>
      </c>
      <c r="K628" s="337">
        <f>SUMIF('Tab 5'!$N$11:$N$69,A628,'Tab 5'!$O$11:$O$69)</f>
        <v>0</v>
      </c>
      <c r="L628" s="751">
        <f>SUMIF('Tab 6'!$N$11:$N$409,A628,'Tab 6'!$O$11:$O$409)</f>
        <v>0</v>
      </c>
      <c r="M628" s="337">
        <f>SUMIF('Tab7'!$N$70:$N$273,A628,'Tab7'!$O$70:$O$273)</f>
        <v>0</v>
      </c>
      <c r="N628" s="337">
        <f>SUMIF('Tab 8'!$N$70:$N$680,A628,'Tab 8'!$O$70:$O$680)</f>
        <v>0</v>
      </c>
      <c r="O628" s="739">
        <f t="shared" si="37"/>
        <v>0</v>
      </c>
      <c r="P628" s="740">
        <f t="shared" si="39"/>
        <v>0</v>
      </c>
    </row>
    <row r="629" spans="1:16">
      <c r="A629" s="732" t="s">
        <v>1204</v>
      </c>
      <c r="B629" s="80">
        <f>VLOOKUP(A629,[1]Adjustments!$A$12:$B$1400,2,FALSE)</f>
        <v>14726.5176923076</v>
      </c>
      <c r="C629" s="80">
        <f>VLOOKUP(A629,[1]Adjustments!$A$12:$DS$1400,123,FALSE)</f>
        <v>0</v>
      </c>
      <c r="D629" s="80">
        <f t="shared" si="38"/>
        <v>14726.5176923076</v>
      </c>
      <c r="F629" s="337">
        <f>VLOOKUP(A629,[1]Adjustments!$A$12:$DQ$1400,121,FALSE)</f>
        <v>0</v>
      </c>
      <c r="G629" s="740">
        <f t="shared" si="40"/>
        <v>-14726.5176923076</v>
      </c>
      <c r="I629" s="738">
        <f>SUMIF('Tab 3'!$N$11:$N$409,A629,'Tab 3'!$O$11:$O$409)</f>
        <v>0</v>
      </c>
      <c r="J629" s="337">
        <f>SUMIF('Tab 4'!$N$11:$N$409,A629,'Tab 4'!$O$11:$O$409)</f>
        <v>0</v>
      </c>
      <c r="K629" s="337">
        <f>SUMIF('Tab 5'!$N$11:$N$69,A629,'Tab 5'!$O$11:$O$69)</f>
        <v>0</v>
      </c>
      <c r="L629" s="751">
        <f>SUMIF('Tab 6'!$N$11:$N$409,A629,'Tab 6'!$O$11:$O$409)</f>
        <v>0</v>
      </c>
      <c r="M629" s="337">
        <f>SUMIF('Tab7'!$N$70:$N$273,A629,'Tab7'!$O$70:$O$273)</f>
        <v>0</v>
      </c>
      <c r="N629" s="337">
        <f>SUMIF('Tab 8'!$N$70:$N$680,A629,'Tab 8'!$O$70:$O$680)</f>
        <v>0</v>
      </c>
      <c r="O629" s="739">
        <f t="shared" si="37"/>
        <v>0</v>
      </c>
      <c r="P629" s="740">
        <f t="shared" si="39"/>
        <v>0</v>
      </c>
    </row>
    <row r="630" spans="1:16">
      <c r="A630" s="732" t="s">
        <v>1205</v>
      </c>
      <c r="B630" s="80">
        <f>VLOOKUP(A630,[1]Adjustments!$A$12:$B$1400,2,FALSE)</f>
        <v>301469665.02923</v>
      </c>
      <c r="C630" s="80">
        <f>VLOOKUP(A630,[1]Adjustments!$A$12:$DS$1400,123,FALSE)</f>
        <v>0</v>
      </c>
      <c r="D630" s="80">
        <f t="shared" si="38"/>
        <v>301469665.02923</v>
      </c>
      <c r="F630" s="337">
        <f>VLOOKUP(A630,[1]Adjustments!$A$12:$DQ$1400,121,FALSE)</f>
        <v>188457331.71279573</v>
      </c>
      <c r="G630" s="740">
        <f t="shared" si="40"/>
        <v>-113012333.31643426</v>
      </c>
      <c r="I630" s="738">
        <f>SUMIF('Tab 3'!$N$11:$N$409,A630,'Tab 3'!$O$11:$O$409)</f>
        <v>0</v>
      </c>
      <c r="J630" s="337">
        <f>SUMIF('Tab 4'!$N$11:$N$409,A630,'Tab 4'!$O$11:$O$409)</f>
        <v>0</v>
      </c>
      <c r="K630" s="337">
        <f>SUMIF('Tab 5'!$N$11:$N$69,A630,'Tab 5'!$O$11:$O$69)</f>
        <v>0</v>
      </c>
      <c r="L630" s="751">
        <f>SUMIF('Tab 6'!$N$11:$N$409,A630,'Tab 6'!$O$11:$O$409)</f>
        <v>0</v>
      </c>
      <c r="M630" s="337">
        <f>SUMIF('Tab7'!$N$70:$N$273,A630,'Tab7'!$O$70:$O$273)</f>
        <v>0</v>
      </c>
      <c r="N630" s="337">
        <f>SUMIF('Tab 8'!$N$70:$N$680,A630,'Tab 8'!$O$70:$O$680)</f>
        <v>193419669.44103643</v>
      </c>
      <c r="O630" s="739">
        <f t="shared" si="37"/>
        <v>193419669.44103643</v>
      </c>
      <c r="P630" s="740">
        <f t="shared" si="39"/>
        <v>193419669.44103643</v>
      </c>
    </row>
    <row r="631" spans="1:16">
      <c r="A631" s="732" t="s">
        <v>1206</v>
      </c>
      <c r="B631" s="80">
        <f>VLOOKUP(A631,[1]Adjustments!$A$12:$B$1400,2,FALSE)</f>
        <v>1267194.84384615</v>
      </c>
      <c r="C631" s="80">
        <f>VLOOKUP(A631,[1]Adjustments!$A$12:$DS$1400,123,FALSE)</f>
        <v>0</v>
      </c>
      <c r="D631" s="80">
        <f t="shared" si="38"/>
        <v>1267194.84384615</v>
      </c>
      <c r="F631" s="337">
        <f>VLOOKUP(A631,[1]Adjustments!$A$12:$DQ$1400,121,FALSE)</f>
        <v>0</v>
      </c>
      <c r="G631" s="740">
        <f t="shared" si="40"/>
        <v>-1267194.84384615</v>
      </c>
      <c r="I631" s="738">
        <f>SUMIF('Tab 3'!$N$11:$N$409,A631,'Tab 3'!$O$11:$O$409)</f>
        <v>0</v>
      </c>
      <c r="J631" s="337">
        <f>SUMIF('Tab 4'!$N$11:$N$409,A631,'Tab 4'!$O$11:$O$409)</f>
        <v>0</v>
      </c>
      <c r="K631" s="337">
        <f>SUMIF('Tab 5'!$N$11:$N$69,A631,'Tab 5'!$O$11:$O$69)</f>
        <v>0</v>
      </c>
      <c r="L631" s="751">
        <f>SUMIF('Tab 6'!$N$11:$N$409,A631,'Tab 6'!$O$11:$O$409)</f>
        <v>0</v>
      </c>
      <c r="M631" s="337">
        <f>SUMIF('Tab7'!$N$70:$N$273,A631,'Tab7'!$O$70:$O$273)</f>
        <v>0</v>
      </c>
      <c r="N631" s="337">
        <f>SUMIF('Tab 8'!$N$70:$N$680,A631,'Tab 8'!$O$70:$O$680)</f>
        <v>0</v>
      </c>
      <c r="O631" s="739">
        <f t="shared" si="37"/>
        <v>0</v>
      </c>
      <c r="P631" s="740">
        <f t="shared" si="39"/>
        <v>0</v>
      </c>
    </row>
    <row r="632" spans="1:16">
      <c r="A632" s="732" t="s">
        <v>1207</v>
      </c>
      <c r="B632" s="80">
        <f>VLOOKUP(A632,[1]Adjustments!$A$12:$B$1400,2,FALSE)</f>
        <v>1682274.47076923</v>
      </c>
      <c r="C632" s="80">
        <f>VLOOKUP(A632,[1]Adjustments!$A$12:$DS$1400,123,FALSE)</f>
        <v>0</v>
      </c>
      <c r="D632" s="80">
        <f t="shared" si="38"/>
        <v>1682274.47076923</v>
      </c>
      <c r="F632" s="337">
        <f>VLOOKUP(A632,[1]Adjustments!$A$12:$DQ$1400,121,FALSE)</f>
        <v>0</v>
      </c>
      <c r="G632" s="740">
        <f t="shared" si="40"/>
        <v>-1682274.47076923</v>
      </c>
      <c r="I632" s="738">
        <f>SUMIF('Tab 3'!$N$11:$N$409,A632,'Tab 3'!$O$11:$O$409)</f>
        <v>0</v>
      </c>
      <c r="J632" s="337">
        <f>SUMIF('Tab 4'!$N$11:$N$409,A632,'Tab 4'!$O$11:$O$409)</f>
        <v>0</v>
      </c>
      <c r="K632" s="337">
        <f>SUMIF('Tab 5'!$N$11:$N$69,A632,'Tab 5'!$O$11:$O$69)</f>
        <v>0</v>
      </c>
      <c r="L632" s="751">
        <f>SUMIF('Tab 6'!$N$11:$N$409,A632,'Tab 6'!$O$11:$O$409)</f>
        <v>0</v>
      </c>
      <c r="M632" s="337">
        <f>SUMIF('Tab7'!$N$70:$N$273,A632,'Tab7'!$O$70:$O$273)</f>
        <v>0</v>
      </c>
      <c r="N632" s="337">
        <f>SUMIF('Tab 8'!$N$70:$N$680,A632,'Tab 8'!$O$70:$O$680)</f>
        <v>0</v>
      </c>
      <c r="O632" s="739">
        <f t="shared" si="37"/>
        <v>0</v>
      </c>
      <c r="P632" s="740">
        <f t="shared" si="39"/>
        <v>0</v>
      </c>
    </row>
    <row r="633" spans="1:16">
      <c r="A633" s="732" t="s">
        <v>1208</v>
      </c>
      <c r="B633" s="80">
        <f>VLOOKUP(A633,[1]Adjustments!$A$12:$B$1400,2,FALSE)</f>
        <v>5238345.1623076899</v>
      </c>
      <c r="C633" s="80">
        <f>VLOOKUP(A633,[1]Adjustments!$A$12:$DS$1400,123,FALSE)</f>
        <v>0</v>
      </c>
      <c r="D633" s="80">
        <f t="shared" si="38"/>
        <v>5238345.1623076899</v>
      </c>
      <c r="F633" s="337">
        <f>VLOOKUP(A633,[1]Adjustments!$A$12:$DQ$1400,121,FALSE)</f>
        <v>0</v>
      </c>
      <c r="G633" s="740">
        <f t="shared" si="40"/>
        <v>-5238345.1623076899</v>
      </c>
      <c r="I633" s="738">
        <f>SUMIF('Tab 3'!$N$11:$N$409,A633,'Tab 3'!$O$11:$O$409)</f>
        <v>0</v>
      </c>
      <c r="J633" s="337">
        <f>SUMIF('Tab 4'!$N$11:$N$409,A633,'Tab 4'!$O$11:$O$409)</f>
        <v>0</v>
      </c>
      <c r="K633" s="337">
        <f>SUMIF('Tab 5'!$N$11:$N$69,A633,'Tab 5'!$O$11:$O$69)</f>
        <v>0</v>
      </c>
      <c r="L633" s="751">
        <f>SUMIF('Tab 6'!$N$11:$N$409,A633,'Tab 6'!$O$11:$O$409)</f>
        <v>0</v>
      </c>
      <c r="M633" s="337">
        <f>SUMIF('Tab7'!$N$70:$N$273,A633,'Tab7'!$O$70:$O$273)</f>
        <v>0</v>
      </c>
      <c r="N633" s="337">
        <f>SUMIF('Tab 8'!$N$70:$N$680,A633,'Tab 8'!$O$70:$O$680)</f>
        <v>0</v>
      </c>
      <c r="O633" s="739">
        <f t="shared" si="37"/>
        <v>0</v>
      </c>
      <c r="P633" s="740">
        <f t="shared" si="39"/>
        <v>0</v>
      </c>
    </row>
    <row r="634" spans="1:16">
      <c r="A634" s="732" t="s">
        <v>1209</v>
      </c>
      <c r="B634" s="80">
        <f>VLOOKUP(A634,[1]Adjustments!$A$12:$B$1400,2,FALSE)</f>
        <v>6520037.0238461504</v>
      </c>
      <c r="C634" s="80">
        <f>VLOOKUP(A634,[1]Adjustments!$A$12:$DS$1400,123,FALSE)</f>
        <v>0</v>
      </c>
      <c r="D634" s="80">
        <f t="shared" si="38"/>
        <v>6520037.0238461504</v>
      </c>
      <c r="F634" s="337">
        <f>VLOOKUP(A634,[1]Adjustments!$A$12:$DQ$1400,121,FALSE)</f>
        <v>0</v>
      </c>
      <c r="G634" s="740">
        <f t="shared" si="40"/>
        <v>-6520037.0238461504</v>
      </c>
      <c r="I634" s="738">
        <f>SUMIF('Tab 3'!$N$11:$N$409,A634,'Tab 3'!$O$11:$O$409)</f>
        <v>0</v>
      </c>
      <c r="J634" s="337">
        <f>SUMIF('Tab 4'!$N$11:$N$409,A634,'Tab 4'!$O$11:$O$409)</f>
        <v>0</v>
      </c>
      <c r="K634" s="337">
        <f>SUMIF('Tab 5'!$N$11:$N$69,A634,'Tab 5'!$O$11:$O$69)</f>
        <v>0</v>
      </c>
      <c r="L634" s="751">
        <f>SUMIF('Tab 6'!$N$11:$N$409,A634,'Tab 6'!$O$11:$O$409)</f>
        <v>0</v>
      </c>
      <c r="M634" s="337">
        <f>SUMIF('Tab7'!$N$70:$N$273,A634,'Tab7'!$O$70:$O$273)</f>
        <v>0</v>
      </c>
      <c r="N634" s="337">
        <f>SUMIF('Tab 8'!$N$70:$N$680,A634,'Tab 8'!$O$70:$O$680)</f>
        <v>0</v>
      </c>
      <c r="O634" s="739">
        <f t="shared" si="37"/>
        <v>0</v>
      </c>
      <c r="P634" s="740">
        <f t="shared" si="39"/>
        <v>0</v>
      </c>
    </row>
    <row r="635" spans="1:16">
      <c r="A635" s="732" t="s">
        <v>1210</v>
      </c>
      <c r="B635" s="80">
        <f>VLOOKUP(A635,[1]Adjustments!$A$12:$B$1400,2,FALSE)</f>
        <v>1295909.34461538</v>
      </c>
      <c r="C635" s="80">
        <f>VLOOKUP(A635,[1]Adjustments!$A$12:$DS$1400,123,FALSE)</f>
        <v>0</v>
      </c>
      <c r="D635" s="80">
        <f t="shared" si="38"/>
        <v>1295909.34461538</v>
      </c>
      <c r="F635" s="337">
        <f>VLOOKUP(A635,[1]Adjustments!$A$12:$DQ$1400,121,FALSE)</f>
        <v>0</v>
      </c>
      <c r="G635" s="740">
        <f t="shared" si="40"/>
        <v>-1295909.34461538</v>
      </c>
      <c r="I635" s="738">
        <f>SUMIF('Tab 3'!$N$11:$N$409,A635,'Tab 3'!$O$11:$O$409)</f>
        <v>0</v>
      </c>
      <c r="J635" s="337">
        <f>SUMIF('Tab 4'!$N$11:$N$409,A635,'Tab 4'!$O$11:$O$409)</f>
        <v>0</v>
      </c>
      <c r="K635" s="337">
        <f>SUMIF('Tab 5'!$N$11:$N$69,A635,'Tab 5'!$O$11:$O$69)</f>
        <v>0</v>
      </c>
      <c r="L635" s="751">
        <f>SUMIF('Tab 6'!$N$11:$N$409,A635,'Tab 6'!$O$11:$O$409)</f>
        <v>0</v>
      </c>
      <c r="M635" s="337">
        <f>SUMIF('Tab7'!$N$70:$N$273,A635,'Tab7'!$O$70:$O$273)</f>
        <v>0</v>
      </c>
      <c r="N635" s="337">
        <f>SUMIF('Tab 8'!$N$70:$N$680,A635,'Tab 8'!$O$70:$O$680)</f>
        <v>0</v>
      </c>
      <c r="O635" s="739">
        <f t="shared" si="37"/>
        <v>0</v>
      </c>
      <c r="P635" s="740">
        <f t="shared" si="39"/>
        <v>0</v>
      </c>
    </row>
    <row r="636" spans="1:16">
      <c r="A636" s="732" t="s">
        <v>1211</v>
      </c>
      <c r="B636" s="80">
        <f>VLOOKUP(A636,[1]Adjustments!$A$12:$B$1400,2,FALSE)</f>
        <v>4229025.83384615</v>
      </c>
      <c r="C636" s="80">
        <f>VLOOKUP(A636,[1]Adjustments!$A$12:$DS$1400,123,FALSE)</f>
        <v>0</v>
      </c>
      <c r="D636" s="80">
        <f t="shared" si="38"/>
        <v>4229025.83384615</v>
      </c>
      <c r="F636" s="337">
        <f>VLOOKUP(A636,[1]Adjustments!$A$12:$DQ$1400,121,FALSE)</f>
        <v>0</v>
      </c>
      <c r="G636" s="740">
        <f t="shared" si="40"/>
        <v>-4229025.83384615</v>
      </c>
      <c r="I636" s="738">
        <f>SUMIF('Tab 3'!$N$11:$N$409,A636,'Tab 3'!$O$11:$O$409)</f>
        <v>0</v>
      </c>
      <c r="J636" s="337">
        <f>SUMIF('Tab 4'!$N$11:$N$409,A636,'Tab 4'!$O$11:$O$409)</f>
        <v>0</v>
      </c>
      <c r="K636" s="337">
        <f>SUMIF('Tab 5'!$N$11:$N$69,A636,'Tab 5'!$O$11:$O$69)</f>
        <v>0</v>
      </c>
      <c r="L636" s="751">
        <f>SUMIF('Tab 6'!$N$11:$N$409,A636,'Tab 6'!$O$11:$O$409)</f>
        <v>0</v>
      </c>
      <c r="M636" s="337">
        <f>SUMIF('Tab7'!$N$70:$N$273,A636,'Tab7'!$O$70:$O$273)</f>
        <v>0</v>
      </c>
      <c r="N636" s="337">
        <f>SUMIF('Tab 8'!$N$70:$N$680,A636,'Tab 8'!$O$70:$O$680)</f>
        <v>0</v>
      </c>
      <c r="O636" s="739">
        <f t="shared" si="37"/>
        <v>0</v>
      </c>
      <c r="P636" s="740">
        <f t="shared" si="39"/>
        <v>0</v>
      </c>
    </row>
    <row r="637" spans="1:16">
      <c r="A637" s="732" t="s">
        <v>1212</v>
      </c>
      <c r="B637" s="80">
        <f>VLOOKUP(A637,[1]Adjustments!$A$12:$B$1400,2,FALSE)</f>
        <v>4071433.2776922998</v>
      </c>
      <c r="C637" s="80">
        <f>VLOOKUP(A637,[1]Adjustments!$A$12:$DS$1400,123,FALSE)</f>
        <v>0</v>
      </c>
      <c r="D637" s="80">
        <f t="shared" si="38"/>
        <v>4071433.2776922998</v>
      </c>
      <c r="F637" s="337">
        <f>VLOOKUP(A637,[1]Adjustments!$A$12:$DQ$1400,121,FALSE)</f>
        <v>0</v>
      </c>
      <c r="G637" s="740">
        <f t="shared" si="40"/>
        <v>-4071433.2776922998</v>
      </c>
      <c r="I637" s="738">
        <f>SUMIF('Tab 3'!$N$11:$N$409,A637,'Tab 3'!$O$11:$O$409)</f>
        <v>0</v>
      </c>
      <c r="J637" s="337">
        <f>SUMIF('Tab 4'!$N$11:$N$409,A637,'Tab 4'!$O$11:$O$409)</f>
        <v>0</v>
      </c>
      <c r="K637" s="337">
        <f>SUMIF('Tab 5'!$N$11:$N$69,A637,'Tab 5'!$O$11:$O$69)</f>
        <v>0</v>
      </c>
      <c r="L637" s="751">
        <f>SUMIF('Tab 6'!$N$11:$N$409,A637,'Tab 6'!$O$11:$O$409)</f>
        <v>0</v>
      </c>
      <c r="M637" s="337">
        <f>SUMIF('Tab7'!$N$70:$N$273,A637,'Tab7'!$O$70:$O$273)</f>
        <v>0</v>
      </c>
      <c r="N637" s="337">
        <f>SUMIF('Tab 8'!$N$70:$N$680,A637,'Tab 8'!$O$70:$O$680)</f>
        <v>0</v>
      </c>
      <c r="O637" s="739">
        <f t="shared" si="37"/>
        <v>0</v>
      </c>
      <c r="P637" s="740">
        <f t="shared" si="39"/>
        <v>0</v>
      </c>
    </row>
    <row r="638" spans="1:16">
      <c r="A638" s="732" t="s">
        <v>1213</v>
      </c>
      <c r="B638" s="80">
        <f>VLOOKUP(A638,[1]Adjustments!$A$12:$B$1400,2,FALSE)</f>
        <v>0</v>
      </c>
      <c r="C638" s="80">
        <f>VLOOKUP(A638,[1]Adjustments!$A$12:$DS$1400,123,FALSE)</f>
        <v>0</v>
      </c>
      <c r="D638" s="80">
        <f t="shared" si="38"/>
        <v>0</v>
      </c>
      <c r="F638" s="337">
        <f>VLOOKUP(A638,[1]Adjustments!$A$12:$DQ$1400,121,FALSE)</f>
        <v>0</v>
      </c>
      <c r="G638" s="740">
        <f t="shared" si="40"/>
        <v>0</v>
      </c>
      <c r="I638" s="738">
        <f>SUMIF('Tab 3'!$N$11:$N$409,A638,'Tab 3'!$O$11:$O$409)</f>
        <v>0</v>
      </c>
      <c r="J638" s="337">
        <f>SUMIF('Tab 4'!$N$11:$N$409,A638,'Tab 4'!$O$11:$O$409)</f>
        <v>0</v>
      </c>
      <c r="K638" s="337">
        <f>SUMIF('Tab 5'!$N$11:$N$69,A638,'Tab 5'!$O$11:$O$69)</f>
        <v>0</v>
      </c>
      <c r="L638" s="751">
        <f>SUMIF('Tab 6'!$N$11:$N$409,A638,'Tab 6'!$O$11:$O$409)</f>
        <v>0</v>
      </c>
      <c r="M638" s="337">
        <f>SUMIF('Tab7'!$N$70:$N$273,A638,'Tab7'!$O$70:$O$273)</f>
        <v>0</v>
      </c>
      <c r="N638" s="337">
        <f>SUMIF('Tab 8'!$N$70:$N$680,A638,'Tab 8'!$O$70:$O$680)</f>
        <v>0</v>
      </c>
      <c r="O638" s="739">
        <f t="shared" si="37"/>
        <v>0</v>
      </c>
      <c r="P638" s="740">
        <f t="shared" si="39"/>
        <v>0</v>
      </c>
    </row>
    <row r="639" spans="1:16">
      <c r="A639" s="732" t="s">
        <v>1214</v>
      </c>
      <c r="B639" s="80">
        <f>VLOOKUP(A639,[1]Adjustments!$A$12:$B$1400,2,FALSE)</f>
        <v>-249.93615384615299</v>
      </c>
      <c r="C639" s="80">
        <f>VLOOKUP(A639,[1]Adjustments!$A$12:$DS$1400,123,FALSE)</f>
        <v>0</v>
      </c>
      <c r="D639" s="80">
        <f t="shared" si="38"/>
        <v>-249.93615384615299</v>
      </c>
      <c r="F639" s="337">
        <f>VLOOKUP(A639,[1]Adjustments!$A$12:$DQ$1400,121,FALSE)</f>
        <v>0</v>
      </c>
      <c r="G639" s="740">
        <f t="shared" si="40"/>
        <v>249.93615384615299</v>
      </c>
      <c r="I639" s="738">
        <f>SUMIF('Tab 3'!$N$11:$N$409,A639,'Tab 3'!$O$11:$O$409)</f>
        <v>0</v>
      </c>
      <c r="J639" s="337">
        <f>SUMIF('Tab 4'!$N$11:$N$409,A639,'Tab 4'!$O$11:$O$409)</f>
        <v>0</v>
      </c>
      <c r="K639" s="337">
        <f>SUMIF('Tab 5'!$N$11:$N$69,A639,'Tab 5'!$O$11:$O$69)</f>
        <v>0</v>
      </c>
      <c r="L639" s="751">
        <f>SUMIF('Tab 6'!$N$11:$N$409,A639,'Tab 6'!$O$11:$O$409)</f>
        <v>0</v>
      </c>
      <c r="M639" s="337">
        <f>SUMIF('Tab7'!$N$70:$N$273,A639,'Tab7'!$O$70:$O$273)</f>
        <v>0</v>
      </c>
      <c r="N639" s="337">
        <f>SUMIF('Tab 8'!$N$70:$N$680,A639,'Tab 8'!$O$70:$O$680)</f>
        <v>0</v>
      </c>
      <c r="O639" s="739">
        <f t="shared" si="37"/>
        <v>0</v>
      </c>
      <c r="P639" s="740">
        <f t="shared" si="39"/>
        <v>0</v>
      </c>
    </row>
    <row r="640" spans="1:16">
      <c r="A640" s="826" t="s">
        <v>1215</v>
      </c>
      <c r="B640" s="827">
        <f>VLOOKUP(A640,[1]Adjustments!$A$12:$B$1400,2,FALSE)</f>
        <v>692688.38923076901</v>
      </c>
      <c r="C640" s="827">
        <f>VLOOKUP(A640,[1]Adjustments!$A$12:$DS$1400,123,FALSE)</f>
        <v>0</v>
      </c>
      <c r="D640" s="827">
        <f t="shared" si="38"/>
        <v>692688.38923076901</v>
      </c>
      <c r="E640" s="828"/>
      <c r="F640" s="829">
        <f>VLOOKUP(A640,[1]Adjustments!$A$12:$DQ$1400,121,FALSE)</f>
        <v>0</v>
      </c>
      <c r="G640" s="829">
        <f t="shared" si="40"/>
        <v>-692688.38923076901</v>
      </c>
      <c r="I640" s="738">
        <f>SUMIF('Tab 3'!$N$11:$N$409,A640,'Tab 3'!$O$11:$O$409)</f>
        <v>0</v>
      </c>
      <c r="J640" s="337">
        <f>SUMIF('Tab 4'!$N$11:$N$409,A640,'Tab 4'!$O$11:$O$409)</f>
        <v>0</v>
      </c>
      <c r="K640" s="337">
        <f>SUMIF('Tab 5'!$N$11:$N$69,A640,'Tab 5'!$O$11:$O$69)</f>
        <v>0</v>
      </c>
      <c r="L640" s="751">
        <f>SUMIF('Tab 6'!$N$11:$N$409,A640,'Tab 6'!$O$11:$O$409)</f>
        <v>0</v>
      </c>
      <c r="M640" s="337">
        <f>SUMIF('Tab7'!$N$70:$N$273,A640,'Tab7'!$O$70:$O$273)</f>
        <v>0</v>
      </c>
      <c r="N640" s="337">
        <f>SUMIF('Tab 8'!$N$70:$N$680,A640,'Tab 8'!$O$70:$O$680)</f>
        <v>0</v>
      </c>
      <c r="O640" s="739">
        <f t="shared" si="37"/>
        <v>0</v>
      </c>
      <c r="P640" s="740">
        <f t="shared" si="39"/>
        <v>0</v>
      </c>
    </row>
    <row r="641" spans="1:16">
      <c r="A641" s="732" t="s">
        <v>1216</v>
      </c>
      <c r="B641" s="80">
        <f>VLOOKUP(A641,[1]Adjustments!$A$12:$B$1400,2,FALSE)</f>
        <v>108812050.62307601</v>
      </c>
      <c r="C641" s="80">
        <f>VLOOKUP(A641,[1]Adjustments!$A$12:$DS$1400,123,FALSE)</f>
        <v>0</v>
      </c>
      <c r="D641" s="80">
        <f t="shared" si="38"/>
        <v>108812050.62307601</v>
      </c>
      <c r="F641" s="337">
        <f>VLOOKUP(A641,[1]Adjustments!$A$12:$DQ$1400,121,FALSE)</f>
        <v>0</v>
      </c>
      <c r="G641" s="740">
        <f t="shared" si="40"/>
        <v>-108812050.62307601</v>
      </c>
      <c r="I641" s="738">
        <f>SUMIF('Tab 3'!$N$11:$N$409,A641,'Tab 3'!$O$11:$O$409)</f>
        <v>0</v>
      </c>
      <c r="J641" s="337">
        <f>SUMIF('Tab 4'!$N$11:$N$409,A641,'Tab 4'!$O$11:$O$409)</f>
        <v>0</v>
      </c>
      <c r="K641" s="337">
        <f>SUMIF('Tab 5'!$N$11:$N$69,A641,'Tab 5'!$O$11:$O$69)</f>
        <v>0</v>
      </c>
      <c r="L641" s="751">
        <f>SUMIF('Tab 6'!$N$11:$N$409,A641,'Tab 6'!$O$11:$O$409)</f>
        <v>0</v>
      </c>
      <c r="M641" s="337">
        <f>SUMIF('Tab7'!$N$70:$N$273,A641,'Tab7'!$O$70:$O$273)</f>
        <v>0</v>
      </c>
      <c r="N641" s="337">
        <f>SUMIF('Tab 8'!$N$70:$N$680,A641,'Tab 8'!$O$70:$O$680)</f>
        <v>0</v>
      </c>
      <c r="O641" s="739">
        <f t="shared" si="37"/>
        <v>0</v>
      </c>
      <c r="P641" s="740">
        <f t="shared" si="39"/>
        <v>0</v>
      </c>
    </row>
    <row r="642" spans="1:16">
      <c r="A642" s="732" t="s">
        <v>1310</v>
      </c>
      <c r="B642" s="80">
        <f>VLOOKUP(A642,[1]Adjustments!$A$12:$B$1400,2,FALSE)</f>
        <v>22677.35</v>
      </c>
      <c r="C642" s="80">
        <f>VLOOKUP(A642,[1]Adjustments!$A$12:$DS$1400,123,FALSE)</f>
        <v>0</v>
      </c>
      <c r="D642" s="80">
        <f t="shared" si="38"/>
        <v>22677.35</v>
      </c>
      <c r="F642" s="337">
        <f>VLOOKUP(A642,[1]Adjustments!$A$12:$DQ$1400,121,FALSE)</f>
        <v>0</v>
      </c>
      <c r="G642" s="740">
        <f t="shared" si="40"/>
        <v>-22677.35</v>
      </c>
      <c r="I642" s="738">
        <f>SUMIF('Tab 3'!$N$11:$N$409,A642,'Tab 3'!$O$11:$O$409)</f>
        <v>0</v>
      </c>
      <c r="J642" s="337">
        <f>SUMIF('Tab 4'!$N$11:$N$409,A642,'Tab 4'!$O$11:$O$409)</f>
        <v>0</v>
      </c>
      <c r="K642" s="337">
        <f>SUMIF('Tab 5'!$N$11:$N$69,A642,'Tab 5'!$O$11:$O$69)</f>
        <v>0</v>
      </c>
      <c r="L642" s="751">
        <f>SUMIF('Tab 6'!$N$11:$N$409,A642,'Tab 6'!$O$11:$O$409)</f>
        <v>0</v>
      </c>
      <c r="M642" s="337">
        <f>SUMIF('Tab7'!$N$70:$N$273,A642,'Tab7'!$O$70:$O$273)</f>
        <v>0</v>
      </c>
      <c r="N642" s="337">
        <f>SUMIF('Tab 8'!$N$70:$N$680,A642,'Tab 8'!$O$70:$O$680)</f>
        <v>0</v>
      </c>
      <c r="O642" s="739">
        <f t="shared" si="37"/>
        <v>0</v>
      </c>
      <c r="P642" s="740">
        <f t="shared" si="39"/>
        <v>0</v>
      </c>
    </row>
    <row r="643" spans="1:16">
      <c r="A643" s="732" t="s">
        <v>1311</v>
      </c>
      <c r="B643" s="80">
        <f>VLOOKUP(A643,[1]Adjustments!$A$12:$B$1400,2,FALSE)</f>
        <v>21963.06</v>
      </c>
      <c r="C643" s="80">
        <f>VLOOKUP(A643,[1]Adjustments!$A$12:$DS$1400,123,FALSE)</f>
        <v>0</v>
      </c>
      <c r="D643" s="80">
        <f t="shared" si="38"/>
        <v>21963.06</v>
      </c>
      <c r="F643" s="337">
        <f>VLOOKUP(A643,[1]Adjustments!$A$12:$DQ$1400,121,FALSE)</f>
        <v>0</v>
      </c>
      <c r="G643" s="740">
        <f t="shared" si="40"/>
        <v>-21963.06</v>
      </c>
      <c r="I643" s="738">
        <f>SUMIF('Tab 3'!$N$11:$N$409,A643,'Tab 3'!$O$11:$O$409)</f>
        <v>0</v>
      </c>
      <c r="J643" s="337">
        <f>SUMIF('Tab 4'!$N$11:$N$409,A643,'Tab 4'!$O$11:$O$409)</f>
        <v>0</v>
      </c>
      <c r="K643" s="337">
        <f>SUMIF('Tab 5'!$N$11:$N$69,A643,'Tab 5'!$O$11:$O$69)</f>
        <v>0</v>
      </c>
      <c r="L643" s="751">
        <f>SUMIF('Tab 6'!$N$11:$N$409,A643,'Tab 6'!$O$11:$O$409)</f>
        <v>0</v>
      </c>
      <c r="M643" s="337">
        <f>SUMIF('Tab7'!$N$70:$N$273,A643,'Tab7'!$O$70:$O$273)</f>
        <v>0</v>
      </c>
      <c r="N643" s="337">
        <f>SUMIF('Tab 8'!$N$70:$N$680,A643,'Tab 8'!$O$70:$O$680)</f>
        <v>0</v>
      </c>
      <c r="O643" s="739">
        <f t="shared" si="37"/>
        <v>0</v>
      </c>
      <c r="P643" s="740">
        <f t="shared" si="39"/>
        <v>0</v>
      </c>
    </row>
    <row r="644" spans="1:16">
      <c r="A644" s="732" t="s">
        <v>1312</v>
      </c>
      <c r="B644" s="80">
        <f>VLOOKUP(A644,[1]Adjustments!$A$12:$B$1400,2,FALSE)</f>
        <v>65361.03</v>
      </c>
      <c r="C644" s="80">
        <f>VLOOKUP(A644,[1]Adjustments!$A$12:$DS$1400,123,FALSE)</f>
        <v>0</v>
      </c>
      <c r="D644" s="80">
        <f t="shared" si="38"/>
        <v>65361.03</v>
      </c>
      <c r="F644" s="337">
        <f>VLOOKUP(A644,[1]Adjustments!$A$12:$DQ$1400,121,FALSE)</f>
        <v>0</v>
      </c>
      <c r="G644" s="740">
        <f t="shared" si="40"/>
        <v>-65361.03</v>
      </c>
      <c r="I644" s="738">
        <f>SUMIF('Tab 3'!$N$11:$N$409,A644,'Tab 3'!$O$11:$O$409)</f>
        <v>0</v>
      </c>
      <c r="J644" s="337">
        <f>SUMIF('Tab 4'!$N$11:$N$409,A644,'Tab 4'!$O$11:$O$409)</f>
        <v>0</v>
      </c>
      <c r="K644" s="337">
        <f>SUMIF('Tab 5'!$N$11:$N$69,A644,'Tab 5'!$O$11:$O$69)</f>
        <v>0</v>
      </c>
      <c r="L644" s="751">
        <f>SUMIF('Tab 6'!$N$11:$N$409,A644,'Tab 6'!$O$11:$O$409)</f>
        <v>0</v>
      </c>
      <c r="M644" s="337">
        <f>SUMIF('Tab7'!$N$70:$N$273,A644,'Tab7'!$O$70:$O$273)</f>
        <v>0</v>
      </c>
      <c r="N644" s="337">
        <f>SUMIF('Tab 8'!$N$70:$N$680,A644,'Tab 8'!$O$70:$O$680)</f>
        <v>0</v>
      </c>
      <c r="O644" s="739">
        <f t="shared" si="37"/>
        <v>0</v>
      </c>
      <c r="P644" s="740">
        <f t="shared" si="39"/>
        <v>0</v>
      </c>
    </row>
    <row r="645" spans="1:16">
      <c r="A645" s="732" t="s">
        <v>1313</v>
      </c>
      <c r="B645" s="80">
        <f>VLOOKUP(A645,[1]Adjustments!$A$12:$B$1400,2,FALSE)</f>
        <v>217600.81</v>
      </c>
      <c r="C645" s="80">
        <f>VLOOKUP(A645,[1]Adjustments!$A$12:$DS$1400,123,FALSE)</f>
        <v>0</v>
      </c>
      <c r="D645" s="80">
        <f t="shared" si="38"/>
        <v>217600.81</v>
      </c>
      <c r="F645" s="337">
        <f>VLOOKUP(A645,[1]Adjustments!$A$12:$DQ$1400,121,FALSE)</f>
        <v>0</v>
      </c>
      <c r="G645" s="740">
        <f t="shared" si="40"/>
        <v>-217600.81</v>
      </c>
      <c r="I645" s="738">
        <f>SUMIF('Tab 3'!$N$11:$N$409,A645,'Tab 3'!$O$11:$O$409)</f>
        <v>0</v>
      </c>
      <c r="J645" s="337">
        <f>SUMIF('Tab 4'!$N$11:$N$409,A645,'Tab 4'!$O$11:$O$409)</f>
        <v>0</v>
      </c>
      <c r="K645" s="337">
        <f>SUMIF('Tab 5'!$N$11:$N$69,A645,'Tab 5'!$O$11:$O$69)</f>
        <v>0</v>
      </c>
      <c r="L645" s="751">
        <f>SUMIF('Tab 6'!$N$11:$N$409,A645,'Tab 6'!$O$11:$O$409)</f>
        <v>0</v>
      </c>
      <c r="M645" s="337">
        <f>SUMIF('Tab7'!$N$70:$N$273,A645,'Tab7'!$O$70:$O$273)</f>
        <v>0</v>
      </c>
      <c r="N645" s="337">
        <f>SUMIF('Tab 8'!$N$70:$N$680,A645,'Tab 8'!$O$70:$O$680)</f>
        <v>0</v>
      </c>
      <c r="O645" s="739">
        <f t="shared" si="37"/>
        <v>0</v>
      </c>
      <c r="P645" s="740">
        <f t="shared" si="39"/>
        <v>0</v>
      </c>
    </row>
    <row r="646" spans="1:16">
      <c r="A646" s="732" t="s">
        <v>1314</v>
      </c>
      <c r="B646" s="80">
        <f>VLOOKUP(A646,[1]Adjustments!$A$12:$B$1400,2,FALSE)</f>
        <v>4857.84</v>
      </c>
      <c r="C646" s="80">
        <f>VLOOKUP(A646,[1]Adjustments!$A$12:$DS$1400,123,FALSE)</f>
        <v>0</v>
      </c>
      <c r="D646" s="80">
        <f t="shared" si="38"/>
        <v>4857.84</v>
      </c>
      <c r="F646" s="337">
        <f>VLOOKUP(A646,[1]Adjustments!$A$12:$DQ$1400,121,FALSE)</f>
        <v>0</v>
      </c>
      <c r="G646" s="740">
        <f t="shared" si="40"/>
        <v>-4857.84</v>
      </c>
      <c r="I646" s="738">
        <f>SUMIF('Tab 3'!$N$11:$N$409,A646,'Tab 3'!$O$11:$O$409)</f>
        <v>0</v>
      </c>
      <c r="J646" s="337">
        <f>SUMIF('Tab 4'!$N$11:$N$409,A646,'Tab 4'!$O$11:$O$409)</f>
        <v>0</v>
      </c>
      <c r="K646" s="337">
        <f>SUMIF('Tab 5'!$N$11:$N$69,A646,'Tab 5'!$O$11:$O$69)</f>
        <v>0</v>
      </c>
      <c r="L646" s="751">
        <f>SUMIF('Tab 6'!$N$11:$N$409,A646,'Tab 6'!$O$11:$O$409)</f>
        <v>0</v>
      </c>
      <c r="M646" s="337">
        <f>SUMIF('Tab7'!$N$70:$N$273,A646,'Tab7'!$O$70:$O$273)</f>
        <v>0</v>
      </c>
      <c r="N646" s="337">
        <f>SUMIF('Tab 8'!$N$70:$N$680,A646,'Tab 8'!$O$70:$O$680)</f>
        <v>0</v>
      </c>
      <c r="O646" s="739">
        <f t="shared" si="37"/>
        <v>0</v>
      </c>
      <c r="P646" s="740">
        <f t="shared" si="39"/>
        <v>0</v>
      </c>
    </row>
    <row r="647" spans="1:16">
      <c r="A647" s="732" t="s">
        <v>1315</v>
      </c>
      <c r="B647" s="80">
        <f>VLOOKUP(A647,[1]Adjustments!$A$12:$B$1400,2,FALSE)</f>
        <v>37203.879999999997</v>
      </c>
      <c r="C647" s="80">
        <f>VLOOKUP(A647,[1]Adjustments!$A$12:$DS$1400,123,FALSE)</f>
        <v>0</v>
      </c>
      <c r="D647" s="80">
        <f t="shared" si="38"/>
        <v>37203.879999999997</v>
      </c>
      <c r="F647" s="337">
        <f>VLOOKUP(A647,[1]Adjustments!$A$12:$DQ$1400,121,FALSE)</f>
        <v>0</v>
      </c>
      <c r="G647" s="740">
        <f t="shared" si="40"/>
        <v>-37203.879999999997</v>
      </c>
      <c r="I647" s="738">
        <f>SUMIF('Tab 3'!$N$11:$N$409,A647,'Tab 3'!$O$11:$O$409)</f>
        <v>0</v>
      </c>
      <c r="J647" s="337">
        <f>SUMIF('Tab 4'!$N$11:$N$409,A647,'Tab 4'!$O$11:$O$409)</f>
        <v>0</v>
      </c>
      <c r="K647" s="337">
        <f>SUMIF('Tab 5'!$N$11:$N$69,A647,'Tab 5'!$O$11:$O$69)</f>
        <v>0</v>
      </c>
      <c r="L647" s="751">
        <f>SUMIF('Tab 6'!$N$11:$N$409,A647,'Tab 6'!$O$11:$O$409)</f>
        <v>0</v>
      </c>
      <c r="M647" s="337">
        <f>SUMIF('Tab7'!$N$70:$N$273,A647,'Tab7'!$O$70:$O$273)</f>
        <v>0</v>
      </c>
      <c r="N647" s="337">
        <f>SUMIF('Tab 8'!$N$70:$N$680,A647,'Tab 8'!$O$70:$O$680)</f>
        <v>0</v>
      </c>
      <c r="O647" s="739">
        <f t="shared" si="37"/>
        <v>0</v>
      </c>
      <c r="P647" s="740">
        <f t="shared" si="39"/>
        <v>0</v>
      </c>
    </row>
    <row r="648" spans="1:16">
      <c r="A648" s="732" t="s">
        <v>1316</v>
      </c>
      <c r="B648" s="80">
        <f>VLOOKUP(A648,[1]Adjustments!$A$12:$B$1400,2,FALSE)</f>
        <v>56472.19</v>
      </c>
      <c r="C648" s="80">
        <f>VLOOKUP(A648,[1]Adjustments!$A$12:$DS$1400,123,FALSE)</f>
        <v>0</v>
      </c>
      <c r="D648" s="80">
        <f t="shared" si="38"/>
        <v>56472.19</v>
      </c>
      <c r="F648" s="337">
        <f>VLOOKUP(A648,[1]Adjustments!$A$12:$DQ$1400,121,FALSE)</f>
        <v>0</v>
      </c>
      <c r="G648" s="740">
        <f t="shared" si="40"/>
        <v>-56472.19</v>
      </c>
      <c r="I648" s="738">
        <f>SUMIF('Tab 3'!$N$11:$N$409,A648,'Tab 3'!$O$11:$O$409)</f>
        <v>0</v>
      </c>
      <c r="J648" s="337">
        <f>SUMIF('Tab 4'!$N$11:$N$409,A648,'Tab 4'!$O$11:$O$409)</f>
        <v>0</v>
      </c>
      <c r="K648" s="337">
        <f>SUMIF('Tab 5'!$N$11:$N$69,A648,'Tab 5'!$O$11:$O$69)</f>
        <v>0</v>
      </c>
      <c r="L648" s="751">
        <f>SUMIF('Tab 6'!$N$11:$N$409,A648,'Tab 6'!$O$11:$O$409)</f>
        <v>0</v>
      </c>
      <c r="M648" s="337">
        <f>SUMIF('Tab7'!$N$70:$N$273,A648,'Tab7'!$O$70:$O$273)</f>
        <v>0</v>
      </c>
      <c r="N648" s="337">
        <f>SUMIF('Tab 8'!$N$70:$N$680,A648,'Tab 8'!$O$70:$O$680)</f>
        <v>0</v>
      </c>
      <c r="O648" s="739">
        <f t="shared" si="37"/>
        <v>0</v>
      </c>
      <c r="P648" s="740">
        <f t="shared" si="39"/>
        <v>0</v>
      </c>
    </row>
    <row r="649" spans="1:16">
      <c r="A649" s="732" t="s">
        <v>1317</v>
      </c>
      <c r="B649" s="80">
        <f>VLOOKUP(A649,[1]Adjustments!$A$12:$B$1400,2,FALSE)</f>
        <v>91214.06</v>
      </c>
      <c r="C649" s="80">
        <f>VLOOKUP(A649,[1]Adjustments!$A$12:$DS$1400,123,FALSE)</f>
        <v>0</v>
      </c>
      <c r="D649" s="80">
        <f t="shared" si="38"/>
        <v>91214.06</v>
      </c>
      <c r="F649" s="337">
        <f>VLOOKUP(A649,[1]Adjustments!$A$12:$DQ$1400,121,FALSE)</f>
        <v>0</v>
      </c>
      <c r="G649" s="740">
        <f t="shared" si="40"/>
        <v>-91214.06</v>
      </c>
      <c r="I649" s="738">
        <f>SUMIF('Tab 3'!$N$11:$N$409,A649,'Tab 3'!$O$11:$O$409)</f>
        <v>0</v>
      </c>
      <c r="J649" s="337">
        <f>SUMIF('Tab 4'!$N$11:$N$409,A649,'Tab 4'!$O$11:$O$409)</f>
        <v>0</v>
      </c>
      <c r="K649" s="337">
        <f>SUMIF('Tab 5'!$N$11:$N$69,A649,'Tab 5'!$O$11:$O$69)</f>
        <v>0</v>
      </c>
      <c r="L649" s="751">
        <f>SUMIF('Tab 6'!$N$11:$N$409,A649,'Tab 6'!$O$11:$O$409)</f>
        <v>0</v>
      </c>
      <c r="M649" s="337">
        <f>SUMIF('Tab7'!$N$70:$N$273,A649,'Tab7'!$O$70:$O$273)</f>
        <v>0</v>
      </c>
      <c r="N649" s="337">
        <f>SUMIF('Tab 8'!$N$70:$N$680,A649,'Tab 8'!$O$70:$O$680)</f>
        <v>0</v>
      </c>
      <c r="O649" s="739">
        <f t="shared" si="37"/>
        <v>0</v>
      </c>
      <c r="P649" s="740">
        <f t="shared" si="39"/>
        <v>0</v>
      </c>
    </row>
    <row r="650" spans="1:16">
      <c r="A650" s="732" t="s">
        <v>1318</v>
      </c>
      <c r="B650" s="80">
        <f>VLOOKUP(A650,[1]Adjustments!$A$12:$B$1400,2,FALSE)</f>
        <v>35090.699999999997</v>
      </c>
      <c r="C650" s="80">
        <f>VLOOKUP(A650,[1]Adjustments!$A$12:$DS$1400,123,FALSE)</f>
        <v>0</v>
      </c>
      <c r="D650" s="80">
        <f t="shared" si="38"/>
        <v>35090.699999999997</v>
      </c>
      <c r="F650" s="337">
        <f>VLOOKUP(A650,[1]Adjustments!$A$12:$DQ$1400,121,FALSE)</f>
        <v>-32.74</v>
      </c>
      <c r="G650" s="740">
        <f t="shared" si="40"/>
        <v>-35123.439999999995</v>
      </c>
      <c r="I650" s="738">
        <f>SUMIF('Tab 3'!$N$11:$N$409,A650,'Tab 3'!$O$11:$O$409)</f>
        <v>0</v>
      </c>
      <c r="J650" s="337">
        <f>SUMIF('Tab 4'!$N$11:$N$409,A650,'Tab 4'!$O$11:$O$409)</f>
        <v>0</v>
      </c>
      <c r="K650" s="337">
        <f>SUMIF('Tab 5'!$N$11:$N$69,A650,'Tab 5'!$O$11:$O$69)</f>
        <v>0</v>
      </c>
      <c r="L650" s="751">
        <f>SUMIF('Tab 6'!$N$11:$N$409,A650,'Tab 6'!$O$11:$O$409)</f>
        <v>0</v>
      </c>
      <c r="M650" s="337">
        <f>SUMIF('Tab7'!$N$70:$N$273,A650,'Tab7'!$O$70:$O$273)</f>
        <v>0</v>
      </c>
      <c r="N650" s="337">
        <f>SUMIF('Tab 8'!$N$70:$N$680,A650,'Tab 8'!$O$70:$O$680)</f>
        <v>0</v>
      </c>
      <c r="O650" s="739">
        <f t="shared" ref="O650:O713" si="41">SUM(I650:N650)</f>
        <v>0</v>
      </c>
      <c r="P650" s="740">
        <f t="shared" si="39"/>
        <v>0</v>
      </c>
    </row>
    <row r="651" spans="1:16">
      <c r="A651" s="732" t="s">
        <v>1319</v>
      </c>
      <c r="B651" s="80">
        <f>VLOOKUP(A651,[1]Adjustments!$A$12:$B$1400,2,FALSE)</f>
        <v>401691.27</v>
      </c>
      <c r="C651" s="80">
        <f>VLOOKUP(A651,[1]Adjustments!$A$12:$DS$1400,123,FALSE)</f>
        <v>0</v>
      </c>
      <c r="D651" s="80">
        <f t="shared" ref="D651:D715" si="42">SUM(B651:C651)</f>
        <v>401691.27</v>
      </c>
      <c r="F651" s="337">
        <f>VLOOKUP(A651,[1]Adjustments!$A$12:$DQ$1400,121,FALSE)</f>
        <v>0</v>
      </c>
      <c r="G651" s="740">
        <f t="shared" si="40"/>
        <v>-401691.27</v>
      </c>
      <c r="I651" s="738">
        <f>SUMIF('Tab 3'!$N$11:$N$409,A651,'Tab 3'!$O$11:$O$409)</f>
        <v>0</v>
      </c>
      <c r="J651" s="337">
        <f>SUMIF('Tab 4'!$N$11:$N$409,A651,'Tab 4'!$O$11:$O$409)</f>
        <v>0</v>
      </c>
      <c r="K651" s="337">
        <f>SUMIF('Tab 5'!$N$11:$N$69,A651,'Tab 5'!$O$11:$O$69)</f>
        <v>0</v>
      </c>
      <c r="L651" s="751">
        <f>SUMIF('Tab 6'!$N$11:$N$409,A651,'Tab 6'!$O$11:$O$409)</f>
        <v>0</v>
      </c>
      <c r="M651" s="337">
        <f>SUMIF('Tab7'!$N$70:$N$273,A651,'Tab7'!$O$70:$O$273)</f>
        <v>0</v>
      </c>
      <c r="N651" s="337">
        <f>SUMIF('Tab 8'!$N$70:$N$680,A651,'Tab 8'!$O$70:$O$680)</f>
        <v>0</v>
      </c>
      <c r="O651" s="739">
        <f t="shared" si="41"/>
        <v>0</v>
      </c>
      <c r="P651" s="740">
        <f t="shared" si="39"/>
        <v>0</v>
      </c>
    </row>
    <row r="652" spans="1:16">
      <c r="A652" s="732" t="s">
        <v>1320</v>
      </c>
      <c r="B652" s="80">
        <f>VLOOKUP(A652,[1]Adjustments!$A$12:$B$1400,2,FALSE)</f>
        <v>826337.08</v>
      </c>
      <c r="C652" s="80">
        <f>VLOOKUP(A652,[1]Adjustments!$A$12:$DS$1400,123,FALSE)</f>
        <v>0</v>
      </c>
      <c r="D652" s="80">
        <f t="shared" si="42"/>
        <v>826337.08</v>
      </c>
      <c r="F652" s="337">
        <f>VLOOKUP(A652,[1]Adjustments!$A$12:$DQ$1400,121,FALSE)</f>
        <v>0</v>
      </c>
      <c r="G652" s="740">
        <f t="shared" si="40"/>
        <v>-826337.08</v>
      </c>
      <c r="I652" s="738">
        <f>SUMIF('Tab 3'!$N$11:$N$409,A652,'Tab 3'!$O$11:$O$409)</f>
        <v>0</v>
      </c>
      <c r="J652" s="337">
        <f>SUMIF('Tab 4'!$N$11:$N$409,A652,'Tab 4'!$O$11:$O$409)</f>
        <v>0</v>
      </c>
      <c r="K652" s="337">
        <f>SUMIF('Tab 5'!$N$11:$N$69,A652,'Tab 5'!$O$11:$O$69)</f>
        <v>0</v>
      </c>
      <c r="L652" s="751">
        <f>SUMIF('Tab 6'!$N$11:$N$409,A652,'Tab 6'!$O$11:$O$409)</f>
        <v>0</v>
      </c>
      <c r="M652" s="337">
        <f>SUMIF('Tab7'!$N$70:$N$273,A652,'Tab7'!$O$70:$O$273)</f>
        <v>0</v>
      </c>
      <c r="N652" s="337">
        <f>SUMIF('Tab 8'!$N$70:$N$680,A652,'Tab 8'!$O$70:$O$680)</f>
        <v>0</v>
      </c>
      <c r="O652" s="739">
        <f t="shared" si="41"/>
        <v>0</v>
      </c>
      <c r="P652" s="740">
        <f t="shared" ref="P652:P716" si="43">+O652-C652</f>
        <v>0</v>
      </c>
    </row>
    <row r="653" spans="1:16">
      <c r="A653" s="732" t="s">
        <v>1321</v>
      </c>
      <c r="B653" s="80">
        <f>VLOOKUP(A653,[1]Adjustments!$A$12:$B$1400,2,FALSE)</f>
        <v>42095.49</v>
      </c>
      <c r="C653" s="80">
        <f>VLOOKUP(A653,[1]Adjustments!$A$12:$DS$1400,123,FALSE)</f>
        <v>0</v>
      </c>
      <c r="D653" s="80">
        <f t="shared" si="42"/>
        <v>42095.49</v>
      </c>
      <c r="F653" s="337">
        <f>VLOOKUP(A653,[1]Adjustments!$A$12:$DQ$1400,121,FALSE)</f>
        <v>0</v>
      </c>
      <c r="G653" s="740">
        <f t="shared" si="40"/>
        <v>-42095.49</v>
      </c>
      <c r="I653" s="738">
        <f>SUMIF('Tab 3'!$N$11:$N$409,A653,'Tab 3'!$O$11:$O$409)</f>
        <v>0</v>
      </c>
      <c r="J653" s="337">
        <f>SUMIF('Tab 4'!$N$11:$N$409,A653,'Tab 4'!$O$11:$O$409)</f>
        <v>0</v>
      </c>
      <c r="K653" s="337">
        <f>SUMIF('Tab 5'!$N$11:$N$69,A653,'Tab 5'!$O$11:$O$69)</f>
        <v>0</v>
      </c>
      <c r="L653" s="751">
        <f>SUMIF('Tab 6'!$N$11:$N$409,A653,'Tab 6'!$O$11:$O$409)</f>
        <v>0</v>
      </c>
      <c r="M653" s="337">
        <f>SUMIF('Tab7'!$N$70:$N$273,A653,'Tab7'!$O$70:$O$273)</f>
        <v>0</v>
      </c>
      <c r="N653" s="337">
        <f>SUMIF('Tab 8'!$N$70:$N$680,A653,'Tab 8'!$O$70:$O$680)</f>
        <v>0</v>
      </c>
      <c r="O653" s="739">
        <f t="shared" si="41"/>
        <v>0</v>
      </c>
      <c r="P653" s="740">
        <f t="shared" si="43"/>
        <v>0</v>
      </c>
    </row>
    <row r="654" spans="1:16">
      <c r="A654" s="732" t="s">
        <v>1322</v>
      </c>
      <c r="B654" s="80">
        <f>VLOOKUP(A654,[1]Adjustments!$A$12:$B$1400,2,FALSE)</f>
        <v>200266.94</v>
      </c>
      <c r="C654" s="80">
        <f>VLOOKUP(A654,[1]Adjustments!$A$12:$DS$1400,123,FALSE)</f>
        <v>0</v>
      </c>
      <c r="D654" s="80">
        <f t="shared" si="42"/>
        <v>200266.94</v>
      </c>
      <c r="F654" s="337">
        <f>VLOOKUP(A654,[1]Adjustments!$A$12:$DQ$1400,121,FALSE)</f>
        <v>0</v>
      </c>
      <c r="G654" s="740">
        <f t="shared" ref="G654:G718" si="44">+F654-D654</f>
        <v>-200266.94</v>
      </c>
      <c r="I654" s="738">
        <f>SUMIF('Tab 3'!$N$11:$N$409,A654,'Tab 3'!$O$11:$O$409)</f>
        <v>0</v>
      </c>
      <c r="J654" s="337">
        <f>SUMIF('Tab 4'!$N$11:$N$409,A654,'Tab 4'!$O$11:$O$409)</f>
        <v>0</v>
      </c>
      <c r="K654" s="337">
        <f>SUMIF('Tab 5'!$N$11:$N$69,A654,'Tab 5'!$O$11:$O$69)</f>
        <v>0</v>
      </c>
      <c r="L654" s="751">
        <f>SUMIF('Tab 6'!$N$11:$N$409,A654,'Tab 6'!$O$11:$O$409)</f>
        <v>0</v>
      </c>
      <c r="M654" s="337">
        <f>SUMIF('Tab7'!$N$70:$N$273,A654,'Tab7'!$O$70:$O$273)</f>
        <v>0</v>
      </c>
      <c r="N654" s="337">
        <f>SUMIF('Tab 8'!$N$70:$N$680,A654,'Tab 8'!$O$70:$O$680)</f>
        <v>0</v>
      </c>
      <c r="O654" s="739">
        <f t="shared" si="41"/>
        <v>0</v>
      </c>
      <c r="P654" s="740">
        <f t="shared" si="43"/>
        <v>0</v>
      </c>
    </row>
    <row r="655" spans="1:16">
      <c r="A655" s="732" t="s">
        <v>1323</v>
      </c>
      <c r="B655" s="80">
        <f>VLOOKUP(A655,[1]Adjustments!$A$12:$B$1400,2,FALSE)</f>
        <v>52628.27</v>
      </c>
      <c r="C655" s="80">
        <f>VLOOKUP(A655,[1]Adjustments!$A$12:$DS$1400,123,FALSE)</f>
        <v>0</v>
      </c>
      <c r="D655" s="80">
        <f t="shared" si="42"/>
        <v>52628.27</v>
      </c>
      <c r="F655" s="337">
        <f>VLOOKUP(A655,[1]Adjustments!$A$12:$DQ$1400,121,FALSE)</f>
        <v>0</v>
      </c>
      <c r="G655" s="740">
        <f t="shared" si="44"/>
        <v>-52628.27</v>
      </c>
      <c r="I655" s="738">
        <f>SUMIF('Tab 3'!$N$11:$N$409,A655,'Tab 3'!$O$11:$O$409)</f>
        <v>0</v>
      </c>
      <c r="J655" s="337">
        <f>SUMIF('Tab 4'!$N$11:$N$409,A655,'Tab 4'!$O$11:$O$409)</f>
        <v>0</v>
      </c>
      <c r="K655" s="337">
        <f>SUMIF('Tab 5'!$N$11:$N$69,A655,'Tab 5'!$O$11:$O$69)</f>
        <v>0</v>
      </c>
      <c r="L655" s="751">
        <f>SUMIF('Tab 6'!$N$11:$N$409,A655,'Tab 6'!$O$11:$O$409)</f>
        <v>0</v>
      </c>
      <c r="M655" s="337">
        <f>SUMIF('Tab7'!$N$70:$N$273,A655,'Tab7'!$O$70:$O$273)</f>
        <v>0</v>
      </c>
      <c r="N655" s="337">
        <f>SUMIF('Tab 8'!$N$70:$N$680,A655,'Tab 8'!$O$70:$O$680)</f>
        <v>0</v>
      </c>
      <c r="O655" s="739">
        <f t="shared" si="41"/>
        <v>0</v>
      </c>
      <c r="P655" s="740">
        <f t="shared" si="43"/>
        <v>0</v>
      </c>
    </row>
    <row r="656" spans="1:16">
      <c r="A656" s="732" t="s">
        <v>1324</v>
      </c>
      <c r="B656" s="80">
        <f>VLOOKUP(A656,[1]Adjustments!$A$12:$B$1400,2,FALSE)</f>
        <v>660123.59</v>
      </c>
      <c r="C656" s="80">
        <f>VLOOKUP(A656,[1]Adjustments!$A$12:$DS$1400,123,FALSE)</f>
        <v>0</v>
      </c>
      <c r="D656" s="80">
        <f t="shared" si="42"/>
        <v>660123.59</v>
      </c>
      <c r="F656" s="337">
        <f>VLOOKUP(A656,[1]Adjustments!$A$12:$DQ$1400,121,FALSE)</f>
        <v>0</v>
      </c>
      <c r="G656" s="740">
        <f t="shared" si="44"/>
        <v>-660123.59</v>
      </c>
      <c r="I656" s="738">
        <f>SUMIF('Tab 3'!$N$11:$N$409,A656,'Tab 3'!$O$11:$O$409)</f>
        <v>0</v>
      </c>
      <c r="J656" s="337">
        <f>SUMIF('Tab 4'!$N$11:$N$409,A656,'Tab 4'!$O$11:$O$409)</f>
        <v>0</v>
      </c>
      <c r="K656" s="337">
        <f>SUMIF('Tab 5'!$N$11:$N$69,A656,'Tab 5'!$O$11:$O$69)</f>
        <v>0</v>
      </c>
      <c r="L656" s="751">
        <f>SUMIF('Tab 6'!$N$11:$N$409,A656,'Tab 6'!$O$11:$O$409)</f>
        <v>0</v>
      </c>
      <c r="M656" s="337">
        <f>SUMIF('Tab7'!$N$70:$N$273,A656,'Tab7'!$O$70:$O$273)</f>
        <v>0</v>
      </c>
      <c r="N656" s="337">
        <f>SUMIF('Tab 8'!$N$70:$N$680,A656,'Tab 8'!$O$70:$O$680)</f>
        <v>0</v>
      </c>
      <c r="O656" s="739">
        <f t="shared" si="41"/>
        <v>0</v>
      </c>
      <c r="P656" s="740">
        <f t="shared" si="43"/>
        <v>0</v>
      </c>
    </row>
    <row r="657" spans="1:16">
      <c r="A657" s="732" t="s">
        <v>1325</v>
      </c>
      <c r="B657" s="80">
        <f>VLOOKUP(A657,[1]Adjustments!$A$12:$B$1400,2,FALSE)</f>
        <v>-600434.18999999994</v>
      </c>
      <c r="C657" s="80">
        <f>VLOOKUP(A657,[1]Adjustments!$A$12:$DS$1400,123,FALSE)</f>
        <v>0</v>
      </c>
      <c r="D657" s="80">
        <f t="shared" si="42"/>
        <v>-600434.18999999994</v>
      </c>
      <c r="F657" s="337">
        <f>VLOOKUP(A657,[1]Adjustments!$A$12:$DQ$1400,121,FALSE)</f>
        <v>0</v>
      </c>
      <c r="G657" s="740">
        <f t="shared" si="44"/>
        <v>600434.18999999994</v>
      </c>
      <c r="I657" s="738">
        <f>SUMIF('Tab 3'!$N$11:$N$409,A657,'Tab 3'!$O$11:$O$409)</f>
        <v>0</v>
      </c>
      <c r="J657" s="337">
        <f>SUMIF('Tab 4'!$N$11:$N$409,A657,'Tab 4'!$O$11:$O$409)</f>
        <v>0</v>
      </c>
      <c r="K657" s="337">
        <f>SUMIF('Tab 5'!$N$11:$N$69,A657,'Tab 5'!$O$11:$O$69)</f>
        <v>0</v>
      </c>
      <c r="L657" s="751">
        <f>SUMIF('Tab 6'!$N$11:$N$409,A657,'Tab 6'!$O$11:$O$409)</f>
        <v>0</v>
      </c>
      <c r="M657" s="337">
        <f>SUMIF('Tab7'!$N$70:$N$273,A657,'Tab7'!$O$70:$O$273)</f>
        <v>0</v>
      </c>
      <c r="N657" s="337">
        <f>SUMIF('Tab 8'!$N$70:$N$680,A657,'Tab 8'!$O$70:$O$680)</f>
        <v>0</v>
      </c>
      <c r="O657" s="739">
        <f t="shared" si="41"/>
        <v>0</v>
      </c>
      <c r="P657" s="740">
        <f t="shared" si="43"/>
        <v>0</v>
      </c>
    </row>
    <row r="658" spans="1:16">
      <c r="A658" s="732" t="s">
        <v>1326</v>
      </c>
      <c r="B658" s="80">
        <f>VLOOKUP(A658,[1]Adjustments!$A$12:$B$1400,2,FALSE)</f>
        <v>4605316.78</v>
      </c>
      <c r="C658" s="80">
        <f>VLOOKUP(A658,[1]Adjustments!$A$12:$DS$1400,123,FALSE)</f>
        <v>0</v>
      </c>
      <c r="D658" s="80">
        <f t="shared" si="42"/>
        <v>4605316.78</v>
      </c>
      <c r="F658" s="337">
        <f>VLOOKUP(A658,[1]Adjustments!$A$12:$DQ$1400,121,FALSE)</f>
        <v>0</v>
      </c>
      <c r="G658" s="740">
        <f t="shared" si="44"/>
        <v>-4605316.78</v>
      </c>
      <c r="I658" s="738">
        <f>SUMIF('Tab 3'!$N$11:$N$409,A658,'Tab 3'!$O$11:$O$409)</f>
        <v>0</v>
      </c>
      <c r="J658" s="337">
        <f>SUMIF('Tab 4'!$N$11:$N$409,A658,'Tab 4'!$O$11:$O$409)</f>
        <v>0</v>
      </c>
      <c r="K658" s="337">
        <f>SUMIF('Tab 5'!$N$11:$N$69,A658,'Tab 5'!$O$11:$O$69)</f>
        <v>0</v>
      </c>
      <c r="L658" s="751">
        <f>SUMIF('Tab 6'!$N$11:$N$409,A658,'Tab 6'!$O$11:$O$409)</f>
        <v>0</v>
      </c>
      <c r="M658" s="337">
        <f>SUMIF('Tab7'!$N$70:$N$273,A658,'Tab7'!$O$70:$O$273)</f>
        <v>0</v>
      </c>
      <c r="N658" s="337">
        <f>SUMIF('Tab 8'!$N$70:$N$680,A658,'Tab 8'!$O$70:$O$680)</f>
        <v>0</v>
      </c>
      <c r="O658" s="739">
        <f t="shared" si="41"/>
        <v>0</v>
      </c>
      <c r="P658" s="740">
        <f t="shared" si="43"/>
        <v>0</v>
      </c>
    </row>
    <row r="659" spans="1:16">
      <c r="A659" s="732" t="s">
        <v>1327</v>
      </c>
      <c r="B659" s="80">
        <f>VLOOKUP(A659,[1]Adjustments!$A$12:$B$1400,2,FALSE)</f>
        <v>-952369.81</v>
      </c>
      <c r="C659" s="80">
        <f>VLOOKUP(A659,[1]Adjustments!$A$12:$DS$1400,123,FALSE)</f>
        <v>0</v>
      </c>
      <c r="D659" s="80">
        <f t="shared" si="42"/>
        <v>-952369.81</v>
      </c>
      <c r="F659" s="337">
        <f>VLOOKUP(A659,[1]Adjustments!$A$12:$DQ$1400,121,FALSE)</f>
        <v>0</v>
      </c>
      <c r="G659" s="740">
        <f t="shared" si="44"/>
        <v>952369.81</v>
      </c>
      <c r="I659" s="738">
        <f>SUMIF('Tab 3'!$N$11:$N$409,A659,'Tab 3'!$O$11:$O$409)</f>
        <v>0</v>
      </c>
      <c r="J659" s="337">
        <f>SUMIF('Tab 4'!$N$11:$N$409,A659,'Tab 4'!$O$11:$O$409)</f>
        <v>0</v>
      </c>
      <c r="K659" s="337">
        <f>SUMIF('Tab 5'!$N$11:$N$69,A659,'Tab 5'!$O$11:$O$69)</f>
        <v>0</v>
      </c>
      <c r="L659" s="751">
        <f>SUMIF('Tab 6'!$N$11:$N$409,A659,'Tab 6'!$O$11:$O$409)</f>
        <v>0</v>
      </c>
      <c r="M659" s="337">
        <f>SUMIF('Tab7'!$N$70:$N$273,A659,'Tab7'!$O$70:$O$273)</f>
        <v>0</v>
      </c>
      <c r="N659" s="337">
        <f>SUMIF('Tab 8'!$N$70:$N$680,A659,'Tab 8'!$O$70:$O$680)</f>
        <v>0</v>
      </c>
      <c r="O659" s="739">
        <f t="shared" si="41"/>
        <v>0</v>
      </c>
      <c r="P659" s="740">
        <f t="shared" si="43"/>
        <v>0</v>
      </c>
    </row>
    <row r="660" spans="1:16">
      <c r="A660" s="732" t="s">
        <v>1328</v>
      </c>
      <c r="B660" s="80">
        <f>VLOOKUP(A660,[1]Adjustments!$A$12:$B$1400,2,FALSE)</f>
        <v>1076072.06</v>
      </c>
      <c r="C660" s="80">
        <f>VLOOKUP(A660,[1]Adjustments!$A$12:$DS$1400,123,FALSE)</f>
        <v>0</v>
      </c>
      <c r="D660" s="80">
        <f t="shared" si="42"/>
        <v>1076072.06</v>
      </c>
      <c r="F660" s="337">
        <f>VLOOKUP(A660,[1]Adjustments!$A$12:$DQ$1400,121,FALSE)</f>
        <v>0</v>
      </c>
      <c r="G660" s="740">
        <f t="shared" si="44"/>
        <v>-1076072.06</v>
      </c>
      <c r="I660" s="738">
        <f>SUMIF('Tab 3'!$N$11:$N$409,A660,'Tab 3'!$O$11:$O$409)</f>
        <v>0</v>
      </c>
      <c r="J660" s="337">
        <f>SUMIF('Tab 4'!$N$11:$N$409,A660,'Tab 4'!$O$11:$O$409)</f>
        <v>0</v>
      </c>
      <c r="K660" s="337">
        <f>SUMIF('Tab 5'!$N$11:$N$69,A660,'Tab 5'!$O$11:$O$69)</f>
        <v>0</v>
      </c>
      <c r="L660" s="751">
        <f>SUMIF('Tab 6'!$N$11:$N$409,A660,'Tab 6'!$O$11:$O$409)</f>
        <v>0</v>
      </c>
      <c r="M660" s="337">
        <f>SUMIF('Tab7'!$N$70:$N$273,A660,'Tab7'!$O$70:$O$273)</f>
        <v>0</v>
      </c>
      <c r="N660" s="337">
        <f>SUMIF('Tab 8'!$N$70:$N$680,A660,'Tab 8'!$O$70:$O$680)</f>
        <v>0</v>
      </c>
      <c r="O660" s="739">
        <f t="shared" si="41"/>
        <v>0</v>
      </c>
      <c r="P660" s="740">
        <f t="shared" si="43"/>
        <v>0</v>
      </c>
    </row>
    <row r="661" spans="1:16">
      <c r="A661" s="732" t="s">
        <v>1329</v>
      </c>
      <c r="B661" s="80">
        <f>VLOOKUP(A661,[1]Adjustments!$A$12:$B$1400,2,FALSE)</f>
        <v>1393761.15</v>
      </c>
      <c r="C661" s="80">
        <f>VLOOKUP(A661,[1]Adjustments!$A$12:$DS$1400,123,FALSE)</f>
        <v>0</v>
      </c>
      <c r="D661" s="80">
        <f t="shared" si="42"/>
        <v>1393761.15</v>
      </c>
      <c r="F661" s="337">
        <f>VLOOKUP(A661,[1]Adjustments!$A$12:$DQ$1400,121,FALSE)</f>
        <v>0</v>
      </c>
      <c r="G661" s="740">
        <f t="shared" si="44"/>
        <v>-1393761.15</v>
      </c>
      <c r="I661" s="738">
        <f>SUMIF('Tab 3'!$N$11:$N$409,A661,'Tab 3'!$O$11:$O$409)</f>
        <v>0</v>
      </c>
      <c r="J661" s="337">
        <f>SUMIF('Tab 4'!$N$11:$N$409,A661,'Tab 4'!$O$11:$O$409)</f>
        <v>0</v>
      </c>
      <c r="K661" s="337">
        <f>SUMIF('Tab 5'!$N$11:$N$69,A661,'Tab 5'!$O$11:$O$69)</f>
        <v>0</v>
      </c>
      <c r="L661" s="751">
        <f>SUMIF('Tab 6'!$N$11:$N$409,A661,'Tab 6'!$O$11:$O$409)</f>
        <v>0</v>
      </c>
      <c r="M661" s="337">
        <f>SUMIF('Tab7'!$N$70:$N$273,A661,'Tab7'!$O$70:$O$273)</f>
        <v>0</v>
      </c>
      <c r="N661" s="337">
        <f>SUMIF('Tab 8'!$N$70:$N$680,A661,'Tab 8'!$O$70:$O$680)</f>
        <v>0</v>
      </c>
      <c r="O661" s="739">
        <f t="shared" si="41"/>
        <v>0</v>
      </c>
      <c r="P661" s="740">
        <f t="shared" si="43"/>
        <v>0</v>
      </c>
    </row>
    <row r="662" spans="1:16">
      <c r="A662" s="732" t="s">
        <v>1330</v>
      </c>
      <c r="B662" s="80">
        <f>VLOOKUP(A662,[1]Adjustments!$A$12:$B$1400,2,FALSE)</f>
        <v>214558.72</v>
      </c>
      <c r="C662" s="80">
        <f>VLOOKUP(A662,[1]Adjustments!$A$12:$DS$1400,123,FALSE)</f>
        <v>0</v>
      </c>
      <c r="D662" s="80">
        <f t="shared" si="42"/>
        <v>214558.72</v>
      </c>
      <c r="F662" s="337">
        <f>VLOOKUP(A662,[1]Adjustments!$A$12:$DQ$1400,121,FALSE)</f>
        <v>0</v>
      </c>
      <c r="G662" s="740">
        <f t="shared" si="44"/>
        <v>-214558.72</v>
      </c>
      <c r="I662" s="738">
        <f>SUMIF('Tab 3'!$N$11:$N$409,A662,'Tab 3'!$O$11:$O$409)</f>
        <v>0</v>
      </c>
      <c r="J662" s="337">
        <f>SUMIF('Tab 4'!$N$11:$N$409,A662,'Tab 4'!$O$11:$O$409)</f>
        <v>0</v>
      </c>
      <c r="K662" s="337">
        <f>SUMIF('Tab 5'!$N$11:$N$69,A662,'Tab 5'!$O$11:$O$69)</f>
        <v>0</v>
      </c>
      <c r="L662" s="751">
        <f>SUMIF('Tab 6'!$N$11:$N$409,A662,'Tab 6'!$O$11:$O$409)</f>
        <v>0</v>
      </c>
      <c r="M662" s="337">
        <f>SUMIF('Tab7'!$N$70:$N$273,A662,'Tab7'!$O$70:$O$273)</f>
        <v>0</v>
      </c>
      <c r="N662" s="337">
        <f>SUMIF('Tab 8'!$N$70:$N$680,A662,'Tab 8'!$O$70:$O$680)</f>
        <v>0</v>
      </c>
      <c r="O662" s="739">
        <f t="shared" si="41"/>
        <v>0</v>
      </c>
      <c r="P662" s="740">
        <f t="shared" si="43"/>
        <v>0</v>
      </c>
    </row>
    <row r="663" spans="1:16">
      <c r="A663" s="732" t="s">
        <v>1331</v>
      </c>
      <c r="B663" s="80">
        <f>VLOOKUP(A663,[1]Adjustments!$A$12:$B$1400,2,FALSE)</f>
        <v>2266273.7200000002</v>
      </c>
      <c r="C663" s="80">
        <f>VLOOKUP(A663,[1]Adjustments!$A$12:$DS$1400,123,FALSE)</f>
        <v>0</v>
      </c>
      <c r="D663" s="80">
        <f t="shared" si="42"/>
        <v>2266273.7200000002</v>
      </c>
      <c r="F663" s="337">
        <f>VLOOKUP(A663,[1]Adjustments!$A$12:$DQ$1400,121,FALSE)</f>
        <v>0</v>
      </c>
      <c r="G663" s="740">
        <f t="shared" si="44"/>
        <v>-2266273.7200000002</v>
      </c>
      <c r="I663" s="738">
        <f>SUMIF('Tab 3'!$N$11:$N$409,A663,'Tab 3'!$O$11:$O$409)</f>
        <v>0</v>
      </c>
      <c r="J663" s="337">
        <f>SUMIF('Tab 4'!$N$11:$N$409,A663,'Tab 4'!$O$11:$O$409)</f>
        <v>0</v>
      </c>
      <c r="K663" s="337">
        <f>SUMIF('Tab 5'!$N$11:$N$69,A663,'Tab 5'!$O$11:$O$69)</f>
        <v>0</v>
      </c>
      <c r="L663" s="751">
        <f>SUMIF('Tab 6'!$N$11:$N$409,A663,'Tab 6'!$O$11:$O$409)</f>
        <v>0</v>
      </c>
      <c r="M663" s="337">
        <f>SUMIF('Tab7'!$N$70:$N$273,A663,'Tab7'!$O$70:$O$273)</f>
        <v>0</v>
      </c>
      <c r="N663" s="337">
        <f>SUMIF('Tab 8'!$N$70:$N$680,A663,'Tab 8'!$O$70:$O$680)</f>
        <v>0</v>
      </c>
      <c r="O663" s="739">
        <f t="shared" si="41"/>
        <v>0</v>
      </c>
      <c r="P663" s="740">
        <f t="shared" si="43"/>
        <v>0</v>
      </c>
    </row>
    <row r="664" spans="1:16">
      <c r="A664" s="732" t="s">
        <v>1332</v>
      </c>
      <c r="B664" s="80">
        <f>VLOOKUP(A664,[1]Adjustments!$A$12:$B$1400,2,FALSE)</f>
        <v>2627508.9700000002</v>
      </c>
      <c r="C664" s="80">
        <f>VLOOKUP(A664,[1]Adjustments!$A$12:$DS$1400,123,FALSE)</f>
        <v>0</v>
      </c>
      <c r="D664" s="80">
        <f t="shared" si="42"/>
        <v>2627508.9700000002</v>
      </c>
      <c r="F664" s="337">
        <f>VLOOKUP(A664,[1]Adjustments!$A$12:$DQ$1400,121,FALSE)</f>
        <v>0</v>
      </c>
      <c r="G664" s="740">
        <f t="shared" si="44"/>
        <v>-2627508.9700000002</v>
      </c>
      <c r="I664" s="738">
        <f>SUMIF('Tab 3'!$N$11:$N$409,A664,'Tab 3'!$O$11:$O$409)</f>
        <v>0</v>
      </c>
      <c r="J664" s="337">
        <f>SUMIF('Tab 4'!$N$11:$N$409,A664,'Tab 4'!$O$11:$O$409)</f>
        <v>0</v>
      </c>
      <c r="K664" s="337">
        <f>SUMIF('Tab 5'!$N$11:$N$69,A664,'Tab 5'!$O$11:$O$69)</f>
        <v>0</v>
      </c>
      <c r="L664" s="751">
        <f>SUMIF('Tab 6'!$N$11:$N$409,A664,'Tab 6'!$O$11:$O$409)</f>
        <v>0</v>
      </c>
      <c r="M664" s="337">
        <f>SUMIF('Tab7'!$N$70:$N$273,A664,'Tab7'!$O$70:$O$273)</f>
        <v>0</v>
      </c>
      <c r="N664" s="337">
        <f>SUMIF('Tab 8'!$N$70:$N$680,A664,'Tab 8'!$O$70:$O$680)</f>
        <v>0</v>
      </c>
      <c r="O664" s="739">
        <f t="shared" si="41"/>
        <v>0</v>
      </c>
      <c r="P664" s="740">
        <f t="shared" si="43"/>
        <v>0</v>
      </c>
    </row>
    <row r="665" spans="1:16">
      <c r="A665" s="732" t="s">
        <v>1333</v>
      </c>
      <c r="B665" s="80">
        <f>VLOOKUP(A665,[1]Adjustments!$A$12:$B$1400,2,FALSE)</f>
        <v>12470137.34</v>
      </c>
      <c r="C665" s="80">
        <f>VLOOKUP(A665,[1]Adjustments!$A$12:$DS$1400,123,FALSE)</f>
        <v>0</v>
      </c>
      <c r="D665" s="80">
        <f t="shared" si="42"/>
        <v>12470137.34</v>
      </c>
      <c r="F665" s="337">
        <f>VLOOKUP(A665,[1]Adjustments!$A$12:$DQ$1400,121,FALSE)</f>
        <v>0</v>
      </c>
      <c r="G665" s="740">
        <f t="shared" si="44"/>
        <v>-12470137.34</v>
      </c>
      <c r="I665" s="738">
        <f>SUMIF('Tab 3'!$N$11:$N$409,A665,'Tab 3'!$O$11:$O$409)</f>
        <v>0</v>
      </c>
      <c r="J665" s="337">
        <f>SUMIF('Tab 4'!$N$11:$N$409,A665,'Tab 4'!$O$11:$O$409)</f>
        <v>0</v>
      </c>
      <c r="K665" s="337">
        <f>SUMIF('Tab 5'!$N$11:$N$69,A665,'Tab 5'!$O$11:$O$69)</f>
        <v>0</v>
      </c>
      <c r="L665" s="751">
        <f>SUMIF('Tab 6'!$N$11:$N$409,A665,'Tab 6'!$O$11:$O$409)</f>
        <v>0</v>
      </c>
      <c r="M665" s="337">
        <f>SUMIF('Tab7'!$N$70:$N$273,A665,'Tab7'!$O$70:$O$273)</f>
        <v>0</v>
      </c>
      <c r="N665" s="337">
        <f>SUMIF('Tab 8'!$N$70:$N$680,A665,'Tab 8'!$O$70:$O$680)</f>
        <v>0</v>
      </c>
      <c r="O665" s="739">
        <f t="shared" si="41"/>
        <v>0</v>
      </c>
      <c r="P665" s="740">
        <f t="shared" si="43"/>
        <v>0</v>
      </c>
    </row>
    <row r="666" spans="1:16">
      <c r="A666" s="732" t="s">
        <v>1334</v>
      </c>
      <c r="B666" s="80">
        <f>VLOOKUP(A666,[1]Adjustments!$A$12:$B$1400,2,FALSE)</f>
        <v>11985658.57</v>
      </c>
      <c r="C666" s="80">
        <f>VLOOKUP(A666,[1]Adjustments!$A$12:$DS$1400,123,FALSE)</f>
        <v>0</v>
      </c>
      <c r="D666" s="80">
        <f t="shared" si="42"/>
        <v>11985658.57</v>
      </c>
      <c r="F666" s="337">
        <f>VLOOKUP(A666,[1]Adjustments!$A$12:$DQ$1400,121,FALSE)</f>
        <v>0</v>
      </c>
      <c r="G666" s="740">
        <f t="shared" si="44"/>
        <v>-11985658.57</v>
      </c>
      <c r="I666" s="738">
        <f>SUMIF('Tab 3'!$N$11:$N$409,A666,'Tab 3'!$O$11:$O$409)</f>
        <v>0</v>
      </c>
      <c r="J666" s="337">
        <f>SUMIF('Tab 4'!$N$11:$N$409,A666,'Tab 4'!$O$11:$O$409)</f>
        <v>0</v>
      </c>
      <c r="K666" s="337">
        <f>SUMIF('Tab 5'!$N$11:$N$69,A666,'Tab 5'!$O$11:$O$69)</f>
        <v>0</v>
      </c>
      <c r="L666" s="751">
        <f>SUMIF('Tab 6'!$N$11:$N$409,A666,'Tab 6'!$O$11:$O$409)</f>
        <v>0</v>
      </c>
      <c r="M666" s="337">
        <f>SUMIF('Tab7'!$N$70:$N$273,A666,'Tab7'!$O$70:$O$273)</f>
        <v>0</v>
      </c>
      <c r="N666" s="337">
        <f>SUMIF('Tab 8'!$N$70:$N$680,A666,'Tab 8'!$O$70:$O$680)</f>
        <v>0</v>
      </c>
      <c r="O666" s="739">
        <f t="shared" si="41"/>
        <v>0</v>
      </c>
      <c r="P666" s="740">
        <f t="shared" si="43"/>
        <v>0</v>
      </c>
    </row>
    <row r="667" spans="1:16">
      <c r="A667" s="732" t="s">
        <v>1335</v>
      </c>
      <c r="B667" s="80">
        <f>VLOOKUP(A667,[1]Adjustments!$A$12:$B$1400,2,FALSE)</f>
        <v>3725698.64</v>
      </c>
      <c r="C667" s="80">
        <f>VLOOKUP(A667,[1]Adjustments!$A$12:$DS$1400,123,FALSE)</f>
        <v>0</v>
      </c>
      <c r="D667" s="80">
        <f t="shared" si="42"/>
        <v>3725698.64</v>
      </c>
      <c r="F667" s="337">
        <f>VLOOKUP(A667,[1]Adjustments!$A$12:$DQ$1400,121,FALSE)</f>
        <v>0</v>
      </c>
      <c r="G667" s="740">
        <f t="shared" si="44"/>
        <v>-3725698.64</v>
      </c>
      <c r="I667" s="738">
        <f>SUMIF('Tab 3'!$N$11:$N$409,A667,'Tab 3'!$O$11:$O$409)</f>
        <v>0</v>
      </c>
      <c r="J667" s="337">
        <f>SUMIF('Tab 4'!$N$11:$N$409,A667,'Tab 4'!$O$11:$O$409)</f>
        <v>0</v>
      </c>
      <c r="K667" s="337">
        <f>SUMIF('Tab 5'!$N$11:$N$69,A667,'Tab 5'!$O$11:$O$69)</f>
        <v>0</v>
      </c>
      <c r="L667" s="751">
        <f>SUMIF('Tab 6'!$N$11:$N$409,A667,'Tab 6'!$O$11:$O$409)</f>
        <v>0</v>
      </c>
      <c r="M667" s="337">
        <f>SUMIF('Tab7'!$N$70:$N$273,A667,'Tab7'!$O$70:$O$273)</f>
        <v>0</v>
      </c>
      <c r="N667" s="337">
        <f>SUMIF('Tab 8'!$N$70:$N$680,A667,'Tab 8'!$O$70:$O$680)</f>
        <v>0</v>
      </c>
      <c r="O667" s="739">
        <f t="shared" si="41"/>
        <v>0</v>
      </c>
      <c r="P667" s="740">
        <f t="shared" si="43"/>
        <v>0</v>
      </c>
    </row>
    <row r="668" spans="1:16">
      <c r="A668" s="732" t="s">
        <v>1336</v>
      </c>
      <c r="B668" s="80">
        <f>VLOOKUP(A668,[1]Adjustments!$A$12:$B$1400,2,FALSE)</f>
        <v>3993136.96</v>
      </c>
      <c r="C668" s="80">
        <f>VLOOKUP(A668,[1]Adjustments!$A$12:$DS$1400,123,FALSE)</f>
        <v>0</v>
      </c>
      <c r="D668" s="80">
        <f t="shared" si="42"/>
        <v>3993136.96</v>
      </c>
      <c r="F668" s="337">
        <f>VLOOKUP(A668,[1]Adjustments!$A$12:$DQ$1400,121,FALSE)</f>
        <v>0</v>
      </c>
      <c r="G668" s="740">
        <f t="shared" si="44"/>
        <v>-3993136.96</v>
      </c>
      <c r="I668" s="738">
        <f>SUMIF('Tab 3'!$N$11:$N$409,A668,'Tab 3'!$O$11:$O$409)</f>
        <v>0</v>
      </c>
      <c r="J668" s="337">
        <f>SUMIF('Tab 4'!$N$11:$N$409,A668,'Tab 4'!$O$11:$O$409)</f>
        <v>0</v>
      </c>
      <c r="K668" s="337">
        <f>SUMIF('Tab 5'!$N$11:$N$69,A668,'Tab 5'!$O$11:$O$69)</f>
        <v>0</v>
      </c>
      <c r="L668" s="751">
        <f>SUMIF('Tab 6'!$N$11:$N$409,A668,'Tab 6'!$O$11:$O$409)</f>
        <v>0</v>
      </c>
      <c r="M668" s="337">
        <f>SUMIF('Tab7'!$N$70:$N$273,A668,'Tab7'!$O$70:$O$273)</f>
        <v>0</v>
      </c>
      <c r="N668" s="337">
        <f>SUMIF('Tab 8'!$N$70:$N$680,A668,'Tab 8'!$O$70:$O$680)</f>
        <v>0</v>
      </c>
      <c r="O668" s="739">
        <f t="shared" si="41"/>
        <v>0</v>
      </c>
      <c r="P668" s="740">
        <f t="shared" si="43"/>
        <v>0</v>
      </c>
    </row>
    <row r="669" spans="1:16">
      <c r="A669" s="732" t="s">
        <v>1337</v>
      </c>
      <c r="B669" s="80">
        <f>VLOOKUP(A669,[1]Adjustments!$A$12:$B$1400,2,FALSE)</f>
        <v>886243.66</v>
      </c>
      <c r="C669" s="80">
        <f>VLOOKUP(A669,[1]Adjustments!$A$12:$DS$1400,123,FALSE)</f>
        <v>0</v>
      </c>
      <c r="D669" s="80">
        <f t="shared" si="42"/>
        <v>886243.66</v>
      </c>
      <c r="F669" s="337">
        <f>VLOOKUP(A669,[1]Adjustments!$A$12:$DQ$1400,121,FALSE)</f>
        <v>0</v>
      </c>
      <c r="G669" s="740">
        <f t="shared" si="44"/>
        <v>-886243.66</v>
      </c>
      <c r="I669" s="738">
        <f>SUMIF('Tab 3'!$N$11:$N$409,A669,'Tab 3'!$O$11:$O$409)</f>
        <v>0</v>
      </c>
      <c r="J669" s="337">
        <f>SUMIF('Tab 4'!$N$11:$N$409,A669,'Tab 4'!$O$11:$O$409)</f>
        <v>0</v>
      </c>
      <c r="K669" s="337">
        <f>SUMIF('Tab 5'!$N$11:$N$69,A669,'Tab 5'!$O$11:$O$69)</f>
        <v>0</v>
      </c>
      <c r="L669" s="751">
        <f>SUMIF('Tab 6'!$N$11:$N$409,A669,'Tab 6'!$O$11:$O$409)</f>
        <v>0</v>
      </c>
      <c r="M669" s="337">
        <f>SUMIF('Tab7'!$N$70:$N$273,A669,'Tab7'!$O$70:$O$273)</f>
        <v>0</v>
      </c>
      <c r="N669" s="337">
        <f>SUMIF('Tab 8'!$N$70:$N$680,A669,'Tab 8'!$O$70:$O$680)</f>
        <v>0</v>
      </c>
      <c r="O669" s="739">
        <f t="shared" si="41"/>
        <v>0</v>
      </c>
      <c r="P669" s="740">
        <f t="shared" si="43"/>
        <v>0</v>
      </c>
    </row>
    <row r="670" spans="1:16">
      <c r="A670" s="732" t="s">
        <v>1338</v>
      </c>
      <c r="B670" s="80">
        <f>VLOOKUP(A670,[1]Adjustments!$A$12:$B$1400,2,FALSE)</f>
        <v>1063753.81</v>
      </c>
      <c r="C670" s="80">
        <f>VLOOKUP(A670,[1]Adjustments!$A$12:$DS$1400,123,FALSE)</f>
        <v>0</v>
      </c>
      <c r="D670" s="80">
        <f t="shared" si="42"/>
        <v>1063753.81</v>
      </c>
      <c r="F670" s="337">
        <f>VLOOKUP(A670,[1]Adjustments!$A$12:$DQ$1400,121,FALSE)</f>
        <v>0</v>
      </c>
      <c r="G670" s="740">
        <f t="shared" si="44"/>
        <v>-1063753.81</v>
      </c>
      <c r="I670" s="738">
        <f>SUMIF('Tab 3'!$N$11:$N$409,A670,'Tab 3'!$O$11:$O$409)</f>
        <v>0</v>
      </c>
      <c r="J670" s="337">
        <f>SUMIF('Tab 4'!$N$11:$N$409,A670,'Tab 4'!$O$11:$O$409)</f>
        <v>0</v>
      </c>
      <c r="K670" s="337">
        <f>SUMIF('Tab 5'!$N$11:$N$69,A670,'Tab 5'!$O$11:$O$69)</f>
        <v>0</v>
      </c>
      <c r="L670" s="751">
        <f>SUMIF('Tab 6'!$N$11:$N$409,A670,'Tab 6'!$O$11:$O$409)</f>
        <v>0</v>
      </c>
      <c r="M670" s="337">
        <f>SUMIF('Tab7'!$N$70:$N$273,A670,'Tab7'!$O$70:$O$273)</f>
        <v>0</v>
      </c>
      <c r="N670" s="337">
        <f>SUMIF('Tab 8'!$N$70:$N$680,A670,'Tab 8'!$O$70:$O$680)</f>
        <v>0</v>
      </c>
      <c r="O670" s="739">
        <f t="shared" si="41"/>
        <v>0</v>
      </c>
      <c r="P670" s="740">
        <f t="shared" si="43"/>
        <v>0</v>
      </c>
    </row>
    <row r="671" spans="1:16">
      <c r="A671" s="732" t="s">
        <v>1339</v>
      </c>
      <c r="B671" s="80">
        <f>VLOOKUP(A671,[1]Adjustments!$A$12:$B$1400,2,FALSE)</f>
        <v>943046.21</v>
      </c>
      <c r="C671" s="80">
        <f>VLOOKUP(A671,[1]Adjustments!$A$12:$DS$1400,123,FALSE)</f>
        <v>0</v>
      </c>
      <c r="D671" s="80">
        <f t="shared" si="42"/>
        <v>943046.21</v>
      </c>
      <c r="F671" s="337">
        <f>VLOOKUP(A671,[1]Adjustments!$A$12:$DQ$1400,121,FALSE)</f>
        <v>0</v>
      </c>
      <c r="G671" s="740">
        <f t="shared" si="44"/>
        <v>-943046.21</v>
      </c>
      <c r="I671" s="738">
        <f>SUMIF('Tab 3'!$N$11:$N$409,A671,'Tab 3'!$O$11:$O$409)</f>
        <v>0</v>
      </c>
      <c r="J671" s="337">
        <f>SUMIF('Tab 4'!$N$11:$N$409,A671,'Tab 4'!$O$11:$O$409)</f>
        <v>0</v>
      </c>
      <c r="K671" s="337">
        <f>SUMIF('Tab 5'!$N$11:$N$69,A671,'Tab 5'!$O$11:$O$69)</f>
        <v>0</v>
      </c>
      <c r="L671" s="751">
        <f>SUMIF('Tab 6'!$N$11:$N$409,A671,'Tab 6'!$O$11:$O$409)</f>
        <v>0</v>
      </c>
      <c r="M671" s="337">
        <f>SUMIF('Tab7'!$N$70:$N$273,A671,'Tab7'!$O$70:$O$273)</f>
        <v>0</v>
      </c>
      <c r="N671" s="337">
        <f>SUMIF('Tab 8'!$N$70:$N$680,A671,'Tab 8'!$O$70:$O$680)</f>
        <v>0</v>
      </c>
      <c r="O671" s="739">
        <f t="shared" si="41"/>
        <v>0</v>
      </c>
      <c r="P671" s="740">
        <f t="shared" si="43"/>
        <v>0</v>
      </c>
    </row>
    <row r="672" spans="1:16">
      <c r="A672" s="732" t="s">
        <v>1340</v>
      </c>
      <c r="B672" s="80">
        <f>VLOOKUP(A672,[1]Adjustments!$A$12:$B$1400,2,FALSE)</f>
        <v>6842461.7599999998</v>
      </c>
      <c r="C672" s="80">
        <f>VLOOKUP(A672,[1]Adjustments!$A$12:$DS$1400,123,FALSE)</f>
        <v>0</v>
      </c>
      <c r="D672" s="80">
        <f t="shared" si="42"/>
        <v>6842461.7599999998</v>
      </c>
      <c r="F672" s="337">
        <f>VLOOKUP(A672,[1]Adjustments!$A$12:$DQ$1400,121,FALSE)</f>
        <v>0</v>
      </c>
      <c r="G672" s="740">
        <f t="shared" si="44"/>
        <v>-6842461.7599999998</v>
      </c>
      <c r="I672" s="738">
        <f>SUMIF('Tab 3'!$N$11:$N$409,A672,'Tab 3'!$O$11:$O$409)</f>
        <v>0</v>
      </c>
      <c r="J672" s="337">
        <f>SUMIF('Tab 4'!$N$11:$N$409,A672,'Tab 4'!$O$11:$O$409)</f>
        <v>0</v>
      </c>
      <c r="K672" s="337">
        <f>SUMIF('Tab 5'!$N$11:$N$69,A672,'Tab 5'!$O$11:$O$69)</f>
        <v>0</v>
      </c>
      <c r="L672" s="751">
        <f>SUMIF('Tab 6'!$N$11:$N$409,A672,'Tab 6'!$O$11:$O$409)</f>
        <v>0</v>
      </c>
      <c r="M672" s="337">
        <f>SUMIF('Tab7'!$N$70:$N$273,A672,'Tab7'!$O$70:$O$273)</f>
        <v>0</v>
      </c>
      <c r="N672" s="337">
        <f>SUMIF('Tab 8'!$N$70:$N$680,A672,'Tab 8'!$O$70:$O$680)</f>
        <v>0</v>
      </c>
      <c r="O672" s="739">
        <f t="shared" si="41"/>
        <v>0</v>
      </c>
      <c r="P672" s="740">
        <f t="shared" si="43"/>
        <v>0</v>
      </c>
    </row>
    <row r="673" spans="1:16">
      <c r="A673" s="732" t="s">
        <v>1341</v>
      </c>
      <c r="B673" s="80">
        <f>VLOOKUP(A673,[1]Adjustments!$A$12:$B$1400,2,FALSE)</f>
        <v>6463334.7400000002</v>
      </c>
      <c r="C673" s="80">
        <f>VLOOKUP(A673,[1]Adjustments!$A$12:$DS$1400,123,FALSE)</f>
        <v>0</v>
      </c>
      <c r="D673" s="80">
        <f t="shared" si="42"/>
        <v>6463334.7400000002</v>
      </c>
      <c r="F673" s="337">
        <f>VLOOKUP(A673,[1]Adjustments!$A$12:$DQ$1400,121,FALSE)</f>
        <v>0</v>
      </c>
      <c r="G673" s="740">
        <f t="shared" si="44"/>
        <v>-6463334.7400000002</v>
      </c>
      <c r="I673" s="738">
        <f>SUMIF('Tab 3'!$N$11:$N$409,A673,'Tab 3'!$O$11:$O$409)</f>
        <v>0</v>
      </c>
      <c r="J673" s="337">
        <f>SUMIF('Tab 4'!$N$11:$N$409,A673,'Tab 4'!$O$11:$O$409)</f>
        <v>0</v>
      </c>
      <c r="K673" s="337">
        <f>SUMIF('Tab 5'!$N$11:$N$69,A673,'Tab 5'!$O$11:$O$69)</f>
        <v>0</v>
      </c>
      <c r="L673" s="751">
        <f>SUMIF('Tab 6'!$N$11:$N$409,A673,'Tab 6'!$O$11:$O$409)</f>
        <v>0</v>
      </c>
      <c r="M673" s="337">
        <f>SUMIF('Tab7'!$N$70:$N$273,A673,'Tab7'!$O$70:$O$273)</f>
        <v>0</v>
      </c>
      <c r="N673" s="337">
        <f>SUMIF('Tab 8'!$N$70:$N$680,A673,'Tab 8'!$O$70:$O$680)</f>
        <v>0</v>
      </c>
      <c r="O673" s="739">
        <f t="shared" si="41"/>
        <v>0</v>
      </c>
      <c r="P673" s="740">
        <f t="shared" si="43"/>
        <v>0</v>
      </c>
    </row>
    <row r="674" spans="1:16">
      <c r="A674" s="732" t="s">
        <v>1342</v>
      </c>
      <c r="B674" s="80">
        <f>VLOOKUP(A674,[1]Adjustments!$A$12:$B$1400,2,FALSE)</f>
        <v>1655060.38</v>
      </c>
      <c r="C674" s="80">
        <f>VLOOKUP(A674,[1]Adjustments!$A$12:$DS$1400,123,FALSE)</f>
        <v>0</v>
      </c>
      <c r="D674" s="80">
        <f t="shared" si="42"/>
        <v>1655060.38</v>
      </c>
      <c r="F674" s="337">
        <f>VLOOKUP(A674,[1]Adjustments!$A$12:$DQ$1400,121,FALSE)</f>
        <v>0</v>
      </c>
      <c r="G674" s="740">
        <f t="shared" si="44"/>
        <v>-1655060.38</v>
      </c>
      <c r="I674" s="738">
        <f>SUMIF('Tab 3'!$N$11:$N$409,A674,'Tab 3'!$O$11:$O$409)</f>
        <v>0</v>
      </c>
      <c r="J674" s="337">
        <f>SUMIF('Tab 4'!$N$11:$N$409,A674,'Tab 4'!$O$11:$O$409)</f>
        <v>0</v>
      </c>
      <c r="K674" s="337">
        <f>SUMIF('Tab 5'!$N$11:$N$69,A674,'Tab 5'!$O$11:$O$69)</f>
        <v>0</v>
      </c>
      <c r="L674" s="751">
        <f>SUMIF('Tab 6'!$N$11:$N$409,A674,'Tab 6'!$O$11:$O$409)</f>
        <v>0</v>
      </c>
      <c r="M674" s="337">
        <f>SUMIF('Tab7'!$N$70:$N$273,A674,'Tab7'!$O$70:$O$273)</f>
        <v>0</v>
      </c>
      <c r="N674" s="337">
        <f>SUMIF('Tab 8'!$N$70:$N$680,A674,'Tab 8'!$O$70:$O$680)</f>
        <v>0</v>
      </c>
      <c r="O674" s="739">
        <f t="shared" si="41"/>
        <v>0</v>
      </c>
      <c r="P674" s="740">
        <f t="shared" si="43"/>
        <v>0</v>
      </c>
    </row>
    <row r="675" spans="1:16">
      <c r="A675" s="732" t="s">
        <v>1343</v>
      </c>
      <c r="B675" s="80">
        <f>VLOOKUP(A675,[1]Adjustments!$A$12:$B$1400,2,FALSE)</f>
        <v>2265173.61</v>
      </c>
      <c r="C675" s="80">
        <f>VLOOKUP(A675,[1]Adjustments!$A$12:$DS$1400,123,FALSE)</f>
        <v>0</v>
      </c>
      <c r="D675" s="80">
        <f t="shared" si="42"/>
        <v>2265173.61</v>
      </c>
      <c r="F675" s="337">
        <f>VLOOKUP(A675,[1]Adjustments!$A$12:$DQ$1400,121,FALSE)</f>
        <v>0</v>
      </c>
      <c r="G675" s="740">
        <f t="shared" si="44"/>
        <v>-2265173.61</v>
      </c>
      <c r="I675" s="738">
        <f>SUMIF('Tab 3'!$N$11:$N$409,A675,'Tab 3'!$O$11:$O$409)</f>
        <v>0</v>
      </c>
      <c r="J675" s="337">
        <f>SUMIF('Tab 4'!$N$11:$N$409,A675,'Tab 4'!$O$11:$O$409)</f>
        <v>0</v>
      </c>
      <c r="K675" s="337">
        <f>SUMIF('Tab 5'!$N$11:$N$69,A675,'Tab 5'!$O$11:$O$69)</f>
        <v>0</v>
      </c>
      <c r="L675" s="751">
        <f>SUMIF('Tab 6'!$N$11:$N$409,A675,'Tab 6'!$O$11:$O$409)</f>
        <v>0</v>
      </c>
      <c r="M675" s="337">
        <f>SUMIF('Tab7'!$N$70:$N$273,A675,'Tab7'!$O$70:$O$273)</f>
        <v>0</v>
      </c>
      <c r="N675" s="337">
        <f>SUMIF('Tab 8'!$N$70:$N$680,A675,'Tab 8'!$O$70:$O$680)</f>
        <v>0</v>
      </c>
      <c r="O675" s="739">
        <f t="shared" si="41"/>
        <v>0</v>
      </c>
      <c r="P675" s="740">
        <f t="shared" si="43"/>
        <v>0</v>
      </c>
    </row>
    <row r="676" spans="1:16">
      <c r="A676" s="732" t="s">
        <v>1344</v>
      </c>
      <c r="B676" s="80">
        <f>VLOOKUP(A676,[1]Adjustments!$A$12:$B$1400,2,FALSE)</f>
        <v>340221.3</v>
      </c>
      <c r="C676" s="80">
        <f>VLOOKUP(A676,[1]Adjustments!$A$12:$DS$1400,123,FALSE)</f>
        <v>0</v>
      </c>
      <c r="D676" s="80">
        <f t="shared" si="42"/>
        <v>340221.3</v>
      </c>
      <c r="F676" s="337">
        <f>VLOOKUP(A676,[1]Adjustments!$A$12:$DQ$1400,121,FALSE)</f>
        <v>0</v>
      </c>
      <c r="G676" s="740">
        <f t="shared" si="44"/>
        <v>-340221.3</v>
      </c>
      <c r="I676" s="738">
        <f>SUMIF('Tab 3'!$N$11:$N$409,A676,'Tab 3'!$O$11:$O$409)</f>
        <v>0</v>
      </c>
      <c r="J676" s="337">
        <f>SUMIF('Tab 4'!$N$11:$N$409,A676,'Tab 4'!$O$11:$O$409)</f>
        <v>0</v>
      </c>
      <c r="K676" s="337">
        <f>SUMIF('Tab 5'!$N$11:$N$69,A676,'Tab 5'!$O$11:$O$69)</f>
        <v>0</v>
      </c>
      <c r="L676" s="751">
        <f>SUMIF('Tab 6'!$N$11:$N$409,A676,'Tab 6'!$O$11:$O$409)</f>
        <v>0</v>
      </c>
      <c r="M676" s="337">
        <f>SUMIF('Tab7'!$N$70:$N$273,A676,'Tab7'!$O$70:$O$273)</f>
        <v>0</v>
      </c>
      <c r="N676" s="337">
        <f>SUMIF('Tab 8'!$N$70:$N$680,A676,'Tab 8'!$O$70:$O$680)</f>
        <v>0</v>
      </c>
      <c r="O676" s="739">
        <f t="shared" si="41"/>
        <v>0</v>
      </c>
      <c r="P676" s="740">
        <f t="shared" si="43"/>
        <v>0</v>
      </c>
    </row>
    <row r="677" spans="1:16">
      <c r="A677" s="732" t="s">
        <v>1345</v>
      </c>
      <c r="B677" s="80">
        <f>VLOOKUP(A677,[1]Adjustments!$A$12:$B$1400,2,FALSE)</f>
        <v>492711.55</v>
      </c>
      <c r="C677" s="80">
        <f>VLOOKUP(A677,[1]Adjustments!$A$12:$DS$1400,123,FALSE)</f>
        <v>0</v>
      </c>
      <c r="D677" s="80">
        <f t="shared" si="42"/>
        <v>492711.55</v>
      </c>
      <c r="F677" s="337">
        <f>VLOOKUP(A677,[1]Adjustments!$A$12:$DQ$1400,121,FALSE)</f>
        <v>0</v>
      </c>
      <c r="G677" s="740">
        <f t="shared" si="44"/>
        <v>-492711.55</v>
      </c>
      <c r="I677" s="738">
        <f>SUMIF('Tab 3'!$N$11:$N$409,A677,'Tab 3'!$O$11:$O$409)</f>
        <v>0</v>
      </c>
      <c r="J677" s="337">
        <f>SUMIF('Tab 4'!$N$11:$N$409,A677,'Tab 4'!$O$11:$O$409)</f>
        <v>0</v>
      </c>
      <c r="K677" s="337">
        <f>SUMIF('Tab 5'!$N$11:$N$69,A677,'Tab 5'!$O$11:$O$69)</f>
        <v>0</v>
      </c>
      <c r="L677" s="751">
        <f>SUMIF('Tab 6'!$N$11:$N$409,A677,'Tab 6'!$O$11:$O$409)</f>
        <v>0</v>
      </c>
      <c r="M677" s="337">
        <f>SUMIF('Tab7'!$N$70:$N$273,A677,'Tab7'!$O$70:$O$273)</f>
        <v>0</v>
      </c>
      <c r="N677" s="337">
        <f>SUMIF('Tab 8'!$N$70:$N$680,A677,'Tab 8'!$O$70:$O$680)</f>
        <v>0</v>
      </c>
      <c r="O677" s="739">
        <f t="shared" si="41"/>
        <v>0</v>
      </c>
      <c r="P677" s="740">
        <f t="shared" si="43"/>
        <v>0</v>
      </c>
    </row>
    <row r="678" spans="1:16">
      <c r="A678" s="732" t="s">
        <v>1346</v>
      </c>
      <c r="B678" s="80">
        <f>VLOOKUP(A678,[1]Adjustments!$A$12:$B$1400,2,FALSE)</f>
        <v>193757.15</v>
      </c>
      <c r="C678" s="80">
        <f>VLOOKUP(A678,[1]Adjustments!$A$12:$DS$1400,123,FALSE)</f>
        <v>0</v>
      </c>
      <c r="D678" s="80">
        <f t="shared" si="42"/>
        <v>193757.15</v>
      </c>
      <c r="F678" s="337">
        <f>VLOOKUP(A678,[1]Adjustments!$A$12:$DQ$1400,121,FALSE)</f>
        <v>0</v>
      </c>
      <c r="G678" s="740">
        <f t="shared" si="44"/>
        <v>-193757.15</v>
      </c>
      <c r="I678" s="738">
        <f>SUMIF('Tab 3'!$N$11:$N$409,A678,'Tab 3'!$O$11:$O$409)</f>
        <v>0</v>
      </c>
      <c r="J678" s="337">
        <f>SUMIF('Tab 4'!$N$11:$N$409,A678,'Tab 4'!$O$11:$O$409)</f>
        <v>0</v>
      </c>
      <c r="K678" s="337">
        <f>SUMIF('Tab 5'!$N$11:$N$69,A678,'Tab 5'!$O$11:$O$69)</f>
        <v>0</v>
      </c>
      <c r="L678" s="751">
        <f>SUMIF('Tab 6'!$N$11:$N$409,A678,'Tab 6'!$O$11:$O$409)</f>
        <v>0</v>
      </c>
      <c r="M678" s="337">
        <f>SUMIF('Tab7'!$N$70:$N$273,A678,'Tab7'!$O$70:$O$273)</f>
        <v>0</v>
      </c>
      <c r="N678" s="337">
        <f>SUMIF('Tab 8'!$N$70:$N$680,A678,'Tab 8'!$O$70:$O$680)</f>
        <v>0</v>
      </c>
      <c r="O678" s="739">
        <f t="shared" si="41"/>
        <v>0</v>
      </c>
      <c r="P678" s="740">
        <f t="shared" si="43"/>
        <v>0</v>
      </c>
    </row>
    <row r="679" spans="1:16">
      <c r="A679" s="826" t="s">
        <v>1347</v>
      </c>
      <c r="B679" s="827">
        <f>VLOOKUP(A679,[1]Adjustments!$A$12:$B$1400,2,FALSE)</f>
        <v>2010852.17</v>
      </c>
      <c r="C679" s="827">
        <f>VLOOKUP(A679,[1]Adjustments!$A$12:$DS$1400,123,FALSE)</f>
        <v>0</v>
      </c>
      <c r="D679" s="827">
        <f t="shared" si="42"/>
        <v>2010852.17</v>
      </c>
      <c r="E679" s="828"/>
      <c r="F679" s="829">
        <f>VLOOKUP(A679,[1]Adjustments!$A$12:$DQ$1400,121,FALSE)</f>
        <v>0</v>
      </c>
      <c r="G679" s="829">
        <f t="shared" si="44"/>
        <v>-2010852.17</v>
      </c>
      <c r="I679" s="738">
        <f>SUMIF('Tab 3'!$N$11:$N$409,A679,'Tab 3'!$O$11:$O$409)</f>
        <v>0</v>
      </c>
      <c r="J679" s="337">
        <f>SUMIF('Tab 4'!$N$11:$N$409,A679,'Tab 4'!$O$11:$O$409)</f>
        <v>0</v>
      </c>
      <c r="K679" s="337">
        <f>SUMIF('Tab 5'!$N$11:$N$69,A679,'Tab 5'!$O$11:$O$69)</f>
        <v>0</v>
      </c>
      <c r="L679" s="751">
        <f>SUMIF('Tab 6'!$N$11:$N$409,A679,'Tab 6'!$O$11:$O$409)</f>
        <v>0</v>
      </c>
      <c r="M679" s="337">
        <f>SUMIF('Tab7'!$N$70:$N$273,A679,'Tab7'!$O$70:$O$273)</f>
        <v>0</v>
      </c>
      <c r="N679" s="337">
        <f>SUMIF('Tab 8'!$N$70:$N$680,A679,'Tab 8'!$O$70:$O$680)</f>
        <v>0</v>
      </c>
      <c r="O679" s="739">
        <f t="shared" si="41"/>
        <v>0</v>
      </c>
      <c r="P679" s="740">
        <f t="shared" si="43"/>
        <v>0</v>
      </c>
    </row>
    <row r="680" spans="1:16">
      <c r="A680" s="732" t="s">
        <v>1348</v>
      </c>
      <c r="B680" s="80">
        <f>VLOOKUP(A680,[1]Adjustments!$A$12:$B$1400,2,FALSE)</f>
        <v>4258764.37</v>
      </c>
      <c r="C680" s="80">
        <f>VLOOKUP(A680,[1]Adjustments!$A$12:$DS$1400,123,FALSE)</f>
        <v>0</v>
      </c>
      <c r="D680" s="80">
        <f t="shared" si="42"/>
        <v>4258764.37</v>
      </c>
      <c r="F680" s="337">
        <f>VLOOKUP(A680,[1]Adjustments!$A$12:$DQ$1400,121,FALSE)</f>
        <v>0</v>
      </c>
      <c r="G680" s="740">
        <f t="shared" si="44"/>
        <v>-4258764.37</v>
      </c>
      <c r="I680" s="738">
        <f>SUMIF('Tab 3'!$N$11:$N$409,A680,'Tab 3'!$O$11:$O$409)</f>
        <v>0</v>
      </c>
      <c r="J680" s="337">
        <f>SUMIF('Tab 4'!$N$11:$N$409,A680,'Tab 4'!$O$11:$O$409)</f>
        <v>0</v>
      </c>
      <c r="K680" s="337">
        <f>SUMIF('Tab 5'!$N$11:$N$69,A680,'Tab 5'!$O$11:$O$69)</f>
        <v>0</v>
      </c>
      <c r="L680" s="751">
        <f>SUMIF('Tab 6'!$N$11:$N$409,A680,'Tab 6'!$O$11:$O$409)</f>
        <v>0</v>
      </c>
      <c r="M680" s="337">
        <f>SUMIF('Tab7'!$N$70:$N$273,A680,'Tab7'!$O$70:$O$273)</f>
        <v>0</v>
      </c>
      <c r="N680" s="337">
        <f>SUMIF('Tab 8'!$N$70:$N$680,A680,'Tab 8'!$O$70:$O$680)</f>
        <v>0</v>
      </c>
      <c r="O680" s="739">
        <f t="shared" si="41"/>
        <v>0</v>
      </c>
      <c r="P680" s="740">
        <f t="shared" si="43"/>
        <v>0</v>
      </c>
    </row>
    <row r="681" spans="1:16">
      <c r="A681" s="732" t="s">
        <v>1349</v>
      </c>
      <c r="B681" s="80">
        <f>VLOOKUP(A681,[1]Adjustments!$A$12:$B$1400,2,FALSE)</f>
        <v>602656.91</v>
      </c>
      <c r="C681" s="80">
        <f>VLOOKUP(A681,[1]Adjustments!$A$12:$DS$1400,123,FALSE)</f>
        <v>0</v>
      </c>
      <c r="D681" s="80">
        <f t="shared" si="42"/>
        <v>602656.91</v>
      </c>
      <c r="F681" s="337">
        <f>VLOOKUP(A681,[1]Adjustments!$A$12:$DQ$1400,121,FALSE)</f>
        <v>0</v>
      </c>
      <c r="G681" s="740">
        <f t="shared" si="44"/>
        <v>-602656.91</v>
      </c>
      <c r="I681" s="738">
        <f>SUMIF('Tab 3'!$N$11:$N$409,A681,'Tab 3'!$O$11:$O$409)</f>
        <v>0</v>
      </c>
      <c r="J681" s="337">
        <f>SUMIF('Tab 4'!$N$11:$N$409,A681,'Tab 4'!$O$11:$O$409)</f>
        <v>0</v>
      </c>
      <c r="K681" s="337">
        <f>SUMIF('Tab 5'!$N$11:$N$69,A681,'Tab 5'!$O$11:$O$69)</f>
        <v>0</v>
      </c>
      <c r="L681" s="751">
        <f>SUMIF('Tab 6'!$N$11:$N$409,A681,'Tab 6'!$O$11:$O$409)</f>
        <v>0</v>
      </c>
      <c r="M681" s="337">
        <f>SUMIF('Tab7'!$N$70:$N$273,A681,'Tab7'!$O$70:$O$273)</f>
        <v>0</v>
      </c>
      <c r="N681" s="337">
        <f>SUMIF('Tab 8'!$N$70:$N$680,A681,'Tab 8'!$O$70:$O$680)</f>
        <v>0</v>
      </c>
      <c r="O681" s="739">
        <f t="shared" si="41"/>
        <v>0</v>
      </c>
      <c r="P681" s="740">
        <f t="shared" si="43"/>
        <v>0</v>
      </c>
    </row>
    <row r="682" spans="1:16">
      <c r="A682" s="732" t="s">
        <v>1350</v>
      </c>
      <c r="B682" s="80">
        <f>VLOOKUP(A682,[1]Adjustments!$A$12:$B$1400,2,FALSE)</f>
        <v>628428.89</v>
      </c>
      <c r="C682" s="80">
        <f>VLOOKUP(A682,[1]Adjustments!$A$12:$DS$1400,123,FALSE)</f>
        <v>0</v>
      </c>
      <c r="D682" s="80">
        <f t="shared" si="42"/>
        <v>628428.89</v>
      </c>
      <c r="F682" s="337">
        <f>VLOOKUP(A682,[1]Adjustments!$A$12:$DQ$1400,121,FALSE)</f>
        <v>0</v>
      </c>
      <c r="G682" s="740">
        <f t="shared" si="44"/>
        <v>-628428.89</v>
      </c>
      <c r="I682" s="738">
        <f>SUMIF('Tab 3'!$N$11:$N$409,A682,'Tab 3'!$O$11:$O$409)</f>
        <v>0</v>
      </c>
      <c r="J682" s="337">
        <f>SUMIF('Tab 4'!$N$11:$N$409,A682,'Tab 4'!$O$11:$O$409)</f>
        <v>0</v>
      </c>
      <c r="K682" s="337">
        <f>SUMIF('Tab 5'!$N$11:$N$69,A682,'Tab 5'!$O$11:$O$69)</f>
        <v>0</v>
      </c>
      <c r="L682" s="751">
        <f>SUMIF('Tab 6'!$N$11:$N$409,A682,'Tab 6'!$O$11:$O$409)</f>
        <v>0</v>
      </c>
      <c r="M682" s="337">
        <f>SUMIF('Tab7'!$N$70:$N$273,A682,'Tab7'!$O$70:$O$273)</f>
        <v>0</v>
      </c>
      <c r="N682" s="337">
        <f>SUMIF('Tab 8'!$N$70:$N$680,A682,'Tab 8'!$O$70:$O$680)</f>
        <v>0</v>
      </c>
      <c r="O682" s="739">
        <f t="shared" si="41"/>
        <v>0</v>
      </c>
      <c r="P682" s="740">
        <f t="shared" si="43"/>
        <v>0</v>
      </c>
    </row>
    <row r="683" spans="1:16">
      <c r="A683" s="732" t="s">
        <v>1351</v>
      </c>
      <c r="B683" s="80">
        <f>VLOOKUP(A683,[1]Adjustments!$A$12:$B$1400,2,FALSE)</f>
        <v>149929.69</v>
      </c>
      <c r="C683" s="80">
        <f>VLOOKUP(A683,[1]Adjustments!$A$12:$DS$1400,123,FALSE)</f>
        <v>0</v>
      </c>
      <c r="D683" s="80">
        <f t="shared" si="42"/>
        <v>149929.69</v>
      </c>
      <c r="F683" s="337">
        <f>VLOOKUP(A683,[1]Adjustments!$A$12:$DQ$1400,121,FALSE)</f>
        <v>0</v>
      </c>
      <c r="G683" s="740">
        <f t="shared" si="44"/>
        <v>-149929.69</v>
      </c>
      <c r="I683" s="738">
        <f>SUMIF('Tab 3'!$N$11:$N$409,A683,'Tab 3'!$O$11:$O$409)</f>
        <v>0</v>
      </c>
      <c r="J683" s="337">
        <f>SUMIF('Tab 4'!$N$11:$N$409,A683,'Tab 4'!$O$11:$O$409)</f>
        <v>0</v>
      </c>
      <c r="K683" s="337">
        <f>SUMIF('Tab 5'!$N$11:$N$69,A683,'Tab 5'!$O$11:$O$69)</f>
        <v>0</v>
      </c>
      <c r="L683" s="751">
        <f>SUMIF('Tab 6'!$N$11:$N$409,A683,'Tab 6'!$O$11:$O$409)</f>
        <v>0</v>
      </c>
      <c r="M683" s="337">
        <f>SUMIF('Tab7'!$N$70:$N$273,A683,'Tab7'!$O$70:$O$273)</f>
        <v>0</v>
      </c>
      <c r="N683" s="337">
        <f>SUMIF('Tab 8'!$N$70:$N$680,A683,'Tab 8'!$O$70:$O$680)</f>
        <v>0</v>
      </c>
      <c r="O683" s="739">
        <f t="shared" si="41"/>
        <v>0</v>
      </c>
      <c r="P683" s="740">
        <f t="shared" si="43"/>
        <v>0</v>
      </c>
    </row>
    <row r="684" spans="1:16">
      <c r="A684" s="732" t="s">
        <v>1352</v>
      </c>
      <c r="B684" s="80">
        <f>VLOOKUP(A684,[1]Adjustments!$A$12:$B$1400,2,FALSE)</f>
        <v>439114.11</v>
      </c>
      <c r="C684" s="80">
        <f>VLOOKUP(A684,[1]Adjustments!$A$12:$DS$1400,123,FALSE)</f>
        <v>0</v>
      </c>
      <c r="D684" s="80">
        <f t="shared" si="42"/>
        <v>439114.11</v>
      </c>
      <c r="F684" s="337">
        <f>VLOOKUP(A684,[1]Adjustments!$A$12:$DQ$1400,121,FALSE)</f>
        <v>0</v>
      </c>
      <c r="G684" s="740">
        <f t="shared" si="44"/>
        <v>-439114.11</v>
      </c>
      <c r="I684" s="738">
        <f>SUMIF('Tab 3'!$N$11:$N$409,A684,'Tab 3'!$O$11:$O$409)</f>
        <v>0</v>
      </c>
      <c r="J684" s="337">
        <f>SUMIF('Tab 4'!$N$11:$N$409,A684,'Tab 4'!$O$11:$O$409)</f>
        <v>0</v>
      </c>
      <c r="K684" s="337">
        <f>SUMIF('Tab 5'!$N$11:$N$69,A684,'Tab 5'!$O$11:$O$69)</f>
        <v>0</v>
      </c>
      <c r="L684" s="751">
        <f>SUMIF('Tab 6'!$N$11:$N$409,A684,'Tab 6'!$O$11:$O$409)</f>
        <v>0</v>
      </c>
      <c r="M684" s="337">
        <f>SUMIF('Tab7'!$N$70:$N$273,A684,'Tab7'!$O$70:$O$273)</f>
        <v>0</v>
      </c>
      <c r="N684" s="337">
        <f>SUMIF('Tab 8'!$N$70:$N$680,A684,'Tab 8'!$O$70:$O$680)</f>
        <v>0</v>
      </c>
      <c r="O684" s="739">
        <f t="shared" si="41"/>
        <v>0</v>
      </c>
      <c r="P684" s="740">
        <f t="shared" si="43"/>
        <v>0</v>
      </c>
    </row>
    <row r="685" spans="1:16">
      <c r="A685" s="732" t="s">
        <v>1353</v>
      </c>
      <c r="B685" s="80">
        <f>VLOOKUP(A685,[1]Adjustments!$A$12:$B$1400,2,FALSE)</f>
        <v>552383.25</v>
      </c>
      <c r="C685" s="80">
        <f>VLOOKUP(A685,[1]Adjustments!$A$12:$DS$1400,123,FALSE)</f>
        <v>0</v>
      </c>
      <c r="D685" s="80">
        <f t="shared" si="42"/>
        <v>552383.25</v>
      </c>
      <c r="F685" s="337">
        <f>VLOOKUP(A685,[1]Adjustments!$A$12:$DQ$1400,121,FALSE)</f>
        <v>0</v>
      </c>
      <c r="G685" s="740">
        <f t="shared" si="44"/>
        <v>-552383.25</v>
      </c>
      <c r="I685" s="738">
        <f>SUMIF('Tab 3'!$N$11:$N$409,A685,'Tab 3'!$O$11:$O$409)</f>
        <v>0</v>
      </c>
      <c r="J685" s="337">
        <f>SUMIF('Tab 4'!$N$11:$N$409,A685,'Tab 4'!$O$11:$O$409)</f>
        <v>0</v>
      </c>
      <c r="K685" s="337">
        <f>SUMIF('Tab 5'!$N$11:$N$69,A685,'Tab 5'!$O$11:$O$69)</f>
        <v>0</v>
      </c>
      <c r="L685" s="751">
        <f>SUMIF('Tab 6'!$N$11:$N$409,A685,'Tab 6'!$O$11:$O$409)</f>
        <v>0</v>
      </c>
      <c r="M685" s="337">
        <f>SUMIF('Tab7'!$N$70:$N$273,A685,'Tab7'!$O$70:$O$273)</f>
        <v>0</v>
      </c>
      <c r="N685" s="337">
        <f>SUMIF('Tab 8'!$N$70:$N$680,A685,'Tab 8'!$O$70:$O$680)</f>
        <v>0</v>
      </c>
      <c r="O685" s="739">
        <f t="shared" si="41"/>
        <v>0</v>
      </c>
      <c r="P685" s="740">
        <f t="shared" si="43"/>
        <v>0</v>
      </c>
    </row>
    <row r="686" spans="1:16">
      <c r="A686" s="732" t="s">
        <v>1354</v>
      </c>
      <c r="B686" s="80">
        <f>VLOOKUP(A686,[1]Adjustments!$A$12:$B$1400,2,FALSE)</f>
        <v>3749069.6</v>
      </c>
      <c r="C686" s="80">
        <f>VLOOKUP(A686,[1]Adjustments!$A$12:$DS$1400,123,FALSE)</f>
        <v>0</v>
      </c>
      <c r="D686" s="80">
        <f t="shared" si="42"/>
        <v>3749069.6</v>
      </c>
      <c r="F686" s="337">
        <f>VLOOKUP(A686,[1]Adjustments!$A$12:$DQ$1400,121,FALSE)</f>
        <v>0</v>
      </c>
      <c r="G686" s="740">
        <f t="shared" si="44"/>
        <v>-3749069.6</v>
      </c>
      <c r="I686" s="738">
        <f>SUMIF('Tab 3'!$N$11:$N$409,A686,'Tab 3'!$O$11:$O$409)</f>
        <v>0</v>
      </c>
      <c r="J686" s="337">
        <f>SUMIF('Tab 4'!$N$11:$N$409,A686,'Tab 4'!$O$11:$O$409)</f>
        <v>0</v>
      </c>
      <c r="K686" s="337">
        <f>SUMIF('Tab 5'!$N$11:$N$69,A686,'Tab 5'!$O$11:$O$69)</f>
        <v>0</v>
      </c>
      <c r="L686" s="751">
        <f>SUMIF('Tab 6'!$N$11:$N$409,A686,'Tab 6'!$O$11:$O$409)</f>
        <v>0</v>
      </c>
      <c r="M686" s="337">
        <f>SUMIF('Tab7'!$N$70:$N$273,A686,'Tab7'!$O$70:$O$273)</f>
        <v>0</v>
      </c>
      <c r="N686" s="337">
        <f>SUMIF('Tab 8'!$N$70:$N$680,A686,'Tab 8'!$O$70:$O$680)</f>
        <v>0</v>
      </c>
      <c r="O686" s="739">
        <f t="shared" si="41"/>
        <v>0</v>
      </c>
      <c r="P686" s="740">
        <f t="shared" si="43"/>
        <v>0</v>
      </c>
    </row>
    <row r="687" spans="1:16">
      <c r="A687" s="732" t="s">
        <v>1355</v>
      </c>
      <c r="B687" s="80">
        <f>VLOOKUP(A687,[1]Adjustments!$A$12:$B$1400,2,FALSE)</f>
        <v>11808941.859999999</v>
      </c>
      <c r="C687" s="80">
        <f>VLOOKUP(A687,[1]Adjustments!$A$12:$DS$1400,123,FALSE)</f>
        <v>0</v>
      </c>
      <c r="D687" s="80">
        <f t="shared" si="42"/>
        <v>11808941.859999999</v>
      </c>
      <c r="F687" s="337">
        <f>VLOOKUP(A687,[1]Adjustments!$A$12:$DQ$1400,121,FALSE)</f>
        <v>0</v>
      </c>
      <c r="G687" s="740">
        <f t="shared" si="44"/>
        <v>-11808941.859999999</v>
      </c>
      <c r="I687" s="738">
        <f>SUMIF('Tab 3'!$N$11:$N$409,A687,'Tab 3'!$O$11:$O$409)</f>
        <v>0</v>
      </c>
      <c r="J687" s="337">
        <f>SUMIF('Tab 4'!$N$11:$N$409,A687,'Tab 4'!$O$11:$O$409)</f>
        <v>0</v>
      </c>
      <c r="K687" s="337">
        <f>SUMIF('Tab 5'!$N$11:$N$69,A687,'Tab 5'!$O$11:$O$69)</f>
        <v>0</v>
      </c>
      <c r="L687" s="751">
        <f>SUMIF('Tab 6'!$N$11:$N$409,A687,'Tab 6'!$O$11:$O$409)</f>
        <v>0</v>
      </c>
      <c r="M687" s="337">
        <f>SUMIF('Tab7'!$N$70:$N$273,A687,'Tab7'!$O$70:$O$273)</f>
        <v>0</v>
      </c>
      <c r="N687" s="337">
        <f>SUMIF('Tab 8'!$N$70:$N$680,A687,'Tab 8'!$O$70:$O$680)</f>
        <v>0</v>
      </c>
      <c r="O687" s="739">
        <f t="shared" si="41"/>
        <v>0</v>
      </c>
      <c r="P687" s="740">
        <f t="shared" si="43"/>
        <v>0</v>
      </c>
    </row>
    <row r="688" spans="1:16">
      <c r="A688" s="732" t="s">
        <v>1356</v>
      </c>
      <c r="B688" s="80">
        <f>VLOOKUP(A688,[1]Adjustments!$A$12:$B$1400,2,FALSE)</f>
        <v>643057.12</v>
      </c>
      <c r="C688" s="80">
        <f>VLOOKUP(A688,[1]Adjustments!$A$12:$DS$1400,123,FALSE)</f>
        <v>0</v>
      </c>
      <c r="D688" s="80">
        <f t="shared" si="42"/>
        <v>643057.12</v>
      </c>
      <c r="F688" s="337">
        <f>VLOOKUP(A688,[1]Adjustments!$A$12:$DQ$1400,121,FALSE)</f>
        <v>0</v>
      </c>
      <c r="G688" s="740">
        <f t="shared" si="44"/>
        <v>-643057.12</v>
      </c>
      <c r="I688" s="738">
        <f>SUMIF('Tab 3'!$N$11:$N$409,A688,'Tab 3'!$O$11:$O$409)</f>
        <v>0</v>
      </c>
      <c r="J688" s="337">
        <f>SUMIF('Tab 4'!$N$11:$N$409,A688,'Tab 4'!$O$11:$O$409)</f>
        <v>0</v>
      </c>
      <c r="K688" s="337">
        <f>SUMIF('Tab 5'!$N$11:$N$69,A688,'Tab 5'!$O$11:$O$69)</f>
        <v>0</v>
      </c>
      <c r="L688" s="751">
        <f>SUMIF('Tab 6'!$N$11:$N$409,A688,'Tab 6'!$O$11:$O$409)</f>
        <v>0</v>
      </c>
      <c r="M688" s="337">
        <f>SUMIF('Tab7'!$N$70:$N$273,A688,'Tab7'!$O$70:$O$273)</f>
        <v>0</v>
      </c>
      <c r="N688" s="337">
        <f>SUMIF('Tab 8'!$N$70:$N$680,A688,'Tab 8'!$O$70:$O$680)</f>
        <v>0</v>
      </c>
      <c r="O688" s="739">
        <f t="shared" si="41"/>
        <v>0</v>
      </c>
      <c r="P688" s="740">
        <f t="shared" si="43"/>
        <v>0</v>
      </c>
    </row>
    <row r="689" spans="1:16">
      <c r="A689" s="732" t="s">
        <v>1357</v>
      </c>
      <c r="B689" s="80">
        <f>VLOOKUP(A689,[1]Adjustments!$A$12:$B$1400,2,FALSE)</f>
        <v>1260021.83</v>
      </c>
      <c r="C689" s="80">
        <f>VLOOKUP(A689,[1]Adjustments!$A$12:$DS$1400,123,FALSE)</f>
        <v>0</v>
      </c>
      <c r="D689" s="80">
        <f t="shared" si="42"/>
        <v>1260021.83</v>
      </c>
      <c r="F689" s="337">
        <f>VLOOKUP(A689,[1]Adjustments!$A$12:$DQ$1400,121,FALSE)</f>
        <v>0</v>
      </c>
      <c r="G689" s="740">
        <f t="shared" si="44"/>
        <v>-1260021.83</v>
      </c>
      <c r="I689" s="738">
        <f>SUMIF('Tab 3'!$N$11:$N$409,A689,'Tab 3'!$O$11:$O$409)</f>
        <v>0</v>
      </c>
      <c r="J689" s="337">
        <f>SUMIF('Tab 4'!$N$11:$N$409,A689,'Tab 4'!$O$11:$O$409)</f>
        <v>0</v>
      </c>
      <c r="K689" s="337">
        <f>SUMIF('Tab 5'!$N$11:$N$69,A689,'Tab 5'!$O$11:$O$69)</f>
        <v>0</v>
      </c>
      <c r="L689" s="751">
        <f>SUMIF('Tab 6'!$N$11:$N$409,A689,'Tab 6'!$O$11:$O$409)</f>
        <v>0</v>
      </c>
      <c r="M689" s="337">
        <f>SUMIF('Tab7'!$N$70:$N$273,A689,'Tab7'!$O$70:$O$273)</f>
        <v>0</v>
      </c>
      <c r="N689" s="337">
        <f>SUMIF('Tab 8'!$N$70:$N$680,A689,'Tab 8'!$O$70:$O$680)</f>
        <v>0</v>
      </c>
      <c r="O689" s="739">
        <f t="shared" si="41"/>
        <v>0</v>
      </c>
      <c r="P689" s="740">
        <f t="shared" si="43"/>
        <v>0</v>
      </c>
    </row>
    <row r="690" spans="1:16">
      <c r="A690" s="732" t="s">
        <v>1358</v>
      </c>
      <c r="B690" s="80">
        <f>VLOOKUP(A690,[1]Adjustments!$A$12:$B$1400,2,FALSE)</f>
        <v>586346.65</v>
      </c>
      <c r="C690" s="80">
        <f>VLOOKUP(A690,[1]Adjustments!$A$12:$DS$1400,123,FALSE)</f>
        <v>0</v>
      </c>
      <c r="D690" s="80">
        <f t="shared" si="42"/>
        <v>586346.65</v>
      </c>
      <c r="F690" s="337">
        <f>VLOOKUP(A690,[1]Adjustments!$A$12:$DQ$1400,121,FALSE)</f>
        <v>0</v>
      </c>
      <c r="G690" s="740">
        <f t="shared" si="44"/>
        <v>-586346.65</v>
      </c>
      <c r="I690" s="738">
        <f>SUMIF('Tab 3'!$N$11:$N$409,A690,'Tab 3'!$O$11:$O$409)</f>
        <v>0</v>
      </c>
      <c r="J690" s="337">
        <f>SUMIF('Tab 4'!$N$11:$N$409,A690,'Tab 4'!$O$11:$O$409)</f>
        <v>0</v>
      </c>
      <c r="K690" s="337">
        <f>SUMIF('Tab 5'!$N$11:$N$69,A690,'Tab 5'!$O$11:$O$69)</f>
        <v>0</v>
      </c>
      <c r="L690" s="751">
        <f>SUMIF('Tab 6'!$N$11:$N$409,A690,'Tab 6'!$O$11:$O$409)</f>
        <v>0</v>
      </c>
      <c r="M690" s="337">
        <f>SUMIF('Tab7'!$N$70:$N$273,A690,'Tab7'!$O$70:$O$273)</f>
        <v>0</v>
      </c>
      <c r="N690" s="337">
        <f>SUMIF('Tab 8'!$N$70:$N$680,A690,'Tab 8'!$O$70:$O$680)</f>
        <v>0</v>
      </c>
      <c r="O690" s="739">
        <f t="shared" si="41"/>
        <v>0</v>
      </c>
      <c r="P690" s="740">
        <f t="shared" si="43"/>
        <v>0</v>
      </c>
    </row>
    <row r="691" spans="1:16">
      <c r="A691" s="732" t="s">
        <v>1359</v>
      </c>
      <c r="B691" s="80">
        <f>VLOOKUP(A691,[1]Adjustments!$A$12:$B$1400,2,FALSE)</f>
        <v>1259008.44</v>
      </c>
      <c r="C691" s="80">
        <f>VLOOKUP(A691,[1]Adjustments!$A$12:$DS$1400,123,FALSE)</f>
        <v>0</v>
      </c>
      <c r="D691" s="80">
        <f t="shared" si="42"/>
        <v>1259008.44</v>
      </c>
      <c r="F691" s="337">
        <f>VLOOKUP(A691,[1]Adjustments!$A$12:$DQ$1400,121,FALSE)</f>
        <v>0</v>
      </c>
      <c r="G691" s="740">
        <f t="shared" si="44"/>
        <v>-1259008.44</v>
      </c>
      <c r="I691" s="738">
        <f>SUMIF('Tab 3'!$N$11:$N$409,A691,'Tab 3'!$O$11:$O$409)</f>
        <v>0</v>
      </c>
      <c r="J691" s="337">
        <f>SUMIF('Tab 4'!$N$11:$N$409,A691,'Tab 4'!$O$11:$O$409)</f>
        <v>0</v>
      </c>
      <c r="K691" s="337">
        <f>SUMIF('Tab 5'!$N$11:$N$69,A691,'Tab 5'!$O$11:$O$69)</f>
        <v>0</v>
      </c>
      <c r="L691" s="751">
        <f>SUMIF('Tab 6'!$N$11:$N$409,A691,'Tab 6'!$O$11:$O$409)</f>
        <v>0</v>
      </c>
      <c r="M691" s="337">
        <f>SUMIF('Tab7'!$N$70:$N$273,A691,'Tab7'!$O$70:$O$273)</f>
        <v>0</v>
      </c>
      <c r="N691" s="337">
        <f>SUMIF('Tab 8'!$N$70:$N$680,A691,'Tab 8'!$O$70:$O$680)</f>
        <v>0</v>
      </c>
      <c r="O691" s="739">
        <f t="shared" si="41"/>
        <v>0</v>
      </c>
      <c r="P691" s="740">
        <f t="shared" si="43"/>
        <v>0</v>
      </c>
    </row>
    <row r="692" spans="1:16">
      <c r="A692" s="732" t="s">
        <v>1360</v>
      </c>
      <c r="B692" s="80">
        <f>VLOOKUP(A692,[1]Adjustments!$A$12:$B$1400,2,FALSE)</f>
        <v>1664801.92</v>
      </c>
      <c r="C692" s="80">
        <f>VLOOKUP(A692,[1]Adjustments!$A$12:$DS$1400,123,FALSE)</f>
        <v>0</v>
      </c>
      <c r="D692" s="80">
        <f t="shared" si="42"/>
        <v>1664801.92</v>
      </c>
      <c r="F692" s="337">
        <f>VLOOKUP(A692,[1]Adjustments!$A$12:$DQ$1400,121,FALSE)</f>
        <v>0</v>
      </c>
      <c r="G692" s="740">
        <f t="shared" si="44"/>
        <v>-1664801.92</v>
      </c>
      <c r="I692" s="738">
        <f>SUMIF('Tab 3'!$N$11:$N$409,A692,'Tab 3'!$O$11:$O$409)</f>
        <v>0</v>
      </c>
      <c r="J692" s="337">
        <f>SUMIF('Tab 4'!$N$11:$N$409,A692,'Tab 4'!$O$11:$O$409)</f>
        <v>0</v>
      </c>
      <c r="K692" s="337">
        <f>SUMIF('Tab 5'!$N$11:$N$69,A692,'Tab 5'!$O$11:$O$69)</f>
        <v>0</v>
      </c>
      <c r="L692" s="751">
        <f>SUMIF('Tab 6'!$N$11:$N$409,A692,'Tab 6'!$O$11:$O$409)</f>
        <v>0</v>
      </c>
      <c r="M692" s="337">
        <f>SUMIF('Tab7'!$N$70:$N$273,A692,'Tab7'!$O$70:$O$273)</f>
        <v>0</v>
      </c>
      <c r="N692" s="337">
        <f>SUMIF('Tab 8'!$N$70:$N$680,A692,'Tab 8'!$O$70:$O$680)</f>
        <v>0</v>
      </c>
      <c r="O692" s="739">
        <f t="shared" si="41"/>
        <v>0</v>
      </c>
      <c r="P692" s="740">
        <f t="shared" si="43"/>
        <v>0</v>
      </c>
    </row>
    <row r="693" spans="1:16">
      <c r="A693" s="826" t="s">
        <v>1361</v>
      </c>
      <c r="B693" s="827">
        <f>VLOOKUP(A693,[1]Adjustments!$A$12:$B$1400,2,FALSE)</f>
        <v>10848896.039999999</v>
      </c>
      <c r="C693" s="827">
        <f>VLOOKUP(A693,[1]Adjustments!$A$12:$DS$1400,123,FALSE)</f>
        <v>0</v>
      </c>
      <c r="D693" s="827">
        <f t="shared" si="42"/>
        <v>10848896.039999999</v>
      </c>
      <c r="E693" s="828"/>
      <c r="F693" s="829">
        <f>VLOOKUP(A693,[1]Adjustments!$A$12:$DQ$1400,121,FALSE)</f>
        <v>0</v>
      </c>
      <c r="G693" s="829">
        <f t="shared" si="44"/>
        <v>-10848896.039999999</v>
      </c>
      <c r="I693" s="738">
        <f>SUMIF('Tab 3'!$N$11:$N$409,A693,'Tab 3'!$O$11:$O$409)</f>
        <v>0</v>
      </c>
      <c r="J693" s="337">
        <f>SUMIF('Tab 4'!$N$11:$N$409,A693,'Tab 4'!$O$11:$O$409)</f>
        <v>0</v>
      </c>
      <c r="K693" s="337">
        <f>SUMIF('Tab 5'!$N$11:$N$69,A693,'Tab 5'!$O$11:$O$69)</f>
        <v>0</v>
      </c>
      <c r="L693" s="751">
        <f>SUMIF('Tab 6'!$N$11:$N$409,A693,'Tab 6'!$O$11:$O$409)</f>
        <v>0</v>
      </c>
      <c r="M693" s="337">
        <f>SUMIF('Tab7'!$N$70:$N$273,A693,'Tab7'!$O$70:$O$273)</f>
        <v>0</v>
      </c>
      <c r="N693" s="337">
        <f>SUMIF('Tab 8'!$N$70:$N$680,A693,'Tab 8'!$O$70:$O$680)</f>
        <v>0</v>
      </c>
      <c r="O693" s="739">
        <f t="shared" si="41"/>
        <v>0</v>
      </c>
      <c r="P693" s="740">
        <f t="shared" si="43"/>
        <v>0</v>
      </c>
    </row>
    <row r="694" spans="1:16">
      <c r="A694" s="826" t="s">
        <v>1362</v>
      </c>
      <c r="B694" s="827">
        <f>VLOOKUP(A694,[1]Adjustments!$A$12:$B$1400,2,FALSE)</f>
        <v>10104759.26</v>
      </c>
      <c r="C694" s="827">
        <f>VLOOKUP(A694,[1]Adjustments!$A$12:$DS$1400,123,FALSE)</f>
        <v>0</v>
      </c>
      <c r="D694" s="827">
        <f t="shared" si="42"/>
        <v>10104759.26</v>
      </c>
      <c r="E694" s="828"/>
      <c r="F694" s="829">
        <f>VLOOKUP(A694,[1]Adjustments!$A$12:$DQ$1400,121,FALSE)</f>
        <v>0</v>
      </c>
      <c r="G694" s="829">
        <f t="shared" si="44"/>
        <v>-10104759.26</v>
      </c>
      <c r="I694" s="738">
        <f>SUMIF('Tab 3'!$N$11:$N$409,A694,'Tab 3'!$O$11:$O$409)</f>
        <v>0</v>
      </c>
      <c r="J694" s="337">
        <f>SUMIF('Tab 4'!$N$11:$N$409,A694,'Tab 4'!$O$11:$O$409)</f>
        <v>0</v>
      </c>
      <c r="K694" s="337">
        <f>SUMIF('Tab 5'!$N$11:$N$69,A694,'Tab 5'!$O$11:$O$69)</f>
        <v>0</v>
      </c>
      <c r="L694" s="751">
        <f>SUMIF('Tab 6'!$N$11:$N$409,A694,'Tab 6'!$O$11:$O$409)</f>
        <v>0</v>
      </c>
      <c r="M694" s="337">
        <f>SUMIF('Tab7'!$N$70:$N$273,A694,'Tab7'!$O$70:$O$273)</f>
        <v>0</v>
      </c>
      <c r="N694" s="337">
        <f>SUMIF('Tab 8'!$N$70:$N$680,A694,'Tab 8'!$O$70:$O$680)</f>
        <v>0</v>
      </c>
      <c r="O694" s="739">
        <f t="shared" si="41"/>
        <v>0</v>
      </c>
      <c r="P694" s="740">
        <f t="shared" si="43"/>
        <v>0</v>
      </c>
    </row>
    <row r="695" spans="1:16">
      <c r="A695" s="732" t="s">
        <v>1363</v>
      </c>
      <c r="B695" s="80">
        <f>VLOOKUP(A695,[1]Adjustments!$A$12:$B$1400,2,FALSE)</f>
        <v>2842888.08</v>
      </c>
      <c r="C695" s="80">
        <f>VLOOKUP(A695,[1]Adjustments!$A$12:$DS$1400,123,FALSE)</f>
        <v>0</v>
      </c>
      <c r="D695" s="80">
        <f t="shared" si="42"/>
        <v>2842888.08</v>
      </c>
      <c r="F695" s="337">
        <f>VLOOKUP(A695,[1]Adjustments!$A$12:$DQ$1400,121,FALSE)</f>
        <v>0</v>
      </c>
      <c r="G695" s="740">
        <f t="shared" si="44"/>
        <v>-2842888.08</v>
      </c>
      <c r="I695" s="738">
        <f>SUMIF('Tab 3'!$N$11:$N$409,A695,'Tab 3'!$O$11:$O$409)</f>
        <v>0</v>
      </c>
      <c r="J695" s="337">
        <f>SUMIF('Tab 4'!$N$11:$N$409,A695,'Tab 4'!$O$11:$O$409)</f>
        <v>0</v>
      </c>
      <c r="K695" s="337">
        <f>SUMIF('Tab 5'!$N$11:$N$69,A695,'Tab 5'!$O$11:$O$69)</f>
        <v>0</v>
      </c>
      <c r="L695" s="751">
        <f>SUMIF('Tab 6'!$N$11:$N$409,A695,'Tab 6'!$O$11:$O$409)</f>
        <v>0</v>
      </c>
      <c r="M695" s="337">
        <f>SUMIF('Tab7'!$N$70:$N$273,A695,'Tab7'!$O$70:$O$273)</f>
        <v>0</v>
      </c>
      <c r="N695" s="337">
        <f>SUMIF('Tab 8'!$N$70:$N$680,A695,'Tab 8'!$O$70:$O$680)</f>
        <v>0</v>
      </c>
      <c r="O695" s="739">
        <f t="shared" si="41"/>
        <v>0</v>
      </c>
      <c r="P695" s="740">
        <f t="shared" si="43"/>
        <v>0</v>
      </c>
    </row>
    <row r="696" spans="1:16">
      <c r="A696" s="732" t="s">
        <v>1364</v>
      </c>
      <c r="B696" s="80">
        <f>VLOOKUP(A696,[1]Adjustments!$A$12:$B$1400,2,FALSE)</f>
        <v>2828583.78</v>
      </c>
      <c r="C696" s="80">
        <f>VLOOKUP(A696,[1]Adjustments!$A$12:$DS$1400,123,FALSE)</f>
        <v>0</v>
      </c>
      <c r="D696" s="80">
        <f t="shared" si="42"/>
        <v>2828583.78</v>
      </c>
      <c r="F696" s="337">
        <f>VLOOKUP(A696,[1]Adjustments!$A$12:$DQ$1400,121,FALSE)</f>
        <v>0</v>
      </c>
      <c r="G696" s="740">
        <f t="shared" si="44"/>
        <v>-2828583.78</v>
      </c>
      <c r="I696" s="738">
        <f>SUMIF('Tab 3'!$N$11:$N$409,A696,'Tab 3'!$O$11:$O$409)</f>
        <v>0</v>
      </c>
      <c r="J696" s="337">
        <f>SUMIF('Tab 4'!$N$11:$N$409,A696,'Tab 4'!$O$11:$O$409)</f>
        <v>0</v>
      </c>
      <c r="K696" s="337">
        <f>SUMIF('Tab 5'!$N$11:$N$69,A696,'Tab 5'!$O$11:$O$69)</f>
        <v>0</v>
      </c>
      <c r="L696" s="751">
        <f>SUMIF('Tab 6'!$N$11:$N$409,A696,'Tab 6'!$O$11:$O$409)</f>
        <v>0</v>
      </c>
      <c r="M696" s="337">
        <f>SUMIF('Tab7'!$N$70:$N$273,A696,'Tab7'!$O$70:$O$273)</f>
        <v>0</v>
      </c>
      <c r="N696" s="337">
        <f>SUMIF('Tab 8'!$N$70:$N$680,A696,'Tab 8'!$O$70:$O$680)</f>
        <v>0</v>
      </c>
      <c r="O696" s="739">
        <f t="shared" si="41"/>
        <v>0</v>
      </c>
      <c r="P696" s="740">
        <f t="shared" si="43"/>
        <v>0</v>
      </c>
    </row>
    <row r="697" spans="1:16">
      <c r="A697" s="732" t="s">
        <v>1365</v>
      </c>
      <c r="B697" s="80">
        <f>VLOOKUP(A697,[1]Adjustments!$A$12:$B$1400,2,FALSE)</f>
        <v>438801.21</v>
      </c>
      <c r="C697" s="80">
        <f>VLOOKUP(A697,[1]Adjustments!$A$12:$DS$1400,123,FALSE)</f>
        <v>0</v>
      </c>
      <c r="D697" s="80">
        <f t="shared" si="42"/>
        <v>438801.21</v>
      </c>
      <c r="F697" s="337">
        <f>VLOOKUP(A697,[1]Adjustments!$A$12:$DQ$1400,121,FALSE)</f>
        <v>0</v>
      </c>
      <c r="G697" s="740">
        <f t="shared" si="44"/>
        <v>-438801.21</v>
      </c>
      <c r="I697" s="738">
        <f>SUMIF('Tab 3'!$N$11:$N$409,A697,'Tab 3'!$O$11:$O$409)</f>
        <v>0</v>
      </c>
      <c r="J697" s="337">
        <f>SUMIF('Tab 4'!$N$11:$N$409,A697,'Tab 4'!$O$11:$O$409)</f>
        <v>0</v>
      </c>
      <c r="K697" s="337">
        <f>SUMIF('Tab 5'!$N$11:$N$69,A697,'Tab 5'!$O$11:$O$69)</f>
        <v>0</v>
      </c>
      <c r="L697" s="751">
        <f>SUMIF('Tab 6'!$N$11:$N$409,A697,'Tab 6'!$O$11:$O$409)</f>
        <v>0</v>
      </c>
      <c r="M697" s="337">
        <f>SUMIF('Tab7'!$N$70:$N$273,A697,'Tab7'!$O$70:$O$273)</f>
        <v>0</v>
      </c>
      <c r="N697" s="337">
        <f>SUMIF('Tab 8'!$N$70:$N$680,A697,'Tab 8'!$O$70:$O$680)</f>
        <v>0</v>
      </c>
      <c r="O697" s="739">
        <f t="shared" si="41"/>
        <v>0</v>
      </c>
      <c r="P697" s="740">
        <f t="shared" si="43"/>
        <v>0</v>
      </c>
    </row>
    <row r="698" spans="1:16">
      <c r="A698" s="826" t="s">
        <v>1366</v>
      </c>
      <c r="B698" s="827">
        <f>VLOOKUP(A698,[1]Adjustments!$A$12:$B$1400,2,FALSE)</f>
        <v>433601.23</v>
      </c>
      <c r="C698" s="827">
        <f>VLOOKUP(A698,[1]Adjustments!$A$12:$DS$1400,123,FALSE)</f>
        <v>0</v>
      </c>
      <c r="D698" s="827">
        <f t="shared" si="42"/>
        <v>433601.23</v>
      </c>
      <c r="E698" s="828"/>
      <c r="F698" s="829">
        <f>VLOOKUP(A698,[1]Adjustments!$A$12:$DQ$1400,121,FALSE)</f>
        <v>0</v>
      </c>
      <c r="G698" s="829">
        <f t="shared" si="44"/>
        <v>-433601.23</v>
      </c>
      <c r="I698" s="738">
        <f>SUMIF('Tab 3'!$N$11:$N$409,A698,'Tab 3'!$O$11:$O$409)</f>
        <v>0</v>
      </c>
      <c r="J698" s="337">
        <f>SUMIF('Tab 4'!$N$11:$N$409,A698,'Tab 4'!$O$11:$O$409)</f>
        <v>0</v>
      </c>
      <c r="K698" s="337">
        <f>SUMIF('Tab 5'!$N$11:$N$69,A698,'Tab 5'!$O$11:$O$69)</f>
        <v>0</v>
      </c>
      <c r="L698" s="751">
        <f>SUMIF('Tab 6'!$N$11:$N$409,A698,'Tab 6'!$O$11:$O$409)</f>
        <v>0</v>
      </c>
      <c r="M698" s="337">
        <f>SUMIF('Tab7'!$N$70:$N$273,A698,'Tab7'!$O$70:$O$273)</f>
        <v>0</v>
      </c>
      <c r="N698" s="337">
        <f>SUMIF('Tab 8'!$N$70:$N$680,A698,'Tab 8'!$O$70:$O$680)</f>
        <v>0</v>
      </c>
      <c r="O698" s="739">
        <f t="shared" si="41"/>
        <v>0</v>
      </c>
      <c r="P698" s="740">
        <f t="shared" si="43"/>
        <v>0</v>
      </c>
    </row>
    <row r="699" spans="1:16">
      <c r="A699" s="732" t="s">
        <v>1367</v>
      </c>
      <c r="B699" s="80">
        <f>VLOOKUP(A699,[1]Adjustments!$A$12:$B$1400,2,FALSE)</f>
        <v>695392.12</v>
      </c>
      <c r="C699" s="80">
        <f>VLOOKUP(A699,[1]Adjustments!$A$12:$DS$1400,123,FALSE)</f>
        <v>0</v>
      </c>
      <c r="D699" s="80">
        <f t="shared" si="42"/>
        <v>695392.12</v>
      </c>
      <c r="F699" s="337">
        <f>VLOOKUP(A699,[1]Adjustments!$A$12:$DQ$1400,121,FALSE)</f>
        <v>0</v>
      </c>
      <c r="G699" s="740">
        <f t="shared" si="44"/>
        <v>-695392.12</v>
      </c>
      <c r="I699" s="738">
        <f>SUMIF('Tab 3'!$N$11:$N$409,A699,'Tab 3'!$O$11:$O$409)</f>
        <v>0</v>
      </c>
      <c r="J699" s="337">
        <f>SUMIF('Tab 4'!$N$11:$N$409,A699,'Tab 4'!$O$11:$O$409)</f>
        <v>0</v>
      </c>
      <c r="K699" s="337">
        <f>SUMIF('Tab 5'!$N$11:$N$69,A699,'Tab 5'!$O$11:$O$69)</f>
        <v>0</v>
      </c>
      <c r="L699" s="751">
        <f>SUMIF('Tab 6'!$N$11:$N$409,A699,'Tab 6'!$O$11:$O$409)</f>
        <v>0</v>
      </c>
      <c r="M699" s="337">
        <f>SUMIF('Tab7'!$N$70:$N$273,A699,'Tab7'!$O$70:$O$273)</f>
        <v>0</v>
      </c>
      <c r="N699" s="337">
        <f>SUMIF('Tab 8'!$N$70:$N$680,A699,'Tab 8'!$O$70:$O$680)</f>
        <v>0</v>
      </c>
      <c r="O699" s="739">
        <f t="shared" si="41"/>
        <v>0</v>
      </c>
      <c r="P699" s="740">
        <f t="shared" si="43"/>
        <v>0</v>
      </c>
    </row>
    <row r="700" spans="1:16">
      <c r="A700" s="732" t="s">
        <v>1368</v>
      </c>
      <c r="B700" s="80">
        <f>VLOOKUP(A700,[1]Adjustments!$A$12:$B$1400,2,FALSE)</f>
        <v>5253879.2300000004</v>
      </c>
      <c r="C700" s="80">
        <f>VLOOKUP(A700,[1]Adjustments!$A$12:$DS$1400,123,FALSE)</f>
        <v>0</v>
      </c>
      <c r="D700" s="80">
        <f t="shared" si="42"/>
        <v>5253879.2300000004</v>
      </c>
      <c r="F700" s="337">
        <f>VLOOKUP(A700,[1]Adjustments!$A$12:$DQ$1400,121,FALSE)</f>
        <v>0</v>
      </c>
      <c r="G700" s="740">
        <f t="shared" si="44"/>
        <v>-5253879.2300000004</v>
      </c>
      <c r="I700" s="738">
        <f>SUMIF('Tab 3'!$N$11:$N$409,A700,'Tab 3'!$O$11:$O$409)</f>
        <v>0</v>
      </c>
      <c r="J700" s="337">
        <f>SUMIF('Tab 4'!$N$11:$N$409,A700,'Tab 4'!$O$11:$O$409)</f>
        <v>0</v>
      </c>
      <c r="K700" s="337">
        <f>SUMIF('Tab 5'!$N$11:$N$69,A700,'Tab 5'!$O$11:$O$69)</f>
        <v>0</v>
      </c>
      <c r="L700" s="751">
        <f>SUMIF('Tab 6'!$N$11:$N$409,A700,'Tab 6'!$O$11:$O$409)</f>
        <v>0</v>
      </c>
      <c r="M700" s="337">
        <f>SUMIF('Tab7'!$N$70:$N$273,A700,'Tab7'!$O$70:$O$273)</f>
        <v>0</v>
      </c>
      <c r="N700" s="337">
        <f>SUMIF('Tab 8'!$N$70:$N$680,A700,'Tab 8'!$O$70:$O$680)</f>
        <v>0</v>
      </c>
      <c r="O700" s="739">
        <f t="shared" si="41"/>
        <v>0</v>
      </c>
      <c r="P700" s="740">
        <f t="shared" si="43"/>
        <v>0</v>
      </c>
    </row>
    <row r="701" spans="1:16">
      <c r="A701" s="732" t="s">
        <v>1369</v>
      </c>
      <c r="B701" s="80">
        <f>VLOOKUP(A701,[1]Adjustments!$A$12:$B$1400,2,FALSE)</f>
        <v>5054679.5</v>
      </c>
      <c r="C701" s="80">
        <f>VLOOKUP(A701,[1]Adjustments!$A$12:$DS$1400,123,FALSE)</f>
        <v>0</v>
      </c>
      <c r="D701" s="80">
        <f t="shared" si="42"/>
        <v>5054679.5</v>
      </c>
      <c r="F701" s="337">
        <f>VLOOKUP(A701,[1]Adjustments!$A$12:$DQ$1400,121,FALSE)</f>
        <v>0</v>
      </c>
      <c r="G701" s="740">
        <f t="shared" si="44"/>
        <v>-5054679.5</v>
      </c>
      <c r="I701" s="738">
        <f>SUMIF('Tab 3'!$N$11:$N$409,A701,'Tab 3'!$O$11:$O$409)</f>
        <v>0</v>
      </c>
      <c r="J701" s="337">
        <f>SUMIF('Tab 4'!$N$11:$N$409,A701,'Tab 4'!$O$11:$O$409)</f>
        <v>0</v>
      </c>
      <c r="K701" s="337">
        <f>SUMIF('Tab 5'!$N$11:$N$69,A701,'Tab 5'!$O$11:$O$69)</f>
        <v>0</v>
      </c>
      <c r="L701" s="751">
        <f>SUMIF('Tab 6'!$N$11:$N$409,A701,'Tab 6'!$O$11:$O$409)</f>
        <v>0</v>
      </c>
      <c r="M701" s="337">
        <f>SUMIF('Tab7'!$N$70:$N$273,A701,'Tab7'!$O$70:$O$273)</f>
        <v>0</v>
      </c>
      <c r="N701" s="337">
        <f>SUMIF('Tab 8'!$N$70:$N$680,A701,'Tab 8'!$O$70:$O$680)</f>
        <v>0</v>
      </c>
      <c r="O701" s="739">
        <f t="shared" si="41"/>
        <v>0</v>
      </c>
      <c r="P701" s="740">
        <f t="shared" si="43"/>
        <v>0</v>
      </c>
    </row>
    <row r="702" spans="1:16">
      <c r="A702" s="732" t="s">
        <v>1370</v>
      </c>
      <c r="B702" s="80">
        <f>VLOOKUP(A702,[1]Adjustments!$A$12:$B$1400,2,FALSE)</f>
        <v>1364722.04</v>
      </c>
      <c r="C702" s="80">
        <f>VLOOKUP(A702,[1]Adjustments!$A$12:$DS$1400,123,FALSE)</f>
        <v>0</v>
      </c>
      <c r="D702" s="80">
        <f t="shared" si="42"/>
        <v>1364722.04</v>
      </c>
      <c r="F702" s="337">
        <f>VLOOKUP(A702,[1]Adjustments!$A$12:$DQ$1400,121,FALSE)</f>
        <v>0</v>
      </c>
      <c r="G702" s="740">
        <f t="shared" si="44"/>
        <v>-1364722.04</v>
      </c>
      <c r="I702" s="738">
        <f>SUMIF('Tab 3'!$N$11:$N$409,A702,'Tab 3'!$O$11:$O$409)</f>
        <v>0</v>
      </c>
      <c r="J702" s="337">
        <f>SUMIF('Tab 4'!$N$11:$N$409,A702,'Tab 4'!$O$11:$O$409)</f>
        <v>0</v>
      </c>
      <c r="K702" s="337">
        <f>SUMIF('Tab 5'!$N$11:$N$69,A702,'Tab 5'!$O$11:$O$69)</f>
        <v>0</v>
      </c>
      <c r="L702" s="751">
        <f>SUMIF('Tab 6'!$N$11:$N$409,A702,'Tab 6'!$O$11:$O$409)</f>
        <v>0</v>
      </c>
      <c r="M702" s="337">
        <f>SUMIF('Tab7'!$N$70:$N$273,A702,'Tab7'!$O$70:$O$273)</f>
        <v>0</v>
      </c>
      <c r="N702" s="337">
        <f>SUMIF('Tab 8'!$N$70:$N$680,A702,'Tab 8'!$O$70:$O$680)</f>
        <v>0</v>
      </c>
      <c r="O702" s="739">
        <f t="shared" si="41"/>
        <v>0</v>
      </c>
      <c r="P702" s="740">
        <f t="shared" si="43"/>
        <v>0</v>
      </c>
    </row>
    <row r="703" spans="1:16">
      <c r="A703" s="826" t="s">
        <v>1371</v>
      </c>
      <c r="B703" s="827">
        <f>VLOOKUP(A703,[1]Adjustments!$A$12:$B$1400,2,FALSE)</f>
        <v>1095614.94</v>
      </c>
      <c r="C703" s="827">
        <f>VLOOKUP(A703,[1]Adjustments!$A$12:$DS$1400,123,FALSE)</f>
        <v>0</v>
      </c>
      <c r="D703" s="827">
        <f t="shared" si="42"/>
        <v>1095614.94</v>
      </c>
      <c r="E703" s="828"/>
      <c r="F703" s="829">
        <f>VLOOKUP(A703,[1]Adjustments!$A$12:$DQ$1400,121,FALSE)</f>
        <v>0</v>
      </c>
      <c r="G703" s="829">
        <f t="shared" si="44"/>
        <v>-1095614.94</v>
      </c>
      <c r="I703" s="738">
        <f>SUMIF('Tab 3'!$N$11:$N$409,A703,'Tab 3'!$O$11:$O$409)</f>
        <v>0</v>
      </c>
      <c r="J703" s="337">
        <f>SUMIF('Tab 4'!$N$11:$N$409,A703,'Tab 4'!$O$11:$O$409)</f>
        <v>0</v>
      </c>
      <c r="K703" s="337">
        <f>SUMIF('Tab 5'!$N$11:$N$69,A703,'Tab 5'!$O$11:$O$69)</f>
        <v>0</v>
      </c>
      <c r="L703" s="751">
        <f>SUMIF('Tab 6'!$N$11:$N$409,A703,'Tab 6'!$O$11:$O$409)</f>
        <v>0</v>
      </c>
      <c r="M703" s="337">
        <f>SUMIF('Tab7'!$N$70:$N$273,A703,'Tab7'!$O$70:$O$273)</f>
        <v>0</v>
      </c>
      <c r="N703" s="337">
        <f>SUMIF('Tab 8'!$N$70:$N$680,A703,'Tab 8'!$O$70:$O$680)</f>
        <v>0</v>
      </c>
      <c r="O703" s="739">
        <f t="shared" si="41"/>
        <v>0</v>
      </c>
      <c r="P703" s="740">
        <f t="shared" si="43"/>
        <v>0</v>
      </c>
    </row>
    <row r="704" spans="1:16">
      <c r="A704" s="732" t="s">
        <v>1372</v>
      </c>
      <c r="B704" s="80">
        <f>VLOOKUP(A704,[1]Adjustments!$A$12:$B$1400,2,FALSE)</f>
        <v>303647.3</v>
      </c>
      <c r="C704" s="80">
        <f>VLOOKUP(A704,[1]Adjustments!$A$12:$DS$1400,123,FALSE)</f>
        <v>0</v>
      </c>
      <c r="D704" s="80">
        <f t="shared" si="42"/>
        <v>303647.3</v>
      </c>
      <c r="F704" s="337">
        <f>VLOOKUP(A704,[1]Adjustments!$A$12:$DQ$1400,121,FALSE)</f>
        <v>0</v>
      </c>
      <c r="G704" s="740">
        <f t="shared" si="44"/>
        <v>-303647.3</v>
      </c>
      <c r="I704" s="738">
        <f>SUMIF('Tab 3'!$N$11:$N$409,A704,'Tab 3'!$O$11:$O$409)</f>
        <v>0</v>
      </c>
      <c r="J704" s="337">
        <f>SUMIF('Tab 4'!$N$11:$N$409,A704,'Tab 4'!$O$11:$O$409)</f>
        <v>0</v>
      </c>
      <c r="K704" s="337">
        <f>SUMIF('Tab 5'!$N$11:$N$69,A704,'Tab 5'!$O$11:$O$69)</f>
        <v>0</v>
      </c>
      <c r="L704" s="751">
        <f>SUMIF('Tab 6'!$N$11:$N$409,A704,'Tab 6'!$O$11:$O$409)</f>
        <v>0</v>
      </c>
      <c r="M704" s="337">
        <f>SUMIF('Tab7'!$N$70:$N$273,A704,'Tab7'!$O$70:$O$273)</f>
        <v>0</v>
      </c>
      <c r="N704" s="337">
        <f>SUMIF('Tab 8'!$N$70:$N$680,A704,'Tab 8'!$O$70:$O$680)</f>
        <v>0</v>
      </c>
      <c r="O704" s="739">
        <f t="shared" si="41"/>
        <v>0</v>
      </c>
      <c r="P704" s="740">
        <f t="shared" si="43"/>
        <v>0</v>
      </c>
    </row>
    <row r="705" spans="1:16">
      <c r="A705" s="826" t="s">
        <v>1373</v>
      </c>
      <c r="B705" s="827">
        <f>VLOOKUP(A705,[1]Adjustments!$A$12:$B$1400,2,FALSE)</f>
        <v>187165.06</v>
      </c>
      <c r="C705" s="827">
        <f>VLOOKUP(A705,[1]Adjustments!$A$12:$DS$1400,123,FALSE)</f>
        <v>0</v>
      </c>
      <c r="D705" s="827">
        <f t="shared" si="42"/>
        <v>187165.06</v>
      </c>
      <c r="E705" s="828"/>
      <c r="F705" s="829">
        <f>VLOOKUP(A705,[1]Adjustments!$A$12:$DQ$1400,121,FALSE)</f>
        <v>0</v>
      </c>
      <c r="G705" s="829">
        <f t="shared" si="44"/>
        <v>-187165.06</v>
      </c>
      <c r="I705" s="738">
        <f>SUMIF('Tab 3'!$N$11:$N$409,A705,'Tab 3'!$O$11:$O$409)</f>
        <v>0</v>
      </c>
      <c r="J705" s="337">
        <f>SUMIF('Tab 4'!$N$11:$N$409,A705,'Tab 4'!$O$11:$O$409)</f>
        <v>0</v>
      </c>
      <c r="K705" s="337">
        <f>SUMIF('Tab 5'!$N$11:$N$69,A705,'Tab 5'!$O$11:$O$69)</f>
        <v>0</v>
      </c>
      <c r="L705" s="751">
        <f>SUMIF('Tab 6'!$N$11:$N$409,A705,'Tab 6'!$O$11:$O$409)</f>
        <v>0</v>
      </c>
      <c r="M705" s="337">
        <f>SUMIF('Tab7'!$N$70:$N$273,A705,'Tab7'!$O$70:$O$273)</f>
        <v>0</v>
      </c>
      <c r="N705" s="337">
        <f>SUMIF('Tab 8'!$N$70:$N$680,A705,'Tab 8'!$O$70:$O$680)</f>
        <v>0</v>
      </c>
      <c r="O705" s="739">
        <f t="shared" si="41"/>
        <v>0</v>
      </c>
      <c r="P705" s="740">
        <f t="shared" si="43"/>
        <v>0</v>
      </c>
    </row>
    <row r="706" spans="1:16">
      <c r="A706" s="732" t="s">
        <v>1374</v>
      </c>
      <c r="B706" s="80">
        <f>VLOOKUP(A706,[1]Adjustments!$A$12:$B$1400,2,FALSE)</f>
        <v>489159.98</v>
      </c>
      <c r="C706" s="80">
        <f>VLOOKUP(A706,[1]Adjustments!$A$12:$DS$1400,123,FALSE)</f>
        <v>0</v>
      </c>
      <c r="D706" s="80">
        <f t="shared" si="42"/>
        <v>489159.98</v>
      </c>
      <c r="F706" s="337">
        <f>VLOOKUP(A706,[1]Adjustments!$A$12:$DQ$1400,121,FALSE)</f>
        <v>0</v>
      </c>
      <c r="G706" s="740">
        <f t="shared" si="44"/>
        <v>-489159.98</v>
      </c>
      <c r="I706" s="738">
        <f>SUMIF('Tab 3'!$N$11:$N$409,A706,'Tab 3'!$O$11:$O$409)</f>
        <v>0</v>
      </c>
      <c r="J706" s="337">
        <f>SUMIF('Tab 4'!$N$11:$N$409,A706,'Tab 4'!$O$11:$O$409)</f>
        <v>0</v>
      </c>
      <c r="K706" s="337">
        <f>SUMIF('Tab 5'!$N$11:$N$69,A706,'Tab 5'!$O$11:$O$69)</f>
        <v>0</v>
      </c>
      <c r="L706" s="751">
        <f>SUMIF('Tab 6'!$N$11:$N$409,A706,'Tab 6'!$O$11:$O$409)</f>
        <v>0</v>
      </c>
      <c r="M706" s="337">
        <f>SUMIF('Tab7'!$N$70:$N$273,A706,'Tab7'!$O$70:$O$273)</f>
        <v>0</v>
      </c>
      <c r="N706" s="337">
        <f>SUMIF('Tab 8'!$N$70:$N$680,A706,'Tab 8'!$O$70:$O$680)</f>
        <v>0</v>
      </c>
      <c r="O706" s="739">
        <f t="shared" si="41"/>
        <v>0</v>
      </c>
      <c r="P706" s="740">
        <f t="shared" si="43"/>
        <v>0</v>
      </c>
    </row>
    <row r="707" spans="1:16">
      <c r="A707" s="732" t="s">
        <v>1375</v>
      </c>
      <c r="B707" s="80">
        <f>VLOOKUP(A707,[1]Adjustments!$A$12:$B$1400,2,FALSE)</f>
        <v>2167335.7999999998</v>
      </c>
      <c r="C707" s="80">
        <f>VLOOKUP(A707,[1]Adjustments!$A$12:$DS$1400,123,FALSE)</f>
        <v>0</v>
      </c>
      <c r="D707" s="80">
        <f t="shared" si="42"/>
        <v>2167335.7999999998</v>
      </c>
      <c r="F707" s="337">
        <f>VLOOKUP(A707,[1]Adjustments!$A$12:$DQ$1400,121,FALSE)</f>
        <v>0</v>
      </c>
      <c r="G707" s="740">
        <f t="shared" si="44"/>
        <v>-2167335.7999999998</v>
      </c>
      <c r="I707" s="738">
        <f>SUMIF('Tab 3'!$N$11:$N$409,A707,'Tab 3'!$O$11:$O$409)</f>
        <v>0</v>
      </c>
      <c r="J707" s="337">
        <f>SUMIF('Tab 4'!$N$11:$N$409,A707,'Tab 4'!$O$11:$O$409)</f>
        <v>0</v>
      </c>
      <c r="K707" s="337">
        <f>SUMIF('Tab 5'!$N$11:$N$69,A707,'Tab 5'!$O$11:$O$69)</f>
        <v>0</v>
      </c>
      <c r="L707" s="751">
        <f>SUMIF('Tab 6'!$N$11:$N$409,A707,'Tab 6'!$O$11:$O$409)</f>
        <v>0</v>
      </c>
      <c r="M707" s="337">
        <f>SUMIF('Tab7'!$N$70:$N$273,A707,'Tab7'!$O$70:$O$273)</f>
        <v>0</v>
      </c>
      <c r="N707" s="337">
        <f>SUMIF('Tab 8'!$N$70:$N$680,A707,'Tab 8'!$O$70:$O$680)</f>
        <v>0</v>
      </c>
      <c r="O707" s="739">
        <f t="shared" si="41"/>
        <v>0</v>
      </c>
      <c r="P707" s="740">
        <f t="shared" si="43"/>
        <v>0</v>
      </c>
    </row>
    <row r="708" spans="1:16">
      <c r="A708" s="732" t="s">
        <v>1376</v>
      </c>
      <c r="B708" s="80">
        <f>VLOOKUP(A708,[1]Adjustments!$A$12:$B$1400,2,FALSE)</f>
        <v>2675690.41</v>
      </c>
      <c r="C708" s="80">
        <f>VLOOKUP(A708,[1]Adjustments!$A$12:$DS$1400,123,FALSE)</f>
        <v>0</v>
      </c>
      <c r="D708" s="80">
        <f t="shared" si="42"/>
        <v>2675690.41</v>
      </c>
      <c r="F708" s="337">
        <f>VLOOKUP(A708,[1]Adjustments!$A$12:$DQ$1400,121,FALSE)</f>
        <v>0</v>
      </c>
      <c r="G708" s="740">
        <f t="shared" si="44"/>
        <v>-2675690.41</v>
      </c>
      <c r="I708" s="738">
        <f>SUMIF('Tab 3'!$N$11:$N$409,A708,'Tab 3'!$O$11:$O$409)</f>
        <v>0</v>
      </c>
      <c r="J708" s="337">
        <f>SUMIF('Tab 4'!$N$11:$N$409,A708,'Tab 4'!$O$11:$O$409)</f>
        <v>0</v>
      </c>
      <c r="K708" s="337">
        <f>SUMIF('Tab 5'!$N$11:$N$69,A708,'Tab 5'!$O$11:$O$69)</f>
        <v>0</v>
      </c>
      <c r="L708" s="751">
        <f>SUMIF('Tab 6'!$N$11:$N$409,A708,'Tab 6'!$O$11:$O$409)</f>
        <v>0</v>
      </c>
      <c r="M708" s="337">
        <f>SUMIF('Tab7'!$N$70:$N$273,A708,'Tab7'!$O$70:$O$273)</f>
        <v>0</v>
      </c>
      <c r="N708" s="337">
        <f>SUMIF('Tab 8'!$N$70:$N$680,A708,'Tab 8'!$O$70:$O$680)</f>
        <v>0</v>
      </c>
      <c r="O708" s="739">
        <f t="shared" si="41"/>
        <v>0</v>
      </c>
      <c r="P708" s="740">
        <f t="shared" si="43"/>
        <v>0</v>
      </c>
    </row>
    <row r="709" spans="1:16">
      <c r="A709" s="732" t="s">
        <v>1377</v>
      </c>
      <c r="B709" s="80">
        <f>VLOOKUP(A709,[1]Adjustments!$A$12:$B$1400,2,FALSE)</f>
        <v>447152.96</v>
      </c>
      <c r="C709" s="80">
        <f>VLOOKUP(A709,[1]Adjustments!$A$12:$DS$1400,123,FALSE)</f>
        <v>0</v>
      </c>
      <c r="D709" s="80">
        <f>SUM(B709:C709)</f>
        <v>447152.96</v>
      </c>
      <c r="F709" s="337">
        <f>VLOOKUP(A709,[1]Adjustments!$A$12:$DQ$1400,121,FALSE)</f>
        <v>0</v>
      </c>
      <c r="G709" s="740">
        <f>+F709-D709</f>
        <v>-447152.96</v>
      </c>
      <c r="I709" s="738">
        <f>SUMIF('Tab 3'!$N$11:$N$409,A709,'Tab 3'!$O$11:$O$409)</f>
        <v>0</v>
      </c>
      <c r="J709" s="337">
        <f>SUMIF('Tab 4'!$N$11:$N$409,A709,'Tab 4'!$O$11:$O$409)</f>
        <v>0</v>
      </c>
      <c r="K709" s="337">
        <f>SUMIF('Tab 5'!$N$11:$N$69,A709,'Tab 5'!$O$11:$O$69)</f>
        <v>0</v>
      </c>
      <c r="L709" s="751">
        <f>SUMIF('Tab 6'!$N$11:$N$409,A709,'Tab 6'!$O$11:$O$409)</f>
        <v>0</v>
      </c>
      <c r="M709" s="337">
        <f>SUMIF('Tab7'!$N$70:$N$273,A709,'Tab7'!$O$70:$O$273)</f>
        <v>0</v>
      </c>
      <c r="N709" s="337">
        <f>SUMIF('Tab 8'!$N$70:$N$680,A709,'Tab 8'!$O$70:$O$680)</f>
        <v>0</v>
      </c>
      <c r="O709" s="739">
        <f t="shared" si="41"/>
        <v>0</v>
      </c>
      <c r="P709" s="740">
        <f>+O709-C709</f>
        <v>0</v>
      </c>
    </row>
    <row r="710" spans="1:16">
      <c r="A710" s="732" t="s">
        <v>1378</v>
      </c>
      <c r="B710" s="80">
        <f>VLOOKUP(A710,[1]Adjustments!$A$12:$B$1400,2,FALSE)</f>
        <v>459880.17</v>
      </c>
      <c r="C710" s="80">
        <f>VLOOKUP(A710,[1]Adjustments!$A$12:$DS$1400,123,FALSE)</f>
        <v>0</v>
      </c>
      <c r="D710" s="80">
        <f t="shared" si="42"/>
        <v>459880.17</v>
      </c>
      <c r="F710" s="337">
        <f>VLOOKUP(A710,[1]Adjustments!$A$12:$DQ$1400,121,FALSE)</f>
        <v>0</v>
      </c>
      <c r="G710" s="740">
        <f t="shared" si="44"/>
        <v>-459880.17</v>
      </c>
      <c r="I710" s="738">
        <f>SUMIF('Tab 3'!$N$11:$N$409,A710,'Tab 3'!$O$11:$O$409)</f>
        <v>0</v>
      </c>
      <c r="J710" s="337">
        <f>SUMIF('Tab 4'!$N$11:$N$409,A710,'Tab 4'!$O$11:$O$409)</f>
        <v>0</v>
      </c>
      <c r="K710" s="337">
        <f>SUMIF('Tab 5'!$N$11:$N$69,A710,'Tab 5'!$O$11:$O$69)</f>
        <v>0</v>
      </c>
      <c r="L710" s="751">
        <f>SUMIF('Tab 6'!$N$11:$N$409,A710,'Tab 6'!$O$11:$O$409)</f>
        <v>0</v>
      </c>
      <c r="M710" s="337">
        <f>SUMIF('Tab7'!$N$70:$N$273,A710,'Tab7'!$O$70:$O$273)</f>
        <v>0</v>
      </c>
      <c r="N710" s="337">
        <f>SUMIF('Tab 8'!$N$70:$N$680,A710,'Tab 8'!$O$70:$O$680)</f>
        <v>0</v>
      </c>
      <c r="O710" s="739">
        <f t="shared" si="41"/>
        <v>0</v>
      </c>
      <c r="P710" s="740">
        <f t="shared" si="43"/>
        <v>0</v>
      </c>
    </row>
    <row r="711" spans="1:16">
      <c r="A711" s="732" t="s">
        <v>1379</v>
      </c>
      <c r="B711" s="80">
        <f>VLOOKUP(A711,[1]Adjustments!$A$12:$B$1400,2,FALSE)</f>
        <v>81804.570000000007</v>
      </c>
      <c r="C711" s="80">
        <f>VLOOKUP(A711,[1]Adjustments!$A$12:$DS$1400,123,FALSE)</f>
        <v>0</v>
      </c>
      <c r="D711" s="80">
        <f t="shared" si="42"/>
        <v>81804.570000000007</v>
      </c>
      <c r="F711" s="337">
        <f>VLOOKUP(A711,[1]Adjustments!$A$12:$DQ$1400,121,FALSE)</f>
        <v>0</v>
      </c>
      <c r="G711" s="740">
        <f t="shared" si="44"/>
        <v>-81804.570000000007</v>
      </c>
      <c r="I711" s="738">
        <f>SUMIF('Tab 3'!$N$11:$N$409,A711,'Tab 3'!$O$11:$O$409)</f>
        <v>0</v>
      </c>
      <c r="J711" s="337">
        <f>SUMIF('Tab 4'!$N$11:$N$409,A711,'Tab 4'!$O$11:$O$409)</f>
        <v>0</v>
      </c>
      <c r="K711" s="337">
        <f>SUMIF('Tab 5'!$N$11:$N$69,A711,'Tab 5'!$O$11:$O$69)</f>
        <v>0</v>
      </c>
      <c r="L711" s="751">
        <f>SUMIF('Tab 6'!$N$11:$N$409,A711,'Tab 6'!$O$11:$O$409)</f>
        <v>0</v>
      </c>
      <c r="M711" s="337">
        <f>SUMIF('Tab7'!$N$70:$N$273,A711,'Tab7'!$O$70:$O$273)</f>
        <v>0</v>
      </c>
      <c r="N711" s="337">
        <f>SUMIF('Tab 8'!$N$70:$N$680,A711,'Tab 8'!$O$70:$O$680)</f>
        <v>0</v>
      </c>
      <c r="O711" s="739">
        <f t="shared" si="41"/>
        <v>0</v>
      </c>
      <c r="P711" s="740">
        <f t="shared" si="43"/>
        <v>0</v>
      </c>
    </row>
    <row r="712" spans="1:16">
      <c r="A712" s="732" t="s">
        <v>1380</v>
      </c>
      <c r="B712" s="80">
        <f>VLOOKUP(A712,[1]Adjustments!$A$12:$B$1400,2,FALSE)</f>
        <v>12987.88</v>
      </c>
      <c r="C712" s="80">
        <f>VLOOKUP(A712,[1]Adjustments!$A$12:$DS$1400,123,FALSE)</f>
        <v>0</v>
      </c>
      <c r="D712" s="80">
        <f t="shared" si="42"/>
        <v>12987.88</v>
      </c>
      <c r="F712" s="337">
        <f>VLOOKUP(A712,[1]Adjustments!$A$12:$DQ$1400,121,FALSE)</f>
        <v>0</v>
      </c>
      <c r="G712" s="740">
        <f t="shared" si="44"/>
        <v>-12987.88</v>
      </c>
      <c r="I712" s="738">
        <f>SUMIF('Tab 3'!$N$11:$N$409,A712,'Tab 3'!$O$11:$O$409)</f>
        <v>0</v>
      </c>
      <c r="J712" s="337">
        <f>SUMIF('Tab 4'!$N$11:$N$409,A712,'Tab 4'!$O$11:$O$409)</f>
        <v>0</v>
      </c>
      <c r="K712" s="337">
        <f>SUMIF('Tab 5'!$N$11:$N$69,A712,'Tab 5'!$O$11:$O$69)</f>
        <v>0</v>
      </c>
      <c r="L712" s="751">
        <f>SUMIF('Tab 6'!$N$11:$N$409,A712,'Tab 6'!$O$11:$O$409)</f>
        <v>0</v>
      </c>
      <c r="M712" s="337">
        <f>SUMIF('Tab7'!$N$70:$N$273,A712,'Tab7'!$O$70:$O$273)</f>
        <v>0</v>
      </c>
      <c r="N712" s="337">
        <f>SUMIF('Tab 8'!$N$70:$N$680,A712,'Tab 8'!$O$70:$O$680)</f>
        <v>0</v>
      </c>
      <c r="O712" s="739">
        <f t="shared" si="41"/>
        <v>0</v>
      </c>
      <c r="P712" s="740">
        <f t="shared" si="43"/>
        <v>0</v>
      </c>
    </row>
    <row r="713" spans="1:16">
      <c r="A713" s="732" t="s">
        <v>1381</v>
      </c>
      <c r="B713" s="80">
        <f>VLOOKUP(A713,[1]Adjustments!$A$12:$B$1400,2,FALSE)</f>
        <v>8734.3799999999992</v>
      </c>
      <c r="C713" s="80">
        <f>VLOOKUP(A713,[1]Adjustments!$A$12:$DS$1400,123,FALSE)</f>
        <v>0</v>
      </c>
      <c r="D713" s="80">
        <f t="shared" si="42"/>
        <v>8734.3799999999992</v>
      </c>
      <c r="F713" s="337">
        <f>VLOOKUP(A713,[1]Adjustments!$A$12:$DQ$1400,121,FALSE)</f>
        <v>0</v>
      </c>
      <c r="G713" s="740">
        <f t="shared" si="44"/>
        <v>-8734.3799999999992</v>
      </c>
      <c r="I713" s="738">
        <f>SUMIF('Tab 3'!$N$11:$N$409,A713,'Tab 3'!$O$11:$O$409)</f>
        <v>0</v>
      </c>
      <c r="J713" s="337">
        <f>SUMIF('Tab 4'!$N$11:$N$409,A713,'Tab 4'!$O$11:$O$409)</f>
        <v>0</v>
      </c>
      <c r="K713" s="337">
        <f>SUMIF('Tab 5'!$N$11:$N$69,A713,'Tab 5'!$O$11:$O$69)</f>
        <v>0</v>
      </c>
      <c r="L713" s="751">
        <f>SUMIF('Tab 6'!$N$11:$N$409,A713,'Tab 6'!$O$11:$O$409)</f>
        <v>0</v>
      </c>
      <c r="M713" s="337">
        <f>SUMIF('Tab7'!$N$70:$N$273,A713,'Tab7'!$O$70:$O$273)</f>
        <v>0</v>
      </c>
      <c r="N713" s="337">
        <f>SUMIF('Tab 8'!$N$70:$N$680,A713,'Tab 8'!$O$70:$O$680)</f>
        <v>0</v>
      </c>
      <c r="O713" s="739">
        <f t="shared" si="41"/>
        <v>0</v>
      </c>
      <c r="P713" s="740">
        <f t="shared" si="43"/>
        <v>0</v>
      </c>
    </row>
    <row r="714" spans="1:16">
      <c r="A714" s="732" t="s">
        <v>1382</v>
      </c>
      <c r="B714" s="80">
        <f>VLOOKUP(A714,[1]Adjustments!$A$12:$B$1400,2,FALSE)</f>
        <v>122009.76</v>
      </c>
      <c r="C714" s="80">
        <f>VLOOKUP(A714,[1]Adjustments!$A$12:$DS$1400,123,FALSE)</f>
        <v>0</v>
      </c>
      <c r="D714" s="80">
        <f t="shared" si="42"/>
        <v>122009.76</v>
      </c>
      <c r="F714" s="337">
        <f>VLOOKUP(A714,[1]Adjustments!$A$12:$DQ$1400,121,FALSE)</f>
        <v>0</v>
      </c>
      <c r="G714" s="740">
        <f t="shared" si="44"/>
        <v>-122009.76</v>
      </c>
      <c r="I714" s="738">
        <f>SUMIF('Tab 3'!$N$11:$N$409,A714,'Tab 3'!$O$11:$O$409)</f>
        <v>0</v>
      </c>
      <c r="J714" s="337">
        <f>SUMIF('Tab 4'!$N$11:$N$409,A714,'Tab 4'!$O$11:$O$409)</f>
        <v>0</v>
      </c>
      <c r="K714" s="337">
        <f>SUMIF('Tab 5'!$N$11:$N$69,A714,'Tab 5'!$O$11:$O$69)</f>
        <v>0</v>
      </c>
      <c r="L714" s="751">
        <f>SUMIF('Tab 6'!$N$11:$N$409,A714,'Tab 6'!$O$11:$O$409)</f>
        <v>0</v>
      </c>
      <c r="M714" s="337">
        <f>SUMIF('Tab7'!$N$70:$N$273,A714,'Tab7'!$O$70:$O$273)</f>
        <v>0</v>
      </c>
      <c r="N714" s="337">
        <f>SUMIF('Tab 8'!$N$70:$N$680,A714,'Tab 8'!$O$70:$O$680)</f>
        <v>0</v>
      </c>
      <c r="O714" s="739">
        <f t="shared" ref="O714:O777" si="45">SUM(I714:N714)</f>
        <v>0</v>
      </c>
      <c r="P714" s="740">
        <f t="shared" si="43"/>
        <v>0</v>
      </c>
    </row>
    <row r="715" spans="1:16">
      <c r="A715" s="732" t="s">
        <v>1383</v>
      </c>
      <c r="B715" s="80">
        <f>VLOOKUP(A715,[1]Adjustments!$A$12:$B$1400,2,FALSE)</f>
        <v>272819.17</v>
      </c>
      <c r="C715" s="80">
        <f>VLOOKUP(A715,[1]Adjustments!$A$12:$DS$1400,123,FALSE)</f>
        <v>0</v>
      </c>
      <c r="D715" s="80">
        <f t="shared" si="42"/>
        <v>272819.17</v>
      </c>
      <c r="F715" s="337">
        <f>VLOOKUP(A715,[1]Adjustments!$A$12:$DQ$1400,121,FALSE)</f>
        <v>0</v>
      </c>
      <c r="G715" s="740">
        <f t="shared" si="44"/>
        <v>-272819.17</v>
      </c>
      <c r="I715" s="738">
        <f>SUMIF('Tab 3'!$N$11:$N$409,A715,'Tab 3'!$O$11:$O$409)</f>
        <v>0</v>
      </c>
      <c r="J715" s="337">
        <f>SUMIF('Tab 4'!$N$11:$N$409,A715,'Tab 4'!$O$11:$O$409)</f>
        <v>0</v>
      </c>
      <c r="K715" s="337">
        <f>SUMIF('Tab 5'!$N$11:$N$69,A715,'Tab 5'!$O$11:$O$69)</f>
        <v>0</v>
      </c>
      <c r="L715" s="751">
        <f>SUMIF('Tab 6'!$N$11:$N$409,A715,'Tab 6'!$O$11:$O$409)</f>
        <v>0</v>
      </c>
      <c r="M715" s="337">
        <f>SUMIF('Tab7'!$N$70:$N$273,A715,'Tab7'!$O$70:$O$273)</f>
        <v>0</v>
      </c>
      <c r="N715" s="337">
        <f>SUMIF('Tab 8'!$N$70:$N$680,A715,'Tab 8'!$O$70:$O$680)</f>
        <v>0</v>
      </c>
      <c r="O715" s="739">
        <f t="shared" si="45"/>
        <v>0</v>
      </c>
      <c r="P715" s="740">
        <f t="shared" si="43"/>
        <v>0</v>
      </c>
    </row>
    <row r="716" spans="1:16">
      <c r="A716" s="732" t="s">
        <v>1384</v>
      </c>
      <c r="B716" s="80">
        <f>VLOOKUP(A716,[1]Adjustments!$A$12:$B$1400,2,FALSE)</f>
        <v>18393.05</v>
      </c>
      <c r="C716" s="80">
        <f>VLOOKUP(A716,[1]Adjustments!$A$12:$DS$1400,123,FALSE)</f>
        <v>0</v>
      </c>
      <c r="D716" s="80">
        <f t="shared" ref="D716:D779" si="46">SUM(B716:C716)</f>
        <v>18393.05</v>
      </c>
      <c r="F716" s="337">
        <f>VLOOKUP(A716,[1]Adjustments!$A$12:$DQ$1400,121,FALSE)</f>
        <v>0</v>
      </c>
      <c r="G716" s="740">
        <f t="shared" si="44"/>
        <v>-18393.05</v>
      </c>
      <c r="I716" s="738">
        <f>SUMIF('Tab 3'!$N$11:$N$409,A716,'Tab 3'!$O$11:$O$409)</f>
        <v>0</v>
      </c>
      <c r="J716" s="337">
        <f>SUMIF('Tab 4'!$N$11:$N$409,A716,'Tab 4'!$O$11:$O$409)</f>
        <v>0</v>
      </c>
      <c r="K716" s="337">
        <f>SUMIF('Tab 5'!$N$11:$N$69,A716,'Tab 5'!$O$11:$O$69)</f>
        <v>0</v>
      </c>
      <c r="L716" s="751">
        <f>SUMIF('Tab 6'!$N$11:$N$409,A716,'Tab 6'!$O$11:$O$409)</f>
        <v>0</v>
      </c>
      <c r="M716" s="337">
        <f>SUMIF('Tab7'!$N$70:$N$273,A716,'Tab7'!$O$70:$O$273)</f>
        <v>0</v>
      </c>
      <c r="N716" s="337">
        <f>SUMIF('Tab 8'!$N$70:$N$680,A716,'Tab 8'!$O$70:$O$680)</f>
        <v>0</v>
      </c>
      <c r="O716" s="739">
        <f t="shared" si="45"/>
        <v>0</v>
      </c>
      <c r="P716" s="740">
        <f t="shared" si="43"/>
        <v>0</v>
      </c>
    </row>
    <row r="717" spans="1:16">
      <c r="A717" s="732" t="s">
        <v>1385</v>
      </c>
      <c r="B717" s="80">
        <f>VLOOKUP(A717,[1]Adjustments!$A$12:$B$1400,2,FALSE)</f>
        <v>48266.3</v>
      </c>
      <c r="C717" s="80">
        <f>VLOOKUP(A717,[1]Adjustments!$A$12:$DS$1400,123,FALSE)</f>
        <v>0</v>
      </c>
      <c r="D717" s="80">
        <f t="shared" si="46"/>
        <v>48266.3</v>
      </c>
      <c r="F717" s="337">
        <f>VLOOKUP(A717,[1]Adjustments!$A$12:$DQ$1400,121,FALSE)</f>
        <v>0</v>
      </c>
      <c r="G717" s="740">
        <f t="shared" si="44"/>
        <v>-48266.3</v>
      </c>
      <c r="I717" s="738">
        <f>SUMIF('Tab 3'!$N$11:$N$409,A717,'Tab 3'!$O$11:$O$409)</f>
        <v>0</v>
      </c>
      <c r="J717" s="337">
        <f>SUMIF('Tab 4'!$N$11:$N$409,A717,'Tab 4'!$O$11:$O$409)</f>
        <v>0</v>
      </c>
      <c r="K717" s="337">
        <f>SUMIF('Tab 5'!$N$11:$N$69,A717,'Tab 5'!$O$11:$O$69)</f>
        <v>0</v>
      </c>
      <c r="L717" s="751">
        <f>SUMIF('Tab 6'!$N$11:$N$409,A717,'Tab 6'!$O$11:$O$409)</f>
        <v>0</v>
      </c>
      <c r="M717" s="337">
        <f>SUMIF('Tab7'!$N$70:$N$273,A717,'Tab7'!$O$70:$O$273)</f>
        <v>0</v>
      </c>
      <c r="N717" s="337">
        <f>SUMIF('Tab 8'!$N$70:$N$680,A717,'Tab 8'!$O$70:$O$680)</f>
        <v>0</v>
      </c>
      <c r="O717" s="739">
        <f t="shared" si="45"/>
        <v>0</v>
      </c>
      <c r="P717" s="740">
        <f t="shared" ref="P717:P780" si="47">+O717-C717</f>
        <v>0</v>
      </c>
    </row>
    <row r="718" spans="1:16">
      <c r="A718" s="734" t="s">
        <v>1386</v>
      </c>
      <c r="B718" s="109">
        <f>VLOOKUP(A718,[1]Adjustments!$A$12:$B$1400,2,FALSE)</f>
        <v>9145.15</v>
      </c>
      <c r="C718" s="109">
        <f>VLOOKUP(A718,[1]Adjustments!$A$12:$DS$1400,123,FALSE)</f>
        <v>0</v>
      </c>
      <c r="D718" s="109">
        <f t="shared" si="46"/>
        <v>9145.15</v>
      </c>
      <c r="F718" s="337">
        <f>VLOOKUP(A718,[1]Adjustments!$A$12:$DQ$1400,121,FALSE)</f>
        <v>0</v>
      </c>
      <c r="G718" s="740">
        <f t="shared" si="44"/>
        <v>-9145.15</v>
      </c>
      <c r="I718" s="738">
        <f>SUMIF('Tab 3'!$N$11:$N$409,A718,'Tab 3'!$O$11:$O$409)</f>
        <v>0</v>
      </c>
      <c r="J718" s="337">
        <f>SUMIF('Tab 4'!$N$11:$N$409,A718,'Tab 4'!$O$11:$O$409)</f>
        <v>0</v>
      </c>
      <c r="K718" s="337">
        <f>SUMIF('Tab 5'!$N$11:$N$69,A718,'Tab 5'!$O$11:$O$69)</f>
        <v>0</v>
      </c>
      <c r="L718" s="751">
        <f>SUMIF('Tab 6'!$N$11:$N$409,A718,'Tab 6'!$O$11:$O$409)</f>
        <v>0</v>
      </c>
      <c r="M718" s="337">
        <f>SUMIF('Tab7'!$N$70:$N$273,A718,'Tab7'!$O$70:$O$273)</f>
        <v>0</v>
      </c>
      <c r="N718" s="337">
        <f>SUMIF('Tab 8'!$N$70:$N$680,A718,'Tab 8'!$O$70:$O$680)</f>
        <v>0</v>
      </c>
      <c r="O718" s="739">
        <f t="shared" si="45"/>
        <v>0</v>
      </c>
      <c r="P718" s="740">
        <f t="shared" si="47"/>
        <v>0</v>
      </c>
    </row>
    <row r="719" spans="1:16">
      <c r="A719" s="734" t="s">
        <v>1387</v>
      </c>
      <c r="B719" s="109">
        <f>VLOOKUP(A719,[1]Adjustments!$A$12:$B$1400,2,FALSE)</f>
        <v>21337.84</v>
      </c>
      <c r="C719" s="109">
        <f>VLOOKUP(A719,[1]Adjustments!$A$12:$DS$1400,123,FALSE)</f>
        <v>0</v>
      </c>
      <c r="D719" s="109">
        <f t="shared" si="46"/>
        <v>21337.84</v>
      </c>
      <c r="F719" s="337">
        <f>VLOOKUP(A719,[1]Adjustments!$A$12:$DQ$1400,121,FALSE)</f>
        <v>0</v>
      </c>
      <c r="G719" s="740">
        <f t="shared" ref="G719:G782" si="48">+F719-D719</f>
        <v>-21337.84</v>
      </c>
      <c r="I719" s="738">
        <f>SUMIF('Tab 3'!$N$11:$N$409,A719,'Tab 3'!$O$11:$O$409)</f>
        <v>0</v>
      </c>
      <c r="J719" s="337">
        <f>SUMIF('Tab 4'!$N$11:$N$409,A719,'Tab 4'!$O$11:$O$409)</f>
        <v>0</v>
      </c>
      <c r="K719" s="337">
        <f>SUMIF('Tab 5'!$N$11:$N$69,A719,'Tab 5'!$O$11:$O$69)</f>
        <v>0</v>
      </c>
      <c r="L719" s="751">
        <f>SUMIF('Tab 6'!$N$11:$N$409,A719,'Tab 6'!$O$11:$O$409)</f>
        <v>0</v>
      </c>
      <c r="M719" s="337">
        <f>SUMIF('Tab7'!$N$70:$N$273,A719,'Tab7'!$O$70:$O$273)</f>
        <v>0</v>
      </c>
      <c r="N719" s="337">
        <f>SUMIF('Tab 8'!$N$70:$N$680,A719,'Tab 8'!$O$70:$O$680)</f>
        <v>0</v>
      </c>
      <c r="O719" s="739">
        <f t="shared" si="45"/>
        <v>0</v>
      </c>
      <c r="P719" s="740">
        <f t="shared" si="47"/>
        <v>0</v>
      </c>
    </row>
    <row r="720" spans="1:16">
      <c r="A720" s="734" t="s">
        <v>1388</v>
      </c>
      <c r="B720" s="109">
        <f>VLOOKUP(A720,[1]Adjustments!$A$12:$B$1400,2,FALSE)</f>
        <v>30788.7</v>
      </c>
      <c r="C720" s="109">
        <f>VLOOKUP(A720,[1]Adjustments!$A$12:$DS$1400,123,FALSE)</f>
        <v>0</v>
      </c>
      <c r="D720" s="109">
        <f t="shared" si="46"/>
        <v>30788.7</v>
      </c>
      <c r="F720" s="337">
        <f>VLOOKUP(A720,[1]Adjustments!$A$12:$DQ$1400,121,FALSE)</f>
        <v>0</v>
      </c>
      <c r="G720" s="740">
        <f t="shared" si="48"/>
        <v>-30788.7</v>
      </c>
      <c r="I720" s="738">
        <f>SUMIF('Tab 3'!$N$11:$N$409,A720,'Tab 3'!$O$11:$O$409)</f>
        <v>0</v>
      </c>
      <c r="J720" s="337">
        <f>SUMIF('Tab 4'!$N$11:$N$409,A720,'Tab 4'!$O$11:$O$409)</f>
        <v>0</v>
      </c>
      <c r="K720" s="337">
        <f>SUMIF('Tab 5'!$N$11:$N$69,A720,'Tab 5'!$O$11:$O$69)</f>
        <v>0</v>
      </c>
      <c r="L720" s="751">
        <f>SUMIF('Tab 6'!$N$11:$N$409,A720,'Tab 6'!$O$11:$O$409)</f>
        <v>0</v>
      </c>
      <c r="M720" s="337">
        <f>SUMIF('Tab7'!$N$70:$N$273,A720,'Tab7'!$O$70:$O$273)</f>
        <v>0</v>
      </c>
      <c r="N720" s="337">
        <f>SUMIF('Tab 8'!$N$70:$N$680,A720,'Tab 8'!$O$70:$O$680)</f>
        <v>0</v>
      </c>
      <c r="O720" s="739">
        <f t="shared" si="45"/>
        <v>0</v>
      </c>
      <c r="P720" s="740">
        <f t="shared" si="47"/>
        <v>0</v>
      </c>
    </row>
    <row r="721" spans="1:16">
      <c r="A721" s="734" t="s">
        <v>1389</v>
      </c>
      <c r="B721" s="109">
        <f>VLOOKUP(A721,[1]Adjustments!$A$12:$B$1400,2,FALSE)</f>
        <v>677065.74</v>
      </c>
      <c r="C721" s="109">
        <f>VLOOKUP(A721,[1]Adjustments!$A$12:$DS$1400,123,FALSE)</f>
        <v>0</v>
      </c>
      <c r="D721" s="109">
        <f t="shared" si="46"/>
        <v>677065.74</v>
      </c>
      <c r="F721" s="337">
        <f>VLOOKUP(A721,[1]Adjustments!$A$12:$DQ$1400,121,FALSE)</f>
        <v>0</v>
      </c>
      <c r="G721" s="740">
        <f t="shared" si="48"/>
        <v>-677065.74</v>
      </c>
      <c r="I721" s="738">
        <f>SUMIF('Tab 3'!$N$11:$N$409,A721,'Tab 3'!$O$11:$O$409)</f>
        <v>0</v>
      </c>
      <c r="J721" s="337">
        <f>SUMIF('Tab 4'!$N$11:$N$409,A721,'Tab 4'!$O$11:$O$409)</f>
        <v>0</v>
      </c>
      <c r="K721" s="337">
        <f>SUMIF('Tab 5'!$N$11:$N$69,A721,'Tab 5'!$O$11:$O$69)</f>
        <v>0</v>
      </c>
      <c r="L721" s="751">
        <f>SUMIF('Tab 6'!$N$11:$N$409,A721,'Tab 6'!$O$11:$O$409)</f>
        <v>0</v>
      </c>
      <c r="M721" s="337">
        <f>SUMIF('Tab7'!$N$70:$N$273,A721,'Tab7'!$O$70:$O$273)</f>
        <v>0</v>
      </c>
      <c r="N721" s="337">
        <f>SUMIF('Tab 8'!$N$70:$N$680,A721,'Tab 8'!$O$70:$O$680)</f>
        <v>0</v>
      </c>
      <c r="O721" s="739">
        <f t="shared" si="45"/>
        <v>0</v>
      </c>
      <c r="P721" s="740">
        <f t="shared" si="47"/>
        <v>0</v>
      </c>
    </row>
    <row r="722" spans="1:16">
      <c r="A722" s="732" t="s">
        <v>1390</v>
      </c>
      <c r="B722" s="80">
        <f>VLOOKUP(A722,[1]Adjustments!$A$12:$B$1400,2,FALSE)</f>
        <v>1013267</v>
      </c>
      <c r="C722" s="80">
        <f>VLOOKUP(A722,[1]Adjustments!$A$12:$DS$1400,123,FALSE)</f>
        <v>0</v>
      </c>
      <c r="D722" s="80">
        <f t="shared" si="46"/>
        <v>1013267</v>
      </c>
      <c r="F722" s="337">
        <f>VLOOKUP(A722,[1]Adjustments!$A$12:$DQ$1400,121,FALSE)</f>
        <v>0</v>
      </c>
      <c r="G722" s="740">
        <f t="shared" si="48"/>
        <v>-1013267</v>
      </c>
      <c r="I722" s="738">
        <f>SUMIF('Tab 3'!$N$11:$N$409,A722,'Tab 3'!$O$11:$O$409)</f>
        <v>0</v>
      </c>
      <c r="J722" s="337">
        <f>SUMIF('Tab 4'!$N$11:$N$409,A722,'Tab 4'!$O$11:$O$409)</f>
        <v>0</v>
      </c>
      <c r="K722" s="337">
        <f>SUMIF('Tab 5'!$N$11:$N$69,A722,'Tab 5'!$O$11:$O$69)</f>
        <v>0</v>
      </c>
      <c r="L722" s="751">
        <f>SUMIF('Tab 6'!$N$11:$N$409,A722,'Tab 6'!$O$11:$O$409)</f>
        <v>0</v>
      </c>
      <c r="M722" s="337">
        <f>SUMIF('Tab7'!$N$70:$N$273,A722,'Tab7'!$O$70:$O$273)</f>
        <v>0</v>
      </c>
      <c r="N722" s="337">
        <f>SUMIF('Tab 8'!$N$70:$N$680,A722,'Tab 8'!$O$70:$O$680)</f>
        <v>0</v>
      </c>
      <c r="O722" s="739">
        <f t="shared" si="45"/>
        <v>0</v>
      </c>
      <c r="P722" s="740">
        <f t="shared" si="47"/>
        <v>0</v>
      </c>
    </row>
    <row r="723" spans="1:16">
      <c r="A723" s="826" t="s">
        <v>1391</v>
      </c>
      <c r="B723" s="827">
        <f>VLOOKUP(A723,[1]Adjustments!$A$12:$B$1400,2,FALSE)</f>
        <v>120778.64</v>
      </c>
      <c r="C723" s="827">
        <f>VLOOKUP(A723,[1]Adjustments!$A$12:$DS$1400,123,FALSE)</f>
        <v>0</v>
      </c>
      <c r="D723" s="827">
        <f t="shared" si="46"/>
        <v>120778.64</v>
      </c>
      <c r="E723" s="828"/>
      <c r="F723" s="829">
        <f>VLOOKUP(A723,[1]Adjustments!$A$12:$DQ$1400,121,FALSE)</f>
        <v>0</v>
      </c>
      <c r="G723" s="829">
        <f t="shared" si="48"/>
        <v>-120778.64</v>
      </c>
      <c r="I723" s="738">
        <f>SUMIF('Tab 3'!$N$11:$N$409,A723,'Tab 3'!$O$11:$O$409)</f>
        <v>0</v>
      </c>
      <c r="J723" s="337">
        <f>SUMIF('Tab 4'!$N$11:$N$409,A723,'Tab 4'!$O$11:$O$409)</f>
        <v>0</v>
      </c>
      <c r="K723" s="337">
        <f>SUMIF('Tab 5'!$N$11:$N$69,A723,'Tab 5'!$O$11:$O$69)</f>
        <v>0</v>
      </c>
      <c r="L723" s="751">
        <f>SUMIF('Tab 6'!$N$11:$N$409,A723,'Tab 6'!$O$11:$O$409)</f>
        <v>0</v>
      </c>
      <c r="M723" s="337">
        <f>SUMIF('Tab7'!$N$70:$N$273,A723,'Tab7'!$O$70:$O$273)</f>
        <v>0</v>
      </c>
      <c r="N723" s="337">
        <f>SUMIF('Tab 8'!$N$70:$N$680,A723,'Tab 8'!$O$70:$O$680)</f>
        <v>0</v>
      </c>
      <c r="O723" s="739">
        <f t="shared" si="45"/>
        <v>0</v>
      </c>
      <c r="P723" s="740">
        <f t="shared" si="47"/>
        <v>0</v>
      </c>
    </row>
    <row r="724" spans="1:16">
      <c r="A724" s="732" t="s">
        <v>1392</v>
      </c>
      <c r="B724" s="80">
        <f>VLOOKUP(A724,[1]Adjustments!$A$12:$B$1400,2,FALSE)</f>
        <v>229267.12</v>
      </c>
      <c r="C724" s="80">
        <f>VLOOKUP(A724,[1]Adjustments!$A$12:$DS$1400,123,FALSE)</f>
        <v>0</v>
      </c>
      <c r="D724" s="80">
        <f t="shared" si="46"/>
        <v>229267.12</v>
      </c>
      <c r="F724" s="337">
        <f>VLOOKUP(A724,[1]Adjustments!$A$12:$DQ$1400,121,FALSE)</f>
        <v>0</v>
      </c>
      <c r="G724" s="740">
        <f t="shared" si="48"/>
        <v>-229267.12</v>
      </c>
      <c r="I724" s="738">
        <f>SUMIF('Tab 3'!$N$11:$N$409,A724,'Tab 3'!$O$11:$O$409)</f>
        <v>0</v>
      </c>
      <c r="J724" s="337">
        <f>SUMIF('Tab 4'!$N$11:$N$409,A724,'Tab 4'!$O$11:$O$409)</f>
        <v>0</v>
      </c>
      <c r="K724" s="337">
        <f>SUMIF('Tab 5'!$N$11:$N$69,A724,'Tab 5'!$O$11:$O$69)</f>
        <v>0</v>
      </c>
      <c r="L724" s="751">
        <f>SUMIF('Tab 6'!$N$11:$N$409,A724,'Tab 6'!$O$11:$O$409)</f>
        <v>0</v>
      </c>
      <c r="M724" s="337">
        <f>SUMIF('Tab7'!$N$70:$N$273,A724,'Tab7'!$O$70:$O$273)</f>
        <v>0</v>
      </c>
      <c r="N724" s="337">
        <f>SUMIF('Tab 8'!$N$70:$N$680,A724,'Tab 8'!$O$70:$O$680)</f>
        <v>0</v>
      </c>
      <c r="O724" s="739">
        <f t="shared" si="45"/>
        <v>0</v>
      </c>
      <c r="P724" s="740">
        <f t="shared" si="47"/>
        <v>0</v>
      </c>
    </row>
    <row r="725" spans="1:16">
      <c r="A725" s="732" t="s">
        <v>1393</v>
      </c>
      <c r="B725" s="80">
        <f>VLOOKUP(A725,[1]Adjustments!$A$12:$B$1400,2,FALSE)</f>
        <v>63676.05</v>
      </c>
      <c r="C725" s="80">
        <f>VLOOKUP(A725,[1]Adjustments!$A$12:$DS$1400,123,FALSE)</f>
        <v>0</v>
      </c>
      <c r="D725" s="80">
        <f t="shared" si="46"/>
        <v>63676.05</v>
      </c>
      <c r="F725" s="337">
        <f>VLOOKUP(A725,[1]Adjustments!$A$12:$DQ$1400,121,FALSE)</f>
        <v>0</v>
      </c>
      <c r="G725" s="740">
        <f t="shared" si="48"/>
        <v>-63676.05</v>
      </c>
      <c r="I725" s="738">
        <f>SUMIF('Tab 3'!$N$11:$N$409,A725,'Tab 3'!$O$11:$O$409)</f>
        <v>0</v>
      </c>
      <c r="J725" s="337">
        <f>SUMIF('Tab 4'!$N$11:$N$409,A725,'Tab 4'!$O$11:$O$409)</f>
        <v>0</v>
      </c>
      <c r="K725" s="337">
        <f>SUMIF('Tab 5'!$N$11:$N$69,A725,'Tab 5'!$O$11:$O$69)</f>
        <v>0</v>
      </c>
      <c r="L725" s="751">
        <f>SUMIF('Tab 6'!$N$11:$N$409,A725,'Tab 6'!$O$11:$O$409)</f>
        <v>0</v>
      </c>
      <c r="M725" s="337">
        <f>SUMIF('Tab7'!$N$70:$N$273,A725,'Tab7'!$O$70:$O$273)</f>
        <v>0</v>
      </c>
      <c r="N725" s="337">
        <f>SUMIF('Tab 8'!$N$70:$N$680,A725,'Tab 8'!$O$70:$O$680)</f>
        <v>0</v>
      </c>
      <c r="O725" s="739">
        <f t="shared" si="45"/>
        <v>0</v>
      </c>
      <c r="P725" s="740">
        <f t="shared" si="47"/>
        <v>0</v>
      </c>
    </row>
    <row r="726" spans="1:16">
      <c r="A726" s="732" t="s">
        <v>1394</v>
      </c>
      <c r="B726" s="80">
        <f>VLOOKUP(A726,[1]Adjustments!$A$12:$B$1400,2,FALSE)</f>
        <v>354547.95</v>
      </c>
      <c r="C726" s="80">
        <f>VLOOKUP(A726,[1]Adjustments!$A$12:$DS$1400,123,FALSE)</f>
        <v>0</v>
      </c>
      <c r="D726" s="80">
        <f t="shared" si="46"/>
        <v>354547.95</v>
      </c>
      <c r="F726" s="337">
        <f>VLOOKUP(A726,[1]Adjustments!$A$12:$DQ$1400,121,FALSE)</f>
        <v>0</v>
      </c>
      <c r="G726" s="740">
        <f t="shared" si="48"/>
        <v>-354547.95</v>
      </c>
      <c r="I726" s="738">
        <f>SUMIF('Tab 3'!$N$11:$N$409,A726,'Tab 3'!$O$11:$O$409)</f>
        <v>0</v>
      </c>
      <c r="J726" s="337">
        <f>SUMIF('Tab 4'!$N$11:$N$409,A726,'Tab 4'!$O$11:$O$409)</f>
        <v>0</v>
      </c>
      <c r="K726" s="337">
        <f>SUMIF('Tab 5'!$N$11:$N$69,A726,'Tab 5'!$O$11:$O$69)</f>
        <v>0</v>
      </c>
      <c r="L726" s="751">
        <f>SUMIF('Tab 6'!$N$11:$N$409,A726,'Tab 6'!$O$11:$O$409)</f>
        <v>0</v>
      </c>
      <c r="M726" s="337">
        <f>SUMIF('Tab7'!$N$70:$N$273,A726,'Tab7'!$O$70:$O$273)</f>
        <v>0</v>
      </c>
      <c r="N726" s="337">
        <f>SUMIF('Tab 8'!$N$70:$N$680,A726,'Tab 8'!$O$70:$O$680)</f>
        <v>0</v>
      </c>
      <c r="O726" s="739">
        <f t="shared" si="45"/>
        <v>0</v>
      </c>
      <c r="P726" s="740">
        <f t="shared" si="47"/>
        <v>0</v>
      </c>
    </row>
    <row r="727" spans="1:16">
      <c r="A727" s="732" t="s">
        <v>1395</v>
      </c>
      <c r="B727" s="80">
        <f>VLOOKUP(A727,[1]Adjustments!$A$12:$B$1400,2,FALSE)</f>
        <v>1337466.8999999999</v>
      </c>
      <c r="C727" s="80">
        <f>VLOOKUP(A727,[1]Adjustments!$A$12:$DS$1400,123,FALSE)</f>
        <v>0</v>
      </c>
      <c r="D727" s="80">
        <f t="shared" si="46"/>
        <v>1337466.8999999999</v>
      </c>
      <c r="F727" s="337">
        <f>VLOOKUP(A727,[1]Adjustments!$A$12:$DQ$1400,121,FALSE)</f>
        <v>0</v>
      </c>
      <c r="G727" s="740">
        <f t="shared" si="48"/>
        <v>-1337466.8999999999</v>
      </c>
      <c r="I727" s="738">
        <f>SUMIF('Tab 3'!$N$11:$N$409,A727,'Tab 3'!$O$11:$O$409)</f>
        <v>0</v>
      </c>
      <c r="J727" s="337">
        <f>SUMIF('Tab 4'!$N$11:$N$409,A727,'Tab 4'!$O$11:$O$409)</f>
        <v>0</v>
      </c>
      <c r="K727" s="337">
        <f>SUMIF('Tab 5'!$N$11:$N$69,A727,'Tab 5'!$O$11:$O$69)</f>
        <v>0</v>
      </c>
      <c r="L727" s="751">
        <f>SUMIF('Tab 6'!$N$11:$N$409,A727,'Tab 6'!$O$11:$O$409)</f>
        <v>0</v>
      </c>
      <c r="M727" s="337">
        <f>SUMIF('Tab7'!$N$70:$N$273,A727,'Tab7'!$O$70:$O$273)</f>
        <v>0</v>
      </c>
      <c r="N727" s="337">
        <f>SUMIF('Tab 8'!$N$70:$N$680,A727,'Tab 8'!$O$70:$O$680)</f>
        <v>0</v>
      </c>
      <c r="O727" s="739">
        <f t="shared" si="45"/>
        <v>0</v>
      </c>
      <c r="P727" s="740">
        <f t="shared" si="47"/>
        <v>0</v>
      </c>
    </row>
    <row r="728" spans="1:16">
      <c r="A728" s="732" t="s">
        <v>1396</v>
      </c>
      <c r="B728" s="80">
        <f>VLOOKUP(A728,[1]Adjustments!$A$12:$B$1400,2,FALSE)</f>
        <v>43110.89</v>
      </c>
      <c r="C728" s="80">
        <f>VLOOKUP(A728,[1]Adjustments!$A$12:$DS$1400,123,FALSE)</f>
        <v>0</v>
      </c>
      <c r="D728" s="80">
        <f t="shared" si="46"/>
        <v>43110.89</v>
      </c>
      <c r="F728" s="337">
        <f>VLOOKUP(A728,[1]Adjustments!$A$12:$DQ$1400,121,FALSE)</f>
        <v>0</v>
      </c>
      <c r="G728" s="740">
        <f t="shared" si="48"/>
        <v>-43110.89</v>
      </c>
      <c r="I728" s="738">
        <f>SUMIF('Tab 3'!$N$11:$N$409,A728,'Tab 3'!$O$11:$O$409)</f>
        <v>0</v>
      </c>
      <c r="J728" s="337">
        <f>SUMIF('Tab 4'!$N$11:$N$409,A728,'Tab 4'!$O$11:$O$409)</f>
        <v>0</v>
      </c>
      <c r="K728" s="337">
        <f>SUMIF('Tab 5'!$N$11:$N$69,A728,'Tab 5'!$O$11:$O$69)</f>
        <v>0</v>
      </c>
      <c r="L728" s="751">
        <f>SUMIF('Tab 6'!$N$11:$N$409,A728,'Tab 6'!$O$11:$O$409)</f>
        <v>0</v>
      </c>
      <c r="M728" s="337">
        <f>SUMIF('Tab7'!$N$70:$N$273,A728,'Tab7'!$O$70:$O$273)</f>
        <v>0</v>
      </c>
      <c r="N728" s="337">
        <f>SUMIF('Tab 8'!$N$70:$N$680,A728,'Tab 8'!$O$70:$O$680)</f>
        <v>0</v>
      </c>
      <c r="O728" s="739">
        <f t="shared" si="45"/>
        <v>0</v>
      </c>
      <c r="P728" s="740">
        <f t="shared" si="47"/>
        <v>0</v>
      </c>
    </row>
    <row r="729" spans="1:16">
      <c r="A729" s="732" t="s">
        <v>1397</v>
      </c>
      <c r="B729" s="80">
        <f>VLOOKUP(A729,[1]Adjustments!$A$12:$B$1400,2,FALSE)</f>
        <v>98142.83</v>
      </c>
      <c r="C729" s="80">
        <f>VLOOKUP(A729,[1]Adjustments!$A$12:$DS$1400,123,FALSE)</f>
        <v>0</v>
      </c>
      <c r="D729" s="80">
        <f t="shared" si="46"/>
        <v>98142.83</v>
      </c>
      <c r="F729" s="337">
        <f>VLOOKUP(A729,[1]Adjustments!$A$12:$DQ$1400,121,FALSE)</f>
        <v>0</v>
      </c>
      <c r="G729" s="740">
        <f t="shared" si="48"/>
        <v>-98142.83</v>
      </c>
      <c r="I729" s="738">
        <f>SUMIF('Tab 3'!$N$11:$N$409,A729,'Tab 3'!$O$11:$O$409)</f>
        <v>0</v>
      </c>
      <c r="J729" s="337">
        <f>SUMIF('Tab 4'!$N$11:$N$409,A729,'Tab 4'!$O$11:$O$409)</f>
        <v>0</v>
      </c>
      <c r="K729" s="337">
        <f>SUMIF('Tab 5'!$N$11:$N$69,A729,'Tab 5'!$O$11:$O$69)</f>
        <v>0</v>
      </c>
      <c r="L729" s="751">
        <f>SUMIF('Tab 6'!$N$11:$N$409,A729,'Tab 6'!$O$11:$O$409)</f>
        <v>0</v>
      </c>
      <c r="M729" s="337">
        <f>SUMIF('Tab7'!$N$70:$N$273,A729,'Tab7'!$O$70:$O$273)</f>
        <v>0</v>
      </c>
      <c r="N729" s="337">
        <f>SUMIF('Tab 8'!$N$70:$N$680,A729,'Tab 8'!$O$70:$O$680)</f>
        <v>0</v>
      </c>
      <c r="O729" s="739">
        <f t="shared" si="45"/>
        <v>0</v>
      </c>
      <c r="P729" s="740">
        <f t="shared" si="47"/>
        <v>0</v>
      </c>
    </row>
    <row r="730" spans="1:16">
      <c r="A730" s="732" t="s">
        <v>1398</v>
      </c>
      <c r="B730" s="80">
        <f>VLOOKUP(A730,[1]Adjustments!$A$12:$B$1400,2,FALSE)</f>
        <v>890007.47</v>
      </c>
      <c r="C730" s="80">
        <f>VLOOKUP(A730,[1]Adjustments!$A$12:$DS$1400,123,FALSE)</f>
        <v>0</v>
      </c>
      <c r="D730" s="80">
        <f t="shared" si="46"/>
        <v>890007.47</v>
      </c>
      <c r="F730" s="337">
        <f>VLOOKUP(A730,[1]Adjustments!$A$12:$DQ$1400,121,FALSE)</f>
        <v>0</v>
      </c>
      <c r="G730" s="740">
        <f t="shared" si="48"/>
        <v>-890007.47</v>
      </c>
      <c r="I730" s="738">
        <f>SUMIF('Tab 3'!$N$11:$N$409,A730,'Tab 3'!$O$11:$O$409)</f>
        <v>0</v>
      </c>
      <c r="J730" s="337">
        <f>SUMIF('Tab 4'!$N$11:$N$409,A730,'Tab 4'!$O$11:$O$409)</f>
        <v>0</v>
      </c>
      <c r="K730" s="337">
        <f>SUMIF('Tab 5'!$N$11:$N$69,A730,'Tab 5'!$O$11:$O$69)</f>
        <v>0</v>
      </c>
      <c r="L730" s="751">
        <f>SUMIF('Tab 6'!$N$11:$N$409,A730,'Tab 6'!$O$11:$O$409)</f>
        <v>0</v>
      </c>
      <c r="M730" s="337">
        <f>SUMIF('Tab7'!$N$70:$N$273,A730,'Tab7'!$O$70:$O$273)</f>
        <v>0</v>
      </c>
      <c r="N730" s="337">
        <f>SUMIF('Tab 8'!$N$70:$N$680,A730,'Tab 8'!$O$70:$O$680)</f>
        <v>0</v>
      </c>
      <c r="O730" s="739">
        <f t="shared" si="45"/>
        <v>0</v>
      </c>
      <c r="P730" s="740">
        <f t="shared" si="47"/>
        <v>0</v>
      </c>
    </row>
    <row r="731" spans="1:16">
      <c r="A731" s="732" t="s">
        <v>1399</v>
      </c>
      <c r="B731" s="80">
        <f>VLOOKUP(A731,[1]Adjustments!$A$12:$B$1400,2,FALSE)</f>
        <v>4448752.04</v>
      </c>
      <c r="C731" s="80">
        <f>VLOOKUP(A731,[1]Adjustments!$A$12:$DS$1400,123,FALSE)</f>
        <v>0</v>
      </c>
      <c r="D731" s="80">
        <f t="shared" si="46"/>
        <v>4448752.04</v>
      </c>
      <c r="F731" s="337">
        <f>VLOOKUP(A731,[1]Adjustments!$A$12:$DQ$1400,121,FALSE)</f>
        <v>0</v>
      </c>
      <c r="G731" s="740">
        <f t="shared" si="48"/>
        <v>-4448752.04</v>
      </c>
      <c r="I731" s="738">
        <f>SUMIF('Tab 3'!$N$11:$N$409,A731,'Tab 3'!$O$11:$O$409)</f>
        <v>0</v>
      </c>
      <c r="J731" s="337">
        <f>SUMIF('Tab 4'!$N$11:$N$409,A731,'Tab 4'!$O$11:$O$409)</f>
        <v>0</v>
      </c>
      <c r="K731" s="337">
        <f>SUMIF('Tab 5'!$N$11:$N$69,A731,'Tab 5'!$O$11:$O$69)</f>
        <v>0</v>
      </c>
      <c r="L731" s="751">
        <f>SUMIF('Tab 6'!$N$11:$N$409,A731,'Tab 6'!$O$11:$O$409)</f>
        <v>0</v>
      </c>
      <c r="M731" s="337">
        <f>SUMIF('Tab7'!$N$70:$N$273,A731,'Tab7'!$O$70:$O$273)</f>
        <v>0</v>
      </c>
      <c r="N731" s="337">
        <f>SUMIF('Tab 8'!$N$70:$N$680,A731,'Tab 8'!$O$70:$O$680)</f>
        <v>0</v>
      </c>
      <c r="O731" s="739">
        <f t="shared" si="45"/>
        <v>0</v>
      </c>
      <c r="P731" s="740">
        <f t="shared" si="47"/>
        <v>0</v>
      </c>
    </row>
    <row r="732" spans="1:16">
      <c r="A732" s="732" t="s">
        <v>1400</v>
      </c>
      <c r="B732" s="80">
        <f>VLOOKUP(A732,[1]Adjustments!$A$12:$B$1400,2,FALSE)</f>
        <v>27867.51</v>
      </c>
      <c r="C732" s="80">
        <f>VLOOKUP(A732,[1]Adjustments!$A$12:$DS$1400,123,FALSE)</f>
        <v>0</v>
      </c>
      <c r="D732" s="80">
        <f t="shared" si="46"/>
        <v>27867.51</v>
      </c>
      <c r="F732" s="337">
        <f>VLOOKUP(A732,[1]Adjustments!$A$12:$DQ$1400,121,FALSE)</f>
        <v>0</v>
      </c>
      <c r="G732" s="740">
        <f t="shared" si="48"/>
        <v>-27867.51</v>
      </c>
      <c r="I732" s="738">
        <f>SUMIF('Tab 3'!$N$11:$N$409,A732,'Tab 3'!$O$11:$O$409)</f>
        <v>0</v>
      </c>
      <c r="J732" s="337">
        <f>SUMIF('Tab 4'!$N$11:$N$409,A732,'Tab 4'!$O$11:$O$409)</f>
        <v>0</v>
      </c>
      <c r="K732" s="337">
        <f>SUMIF('Tab 5'!$N$11:$N$69,A732,'Tab 5'!$O$11:$O$69)</f>
        <v>0</v>
      </c>
      <c r="L732" s="751">
        <f>SUMIF('Tab 6'!$N$11:$N$409,A732,'Tab 6'!$O$11:$O$409)</f>
        <v>0</v>
      </c>
      <c r="M732" s="337">
        <f>SUMIF('Tab7'!$N$70:$N$273,A732,'Tab7'!$O$70:$O$273)</f>
        <v>0</v>
      </c>
      <c r="N732" s="337">
        <f>SUMIF('Tab 8'!$N$70:$N$680,A732,'Tab 8'!$O$70:$O$680)</f>
        <v>0</v>
      </c>
      <c r="O732" s="739">
        <f t="shared" si="45"/>
        <v>0</v>
      </c>
      <c r="P732" s="740">
        <f t="shared" si="47"/>
        <v>0</v>
      </c>
    </row>
    <row r="733" spans="1:16">
      <c r="A733" s="732" t="s">
        <v>1401</v>
      </c>
      <c r="B733" s="80">
        <f>VLOOKUP(A733,[1]Adjustments!$A$12:$B$1400,2,FALSE)</f>
        <v>8081126.4100000001</v>
      </c>
      <c r="C733" s="80">
        <f>VLOOKUP(A733,[1]Adjustments!$A$12:$DS$1400,123,FALSE)</f>
        <v>0</v>
      </c>
      <c r="D733" s="80">
        <f t="shared" si="46"/>
        <v>8081126.4100000001</v>
      </c>
      <c r="F733" s="337">
        <f>VLOOKUP(A733,[1]Adjustments!$A$12:$DQ$1400,121,FALSE)</f>
        <v>0</v>
      </c>
      <c r="G733" s="740">
        <f t="shared" si="48"/>
        <v>-8081126.4100000001</v>
      </c>
      <c r="I733" s="738">
        <f>SUMIF('Tab 3'!$N$11:$N$409,A733,'Tab 3'!$O$11:$O$409)</f>
        <v>0</v>
      </c>
      <c r="J733" s="337">
        <f>SUMIF('Tab 4'!$N$11:$N$409,A733,'Tab 4'!$O$11:$O$409)</f>
        <v>0</v>
      </c>
      <c r="K733" s="337">
        <f>SUMIF('Tab 5'!$N$11:$N$69,A733,'Tab 5'!$O$11:$O$69)</f>
        <v>0</v>
      </c>
      <c r="L733" s="751">
        <f>SUMIF('Tab 6'!$N$11:$N$409,A733,'Tab 6'!$O$11:$O$409)</f>
        <v>0</v>
      </c>
      <c r="M733" s="337">
        <f>SUMIF('Tab7'!$N$70:$N$273,A733,'Tab7'!$O$70:$O$273)</f>
        <v>0</v>
      </c>
      <c r="N733" s="337">
        <f>SUMIF('Tab 8'!$N$70:$N$680,A733,'Tab 8'!$O$70:$O$680)</f>
        <v>0</v>
      </c>
      <c r="O733" s="739">
        <f t="shared" si="45"/>
        <v>0</v>
      </c>
      <c r="P733" s="740">
        <f t="shared" si="47"/>
        <v>0</v>
      </c>
    </row>
    <row r="734" spans="1:16">
      <c r="A734" s="732" t="s">
        <v>1402</v>
      </c>
      <c r="B734" s="80">
        <f>VLOOKUP(A734,[1]Adjustments!$A$12:$B$1400,2,FALSE)</f>
        <v>15087475.539999999</v>
      </c>
      <c r="C734" s="80">
        <f>VLOOKUP(A734,[1]Adjustments!$A$12:$DS$1400,123,FALSE)</f>
        <v>0</v>
      </c>
      <c r="D734" s="80">
        <f t="shared" si="46"/>
        <v>15087475.539999999</v>
      </c>
      <c r="F734" s="337">
        <f>VLOOKUP(A734,[1]Adjustments!$A$12:$DQ$1400,121,FALSE)</f>
        <v>0</v>
      </c>
      <c r="G734" s="740">
        <f t="shared" si="48"/>
        <v>-15087475.539999999</v>
      </c>
      <c r="I734" s="738">
        <f>SUMIF('Tab 3'!$N$11:$N$409,A734,'Tab 3'!$O$11:$O$409)</f>
        <v>0</v>
      </c>
      <c r="J734" s="337">
        <f>SUMIF('Tab 4'!$N$11:$N$409,A734,'Tab 4'!$O$11:$O$409)</f>
        <v>0</v>
      </c>
      <c r="K734" s="337">
        <f>SUMIF('Tab 5'!$N$11:$N$69,A734,'Tab 5'!$O$11:$O$69)</f>
        <v>0</v>
      </c>
      <c r="L734" s="751">
        <f>SUMIF('Tab 6'!$N$11:$N$409,A734,'Tab 6'!$O$11:$O$409)</f>
        <v>0</v>
      </c>
      <c r="M734" s="337">
        <f>SUMIF('Tab7'!$N$70:$N$273,A734,'Tab7'!$O$70:$O$273)</f>
        <v>0</v>
      </c>
      <c r="N734" s="337">
        <f>SUMIF('Tab 8'!$N$70:$N$680,A734,'Tab 8'!$O$70:$O$680)</f>
        <v>0</v>
      </c>
      <c r="O734" s="739">
        <f t="shared" si="45"/>
        <v>0</v>
      </c>
      <c r="P734" s="740">
        <f t="shared" si="47"/>
        <v>0</v>
      </c>
    </row>
    <row r="735" spans="1:16">
      <c r="A735" s="732" t="s">
        <v>1403</v>
      </c>
      <c r="B735" s="80">
        <f>VLOOKUP(A735,[1]Adjustments!$A$12:$B$1400,2,FALSE)</f>
        <v>134937.97</v>
      </c>
      <c r="C735" s="80">
        <f>VLOOKUP(A735,[1]Adjustments!$A$12:$DS$1400,123,FALSE)</f>
        <v>0</v>
      </c>
      <c r="D735" s="80">
        <f t="shared" si="46"/>
        <v>134937.97</v>
      </c>
      <c r="F735" s="337">
        <f>VLOOKUP(A735,[1]Adjustments!$A$12:$DQ$1400,121,FALSE)</f>
        <v>0</v>
      </c>
      <c r="G735" s="740">
        <f t="shared" si="48"/>
        <v>-134937.97</v>
      </c>
      <c r="I735" s="738">
        <f>SUMIF('Tab 3'!$N$11:$N$409,A735,'Tab 3'!$O$11:$O$409)</f>
        <v>0</v>
      </c>
      <c r="J735" s="337">
        <f>SUMIF('Tab 4'!$N$11:$N$409,A735,'Tab 4'!$O$11:$O$409)</f>
        <v>0</v>
      </c>
      <c r="K735" s="337">
        <f>SUMIF('Tab 5'!$N$11:$N$69,A735,'Tab 5'!$O$11:$O$69)</f>
        <v>0</v>
      </c>
      <c r="L735" s="751">
        <f>SUMIF('Tab 6'!$N$11:$N$409,A735,'Tab 6'!$O$11:$O$409)</f>
        <v>0</v>
      </c>
      <c r="M735" s="337">
        <f>SUMIF('Tab7'!$N$70:$N$273,A735,'Tab7'!$O$70:$O$273)</f>
        <v>0</v>
      </c>
      <c r="N735" s="337">
        <f>SUMIF('Tab 8'!$N$70:$N$680,A735,'Tab 8'!$O$70:$O$680)</f>
        <v>0</v>
      </c>
      <c r="O735" s="739">
        <f t="shared" si="45"/>
        <v>0</v>
      </c>
      <c r="P735" s="740">
        <f t="shared" si="47"/>
        <v>0</v>
      </c>
    </row>
    <row r="736" spans="1:16">
      <c r="A736" s="732" t="s">
        <v>1404</v>
      </c>
      <c r="B736" s="80">
        <f>VLOOKUP(A736,[1]Adjustments!$A$12:$B$1400,2,FALSE)</f>
        <v>7396.42</v>
      </c>
      <c r="C736" s="80">
        <f>VLOOKUP(A736,[1]Adjustments!$A$12:$DS$1400,123,FALSE)</f>
        <v>0</v>
      </c>
      <c r="D736" s="80">
        <f t="shared" si="46"/>
        <v>7396.42</v>
      </c>
      <c r="F736" s="337">
        <f>VLOOKUP(A736,[1]Adjustments!$A$12:$DQ$1400,121,FALSE)</f>
        <v>0</v>
      </c>
      <c r="G736" s="740">
        <f t="shared" si="48"/>
        <v>-7396.42</v>
      </c>
      <c r="I736" s="738">
        <f>SUMIF('Tab 3'!$N$11:$N$409,A736,'Tab 3'!$O$11:$O$409)</f>
        <v>0</v>
      </c>
      <c r="J736" s="337">
        <f>SUMIF('Tab 4'!$N$11:$N$409,A736,'Tab 4'!$O$11:$O$409)</f>
        <v>0</v>
      </c>
      <c r="K736" s="337">
        <f>SUMIF('Tab 5'!$N$11:$N$69,A736,'Tab 5'!$O$11:$O$69)</f>
        <v>0</v>
      </c>
      <c r="L736" s="751">
        <f>SUMIF('Tab 6'!$N$11:$N$409,A736,'Tab 6'!$O$11:$O$409)</f>
        <v>0</v>
      </c>
      <c r="M736" s="337">
        <f>SUMIF('Tab7'!$N$70:$N$273,A736,'Tab7'!$O$70:$O$273)</f>
        <v>0</v>
      </c>
      <c r="N736" s="337">
        <f>SUMIF('Tab 8'!$N$70:$N$680,A736,'Tab 8'!$O$70:$O$680)</f>
        <v>0</v>
      </c>
      <c r="O736" s="739">
        <f t="shared" si="45"/>
        <v>0</v>
      </c>
      <c r="P736" s="740">
        <f t="shared" si="47"/>
        <v>0</v>
      </c>
    </row>
    <row r="737" spans="1:16">
      <c r="A737" s="732" t="s">
        <v>1405</v>
      </c>
      <c r="B737" s="80">
        <f>VLOOKUP(A737,[1]Adjustments!$A$12:$B$1400,2,FALSE)</f>
        <v>4655560.9400000004</v>
      </c>
      <c r="C737" s="80">
        <f>VLOOKUP(A737,[1]Adjustments!$A$12:$DS$1400,123,FALSE)</f>
        <v>0</v>
      </c>
      <c r="D737" s="80">
        <f t="shared" si="46"/>
        <v>4655560.9400000004</v>
      </c>
      <c r="F737" s="337">
        <f>VLOOKUP(A737,[1]Adjustments!$A$12:$DQ$1400,121,FALSE)</f>
        <v>0</v>
      </c>
      <c r="G737" s="740">
        <f t="shared" si="48"/>
        <v>-4655560.9400000004</v>
      </c>
      <c r="I737" s="738">
        <f>SUMIF('Tab 3'!$N$11:$N$409,A737,'Tab 3'!$O$11:$O$409)</f>
        <v>0</v>
      </c>
      <c r="J737" s="337">
        <f>SUMIF('Tab 4'!$N$11:$N$409,A737,'Tab 4'!$O$11:$O$409)</f>
        <v>0</v>
      </c>
      <c r="K737" s="337">
        <f>SUMIF('Tab 5'!$N$11:$N$69,A737,'Tab 5'!$O$11:$O$69)</f>
        <v>0</v>
      </c>
      <c r="L737" s="751">
        <f>SUMIF('Tab 6'!$N$11:$N$409,A737,'Tab 6'!$O$11:$O$409)</f>
        <v>0</v>
      </c>
      <c r="M737" s="337">
        <f>SUMIF('Tab7'!$N$70:$N$273,A737,'Tab7'!$O$70:$O$273)</f>
        <v>0</v>
      </c>
      <c r="N737" s="337">
        <f>SUMIF('Tab 8'!$N$70:$N$680,A737,'Tab 8'!$O$70:$O$680)</f>
        <v>0</v>
      </c>
      <c r="O737" s="739">
        <f t="shared" si="45"/>
        <v>0</v>
      </c>
      <c r="P737" s="740">
        <f t="shared" si="47"/>
        <v>0</v>
      </c>
    </row>
    <row r="738" spans="1:16">
      <c r="A738" s="732" t="s">
        <v>1406</v>
      </c>
      <c r="B738" s="80">
        <f>VLOOKUP(A738,[1]Adjustments!$A$12:$B$1400,2,FALSE)</f>
        <v>1366911.99</v>
      </c>
      <c r="C738" s="80">
        <f>VLOOKUP(A738,[1]Adjustments!$A$12:$DS$1400,123,FALSE)</f>
        <v>0</v>
      </c>
      <c r="D738" s="80">
        <f t="shared" si="46"/>
        <v>1366911.99</v>
      </c>
      <c r="F738" s="337">
        <f>VLOOKUP(A738,[1]Adjustments!$A$12:$DQ$1400,121,FALSE)</f>
        <v>0</v>
      </c>
      <c r="G738" s="740">
        <f t="shared" si="48"/>
        <v>-1366911.99</v>
      </c>
      <c r="I738" s="738">
        <f>SUMIF('Tab 3'!$N$11:$N$409,A738,'Tab 3'!$O$11:$O$409)</f>
        <v>0</v>
      </c>
      <c r="J738" s="337">
        <f>SUMIF('Tab 4'!$N$11:$N$409,A738,'Tab 4'!$O$11:$O$409)</f>
        <v>0</v>
      </c>
      <c r="K738" s="337">
        <f>SUMIF('Tab 5'!$N$11:$N$69,A738,'Tab 5'!$O$11:$O$69)</f>
        <v>0</v>
      </c>
      <c r="L738" s="751">
        <f>SUMIF('Tab 6'!$N$11:$N$409,A738,'Tab 6'!$O$11:$O$409)</f>
        <v>0</v>
      </c>
      <c r="M738" s="337">
        <f>SUMIF('Tab7'!$N$70:$N$273,A738,'Tab7'!$O$70:$O$273)</f>
        <v>0</v>
      </c>
      <c r="N738" s="337">
        <f>SUMIF('Tab 8'!$N$70:$N$680,A738,'Tab 8'!$O$70:$O$680)</f>
        <v>0</v>
      </c>
      <c r="O738" s="739">
        <f t="shared" si="45"/>
        <v>0</v>
      </c>
      <c r="P738" s="740">
        <f t="shared" si="47"/>
        <v>0</v>
      </c>
    </row>
    <row r="739" spans="1:16">
      <c r="A739" s="732" t="s">
        <v>1407</v>
      </c>
      <c r="B739" s="80">
        <f>VLOOKUP(A739,[1]Adjustments!$A$12:$B$1400,2,FALSE)</f>
        <v>2277992.7799999998</v>
      </c>
      <c r="C739" s="80">
        <f>VLOOKUP(A739,[1]Adjustments!$A$12:$DS$1400,123,FALSE)</f>
        <v>0</v>
      </c>
      <c r="D739" s="80">
        <f t="shared" si="46"/>
        <v>2277992.7799999998</v>
      </c>
      <c r="F739" s="337">
        <f>VLOOKUP(A739,[1]Adjustments!$A$12:$DQ$1400,121,FALSE)</f>
        <v>0</v>
      </c>
      <c r="G739" s="740">
        <f t="shared" si="48"/>
        <v>-2277992.7799999998</v>
      </c>
      <c r="I739" s="738">
        <f>SUMIF('Tab 3'!$N$11:$N$409,A739,'Tab 3'!$O$11:$O$409)</f>
        <v>0</v>
      </c>
      <c r="J739" s="337">
        <f>SUMIF('Tab 4'!$N$11:$N$409,A739,'Tab 4'!$O$11:$O$409)</f>
        <v>0</v>
      </c>
      <c r="K739" s="337">
        <f>SUMIF('Tab 5'!$N$11:$N$69,A739,'Tab 5'!$O$11:$O$69)</f>
        <v>0</v>
      </c>
      <c r="L739" s="751">
        <f>SUMIF('Tab 6'!$N$11:$N$409,A739,'Tab 6'!$O$11:$O$409)</f>
        <v>0</v>
      </c>
      <c r="M739" s="337">
        <f>SUMIF('Tab7'!$N$70:$N$273,A739,'Tab7'!$O$70:$O$273)</f>
        <v>0</v>
      </c>
      <c r="N739" s="337">
        <f>SUMIF('Tab 8'!$N$70:$N$680,A739,'Tab 8'!$O$70:$O$680)</f>
        <v>0</v>
      </c>
      <c r="O739" s="739">
        <f t="shared" si="45"/>
        <v>0</v>
      </c>
      <c r="P739" s="740">
        <f t="shared" si="47"/>
        <v>0</v>
      </c>
    </row>
    <row r="740" spans="1:16">
      <c r="A740" s="732" t="s">
        <v>1408</v>
      </c>
      <c r="B740" s="80">
        <f>VLOOKUP(A740,[1]Adjustments!$A$12:$B$1400,2,FALSE)</f>
        <v>413541.84</v>
      </c>
      <c r="C740" s="80">
        <f>VLOOKUP(A740,[1]Adjustments!$A$12:$DS$1400,123,FALSE)</f>
        <v>0</v>
      </c>
      <c r="D740" s="80">
        <f t="shared" si="46"/>
        <v>413541.84</v>
      </c>
      <c r="F740" s="337">
        <f>VLOOKUP(A740,[1]Adjustments!$A$12:$DQ$1400,121,FALSE)</f>
        <v>0</v>
      </c>
      <c r="G740" s="740">
        <f t="shared" si="48"/>
        <v>-413541.84</v>
      </c>
      <c r="I740" s="738">
        <f>SUMIF('Tab 3'!$N$11:$N$409,A740,'Tab 3'!$O$11:$O$409)</f>
        <v>0</v>
      </c>
      <c r="J740" s="337">
        <f>SUMIF('Tab 4'!$N$11:$N$409,A740,'Tab 4'!$O$11:$O$409)</f>
        <v>0</v>
      </c>
      <c r="K740" s="337">
        <f>SUMIF('Tab 5'!$N$11:$N$69,A740,'Tab 5'!$O$11:$O$69)</f>
        <v>0</v>
      </c>
      <c r="L740" s="751">
        <f>SUMIF('Tab 6'!$N$11:$N$409,A740,'Tab 6'!$O$11:$O$409)</f>
        <v>0</v>
      </c>
      <c r="M740" s="337">
        <f>SUMIF('Tab7'!$N$70:$N$273,A740,'Tab7'!$O$70:$O$273)</f>
        <v>0</v>
      </c>
      <c r="N740" s="337">
        <f>SUMIF('Tab 8'!$N$70:$N$680,A740,'Tab 8'!$O$70:$O$680)</f>
        <v>0</v>
      </c>
      <c r="O740" s="739">
        <f t="shared" si="45"/>
        <v>0</v>
      </c>
      <c r="P740" s="740">
        <f t="shared" si="47"/>
        <v>0</v>
      </c>
    </row>
    <row r="741" spans="1:16">
      <c r="A741" s="732" t="s">
        <v>1409</v>
      </c>
      <c r="B741" s="80">
        <f>VLOOKUP(A741,[1]Adjustments!$A$12:$B$1400,2,FALSE)</f>
        <v>4106014.81</v>
      </c>
      <c r="C741" s="80">
        <f>VLOOKUP(A741,[1]Adjustments!$A$12:$DS$1400,123,FALSE)</f>
        <v>0</v>
      </c>
      <c r="D741" s="80">
        <f t="shared" si="46"/>
        <v>4106014.81</v>
      </c>
      <c r="F741" s="337">
        <f>VLOOKUP(A741,[1]Adjustments!$A$12:$DQ$1400,121,FALSE)</f>
        <v>0</v>
      </c>
      <c r="G741" s="740">
        <f t="shared" si="48"/>
        <v>-4106014.81</v>
      </c>
      <c r="I741" s="738">
        <f>SUMIF('Tab 3'!$N$11:$N$409,A741,'Tab 3'!$O$11:$O$409)</f>
        <v>0</v>
      </c>
      <c r="J741" s="337">
        <f>SUMIF('Tab 4'!$N$11:$N$409,A741,'Tab 4'!$O$11:$O$409)</f>
        <v>0</v>
      </c>
      <c r="K741" s="337">
        <f>SUMIF('Tab 5'!$N$11:$N$69,A741,'Tab 5'!$O$11:$O$69)</f>
        <v>0</v>
      </c>
      <c r="L741" s="751">
        <f>SUMIF('Tab 6'!$N$11:$N$409,A741,'Tab 6'!$O$11:$O$409)</f>
        <v>0</v>
      </c>
      <c r="M741" s="337">
        <f>SUMIF('Tab7'!$N$70:$N$273,A741,'Tab7'!$O$70:$O$273)</f>
        <v>0</v>
      </c>
      <c r="N741" s="337">
        <f>SUMIF('Tab 8'!$N$70:$N$680,A741,'Tab 8'!$O$70:$O$680)</f>
        <v>0</v>
      </c>
      <c r="O741" s="739">
        <f t="shared" si="45"/>
        <v>0</v>
      </c>
      <c r="P741" s="740">
        <f t="shared" si="47"/>
        <v>0</v>
      </c>
    </row>
    <row r="742" spans="1:16">
      <c r="A742" s="732" t="s">
        <v>1410</v>
      </c>
      <c r="B742" s="80">
        <f>VLOOKUP(A742,[1]Adjustments!$A$12:$B$1400,2,FALSE)</f>
        <v>1188884.94</v>
      </c>
      <c r="C742" s="80">
        <f>VLOOKUP(A742,[1]Adjustments!$A$12:$DS$1400,123,FALSE)</f>
        <v>0</v>
      </c>
      <c r="D742" s="80">
        <f t="shared" si="46"/>
        <v>1188884.94</v>
      </c>
      <c r="F742" s="337">
        <f>VLOOKUP(A742,[1]Adjustments!$A$12:$DQ$1400,121,FALSE)</f>
        <v>0</v>
      </c>
      <c r="G742" s="740">
        <f t="shared" si="48"/>
        <v>-1188884.94</v>
      </c>
      <c r="I742" s="738">
        <f>SUMIF('Tab 3'!$N$11:$N$409,A742,'Tab 3'!$O$11:$O$409)</f>
        <v>0</v>
      </c>
      <c r="J742" s="337">
        <f>SUMIF('Tab 4'!$N$11:$N$409,A742,'Tab 4'!$O$11:$O$409)</f>
        <v>0</v>
      </c>
      <c r="K742" s="337">
        <f>SUMIF('Tab 5'!$N$11:$N$69,A742,'Tab 5'!$O$11:$O$69)</f>
        <v>0</v>
      </c>
      <c r="L742" s="751">
        <f>SUMIF('Tab 6'!$N$11:$N$409,A742,'Tab 6'!$O$11:$O$409)</f>
        <v>0</v>
      </c>
      <c r="M742" s="337">
        <f>SUMIF('Tab7'!$N$70:$N$273,A742,'Tab7'!$O$70:$O$273)</f>
        <v>0</v>
      </c>
      <c r="N742" s="337">
        <f>SUMIF('Tab 8'!$N$70:$N$680,A742,'Tab 8'!$O$70:$O$680)</f>
        <v>0</v>
      </c>
      <c r="O742" s="739">
        <f t="shared" si="45"/>
        <v>0</v>
      </c>
      <c r="P742" s="740">
        <f t="shared" si="47"/>
        <v>0</v>
      </c>
    </row>
    <row r="743" spans="1:16">
      <c r="A743" s="732" t="s">
        <v>1411</v>
      </c>
      <c r="B743" s="80">
        <f>VLOOKUP(A743,[1]Adjustments!$A$12:$B$1400,2,FALSE)</f>
        <v>19092538.539999999</v>
      </c>
      <c r="C743" s="80">
        <f>VLOOKUP(A743,[1]Adjustments!$A$12:$DS$1400,123,FALSE)</f>
        <v>0</v>
      </c>
      <c r="D743" s="80">
        <f t="shared" si="46"/>
        <v>19092538.539999999</v>
      </c>
      <c r="F743" s="337">
        <f>VLOOKUP(A743,[1]Adjustments!$A$12:$DQ$1400,121,FALSE)</f>
        <v>-1267273.0678840333</v>
      </c>
      <c r="G743" s="740">
        <f t="shared" si="48"/>
        <v>-20359811.607884031</v>
      </c>
      <c r="I743" s="738">
        <f>SUMIF('Tab 3'!$N$11:$N$409,A743,'Tab 3'!$O$11:$O$409)</f>
        <v>0</v>
      </c>
      <c r="J743" s="337">
        <f>SUMIF('Tab 4'!$N$11:$N$409,A743,'Tab 4'!$O$11:$O$409)</f>
        <v>0</v>
      </c>
      <c r="K743" s="337">
        <f>SUMIF('Tab 5'!$N$11:$N$69,A743,'Tab 5'!$O$11:$O$69)</f>
        <v>0</v>
      </c>
      <c r="L743" s="751">
        <f>SUMIF('Tab 6'!$N$11:$N$409,A743,'Tab 6'!$O$11:$O$409)</f>
        <v>0</v>
      </c>
      <c r="M743" s="337">
        <f>SUMIF('Tab7'!$N$70:$N$273,A743,'Tab7'!$O$70:$O$273)</f>
        <v>0</v>
      </c>
      <c r="N743" s="337">
        <f>SUMIF('Tab 8'!$N$70:$N$680,A743,'Tab 8'!$O$70:$O$680)</f>
        <v>-1353139.4294166074</v>
      </c>
      <c r="O743" s="739">
        <f t="shared" si="45"/>
        <v>-1353139.4294166074</v>
      </c>
      <c r="P743" s="740">
        <f t="shared" si="47"/>
        <v>-1353139.4294166074</v>
      </c>
    </row>
    <row r="744" spans="1:16">
      <c r="A744" s="732" t="s">
        <v>1412</v>
      </c>
      <c r="B744" s="80">
        <f>VLOOKUP(A744,[1]Adjustments!$A$12:$B$1400,2,FALSE)</f>
        <v>4832531.3899999997</v>
      </c>
      <c r="C744" s="80">
        <f>VLOOKUP(A744,[1]Adjustments!$A$12:$DS$1400,123,FALSE)</f>
        <v>0</v>
      </c>
      <c r="D744" s="80">
        <f t="shared" si="46"/>
        <v>4832531.3899999997</v>
      </c>
      <c r="F744" s="337">
        <f>VLOOKUP(A744,[1]Adjustments!$A$12:$DQ$1400,121,FALSE)</f>
        <v>-12079.92</v>
      </c>
      <c r="G744" s="740">
        <f t="shared" si="48"/>
        <v>-4844611.3099999996</v>
      </c>
      <c r="I744" s="738">
        <f>SUMIF('Tab 3'!$N$11:$N$409,A744,'Tab 3'!$O$11:$O$409)</f>
        <v>0</v>
      </c>
      <c r="J744" s="337">
        <f>SUMIF('Tab 4'!$N$11:$N$409,A744,'Tab 4'!$O$11:$O$409)</f>
        <v>0</v>
      </c>
      <c r="K744" s="337">
        <f>SUMIF('Tab 5'!$N$11:$N$69,A744,'Tab 5'!$O$11:$O$69)</f>
        <v>0</v>
      </c>
      <c r="L744" s="751">
        <f>SUMIF('Tab 6'!$N$11:$N$409,A744,'Tab 6'!$O$11:$O$409)</f>
        <v>0</v>
      </c>
      <c r="M744" s="337">
        <f>SUMIF('Tab7'!$N$70:$N$273,A744,'Tab7'!$O$70:$O$273)</f>
        <v>0</v>
      </c>
      <c r="N744" s="337">
        <f>SUMIF('Tab 8'!$N$70:$N$680,A744,'Tab 8'!$O$70:$O$680)</f>
        <v>0</v>
      </c>
      <c r="O744" s="739">
        <f t="shared" si="45"/>
        <v>0</v>
      </c>
      <c r="P744" s="740">
        <f t="shared" si="47"/>
        <v>0</v>
      </c>
    </row>
    <row r="745" spans="1:16">
      <c r="A745" s="732" t="s">
        <v>1413</v>
      </c>
      <c r="B745" s="80">
        <f>VLOOKUP(A745,[1]Adjustments!$A$12:$B$1400,2,FALSE)</f>
        <v>0</v>
      </c>
      <c r="C745" s="80">
        <f>VLOOKUP(A745,[1]Adjustments!$A$12:$DS$1400,123,FALSE)</f>
        <v>0</v>
      </c>
      <c r="D745" s="80">
        <f t="shared" si="46"/>
        <v>0</v>
      </c>
      <c r="F745" s="337">
        <f>VLOOKUP(A745,[1]Adjustments!$A$12:$DQ$1400,121,FALSE)</f>
        <v>0</v>
      </c>
      <c r="G745" s="740">
        <f t="shared" si="48"/>
        <v>0</v>
      </c>
      <c r="I745" s="738">
        <f>SUMIF('Tab 3'!$N$11:$N$409,A745,'Tab 3'!$O$11:$O$409)</f>
        <v>0</v>
      </c>
      <c r="J745" s="337">
        <f>SUMIF('Tab 4'!$N$11:$N$409,A745,'Tab 4'!$O$11:$O$409)</f>
        <v>0</v>
      </c>
      <c r="K745" s="337">
        <f>SUMIF('Tab 5'!$N$11:$N$69,A745,'Tab 5'!$O$11:$O$69)</f>
        <v>0</v>
      </c>
      <c r="L745" s="751">
        <f>SUMIF('Tab 6'!$N$11:$N$409,A745,'Tab 6'!$O$11:$O$409)</f>
        <v>0</v>
      </c>
      <c r="M745" s="337">
        <f>SUMIF('Tab7'!$N$70:$N$273,A745,'Tab7'!$O$70:$O$273)</f>
        <v>0</v>
      </c>
      <c r="N745" s="337">
        <f>SUMIF('Tab 8'!$N$70:$N$680,A745,'Tab 8'!$O$70:$O$680)</f>
        <v>0</v>
      </c>
      <c r="O745" s="739">
        <f t="shared" si="45"/>
        <v>0</v>
      </c>
      <c r="P745" s="740">
        <f t="shared" si="47"/>
        <v>0</v>
      </c>
    </row>
    <row r="746" spans="1:16">
      <c r="A746" s="732" t="s">
        <v>1414</v>
      </c>
      <c r="B746" s="80">
        <f>VLOOKUP(A746,[1]Adjustments!$A$12:$B$1400,2,FALSE)</f>
        <v>36324708.719999999</v>
      </c>
      <c r="C746" s="80">
        <f>VLOOKUP(A746,[1]Adjustments!$A$12:$DS$1400,123,FALSE)</f>
        <v>0</v>
      </c>
      <c r="D746" s="80">
        <f t="shared" si="46"/>
        <v>36324708.719999999</v>
      </c>
      <c r="F746" s="337">
        <f>VLOOKUP(A746,[1]Adjustments!$A$12:$DQ$1400,121,FALSE)</f>
        <v>0</v>
      </c>
      <c r="G746" s="740">
        <f t="shared" si="48"/>
        <v>-36324708.719999999</v>
      </c>
      <c r="I746" s="738">
        <f>SUMIF('Tab 3'!$N$11:$N$409,A746,'Tab 3'!$O$11:$O$409)</f>
        <v>0</v>
      </c>
      <c r="J746" s="337">
        <f>SUMIF('Tab 4'!$N$11:$N$409,A746,'Tab 4'!$O$11:$O$409)</f>
        <v>0</v>
      </c>
      <c r="K746" s="337">
        <f>SUMIF('Tab 5'!$N$11:$N$69,A746,'Tab 5'!$O$11:$O$69)</f>
        <v>0</v>
      </c>
      <c r="L746" s="751">
        <f>SUMIF('Tab 6'!$N$11:$N$409,A746,'Tab 6'!$O$11:$O$409)</f>
        <v>0</v>
      </c>
      <c r="M746" s="337">
        <f>SUMIF('Tab7'!$N$70:$N$273,A746,'Tab7'!$O$70:$O$273)</f>
        <v>0</v>
      </c>
      <c r="N746" s="337">
        <f>SUMIF('Tab 8'!$N$70:$N$680,A746,'Tab 8'!$O$70:$O$680)</f>
        <v>0</v>
      </c>
      <c r="O746" s="739">
        <f t="shared" si="45"/>
        <v>0</v>
      </c>
      <c r="P746" s="740">
        <f t="shared" si="47"/>
        <v>0</v>
      </c>
    </row>
    <row r="747" spans="1:16">
      <c r="A747" s="732" t="s">
        <v>1415</v>
      </c>
      <c r="B747" s="80">
        <f>VLOOKUP(A747,[1]Adjustments!$A$12:$B$1400,2,FALSE)</f>
        <v>73794539.400000006</v>
      </c>
      <c r="C747" s="80">
        <f>VLOOKUP(A747,[1]Adjustments!$A$12:$DS$1400,123,FALSE)</f>
        <v>0</v>
      </c>
      <c r="D747" s="80">
        <f t="shared" si="46"/>
        <v>73794539.400000006</v>
      </c>
      <c r="F747" s="337">
        <f>VLOOKUP(A747,[1]Adjustments!$A$12:$DQ$1400,121,FALSE)</f>
        <v>0</v>
      </c>
      <c r="G747" s="740">
        <f t="shared" si="48"/>
        <v>-73794539.400000006</v>
      </c>
      <c r="I747" s="738">
        <f>SUMIF('Tab 3'!$N$11:$N$409,A747,'Tab 3'!$O$11:$O$409)</f>
        <v>0</v>
      </c>
      <c r="J747" s="337">
        <f>SUMIF('Tab 4'!$N$11:$N$409,A747,'Tab 4'!$O$11:$O$409)</f>
        <v>0</v>
      </c>
      <c r="K747" s="337">
        <f>SUMIF('Tab 5'!$N$11:$N$69,A747,'Tab 5'!$O$11:$O$69)</f>
        <v>0</v>
      </c>
      <c r="L747" s="751">
        <f>SUMIF('Tab 6'!$N$11:$N$409,A747,'Tab 6'!$O$11:$O$409)</f>
        <v>0</v>
      </c>
      <c r="M747" s="337">
        <f>SUMIF('Tab7'!$N$70:$N$273,A747,'Tab7'!$O$70:$O$273)</f>
        <v>0</v>
      </c>
      <c r="N747" s="337">
        <f>SUMIF('Tab 8'!$N$70:$N$680,A747,'Tab 8'!$O$70:$O$680)</f>
        <v>0</v>
      </c>
      <c r="O747" s="739">
        <f t="shared" si="45"/>
        <v>0</v>
      </c>
      <c r="P747" s="740">
        <f t="shared" si="47"/>
        <v>0</v>
      </c>
    </row>
    <row r="748" spans="1:16">
      <c r="A748" s="732" t="s">
        <v>1416</v>
      </c>
      <c r="B748" s="80">
        <f>VLOOKUP(A748,[1]Adjustments!$A$12:$B$1400,2,FALSE)</f>
        <v>2885229.6</v>
      </c>
      <c r="C748" s="80">
        <f>VLOOKUP(A748,[1]Adjustments!$A$12:$DS$1400,123,FALSE)</f>
        <v>0</v>
      </c>
      <c r="D748" s="80">
        <f t="shared" si="46"/>
        <v>2885229.6</v>
      </c>
      <c r="F748" s="337">
        <f>VLOOKUP(A748,[1]Adjustments!$A$12:$DQ$1400,121,FALSE)</f>
        <v>0</v>
      </c>
      <c r="G748" s="740">
        <f t="shared" si="48"/>
        <v>-2885229.6</v>
      </c>
      <c r="I748" s="738">
        <f>SUMIF('Tab 3'!$N$11:$N$409,A748,'Tab 3'!$O$11:$O$409)</f>
        <v>0</v>
      </c>
      <c r="J748" s="337">
        <f>SUMIF('Tab 4'!$N$11:$N$409,A748,'Tab 4'!$O$11:$O$409)</f>
        <v>0</v>
      </c>
      <c r="K748" s="337">
        <f>SUMIF('Tab 5'!$N$11:$N$69,A748,'Tab 5'!$O$11:$O$69)</f>
        <v>0</v>
      </c>
      <c r="L748" s="751">
        <f>SUMIF('Tab 6'!$N$11:$N$409,A748,'Tab 6'!$O$11:$O$409)</f>
        <v>0</v>
      </c>
      <c r="M748" s="337">
        <f>SUMIF('Tab7'!$N$70:$N$273,A748,'Tab7'!$O$70:$O$273)</f>
        <v>0</v>
      </c>
      <c r="N748" s="337">
        <f>SUMIF('Tab 8'!$N$70:$N$680,A748,'Tab 8'!$O$70:$O$680)</f>
        <v>0</v>
      </c>
      <c r="O748" s="739">
        <f t="shared" si="45"/>
        <v>0</v>
      </c>
      <c r="P748" s="740">
        <f t="shared" si="47"/>
        <v>0</v>
      </c>
    </row>
    <row r="749" spans="1:16">
      <c r="A749" s="732" t="s">
        <v>1417</v>
      </c>
      <c r="B749" s="80">
        <f>VLOOKUP(A749,[1]Adjustments!$A$12:$B$1400,2,FALSE)</f>
        <v>25617341.850000001</v>
      </c>
      <c r="C749" s="80">
        <f>VLOOKUP(A749,[1]Adjustments!$A$12:$DS$1400,123,FALSE)</f>
        <v>0</v>
      </c>
      <c r="D749" s="80">
        <f t="shared" si="46"/>
        <v>25617341.850000001</v>
      </c>
      <c r="F749" s="337">
        <f>VLOOKUP(A749,[1]Adjustments!$A$12:$DQ$1400,121,FALSE)</f>
        <v>0</v>
      </c>
      <c r="G749" s="740">
        <f t="shared" si="48"/>
        <v>-25617341.850000001</v>
      </c>
      <c r="I749" s="738">
        <f>SUMIF('Tab 3'!$N$11:$N$409,A749,'Tab 3'!$O$11:$O$409)</f>
        <v>0</v>
      </c>
      <c r="J749" s="337">
        <f>SUMIF('Tab 4'!$N$11:$N$409,A749,'Tab 4'!$O$11:$O$409)</f>
        <v>0</v>
      </c>
      <c r="K749" s="337">
        <f>SUMIF('Tab 5'!$N$11:$N$69,A749,'Tab 5'!$O$11:$O$69)</f>
        <v>0</v>
      </c>
      <c r="L749" s="751">
        <f>SUMIF('Tab 6'!$N$11:$N$409,A749,'Tab 6'!$O$11:$O$409)</f>
        <v>0</v>
      </c>
      <c r="M749" s="337">
        <f>SUMIF('Tab7'!$N$70:$N$273,A749,'Tab7'!$O$70:$O$273)</f>
        <v>0</v>
      </c>
      <c r="N749" s="337">
        <f>SUMIF('Tab 8'!$N$70:$N$680,A749,'Tab 8'!$O$70:$O$680)</f>
        <v>0</v>
      </c>
      <c r="O749" s="739">
        <f t="shared" si="45"/>
        <v>0</v>
      </c>
      <c r="P749" s="740">
        <f t="shared" si="47"/>
        <v>0</v>
      </c>
    </row>
    <row r="750" spans="1:16">
      <c r="A750" s="732" t="s">
        <v>1418</v>
      </c>
      <c r="B750" s="80">
        <f>VLOOKUP(A750,[1]Adjustments!$A$12:$B$1400,2,FALSE)</f>
        <v>36003446.43</v>
      </c>
      <c r="C750" s="80">
        <f>VLOOKUP(A750,[1]Adjustments!$A$12:$DS$1400,123,FALSE)</f>
        <v>0</v>
      </c>
      <c r="D750" s="80">
        <f t="shared" si="46"/>
        <v>36003446.43</v>
      </c>
      <c r="F750" s="337">
        <f>VLOOKUP(A750,[1]Adjustments!$A$12:$DQ$1400,121,FALSE)</f>
        <v>0</v>
      </c>
      <c r="G750" s="740">
        <f t="shared" si="48"/>
        <v>-36003446.43</v>
      </c>
      <c r="I750" s="738">
        <f>SUMIF('Tab 3'!$N$11:$N$409,A750,'Tab 3'!$O$11:$O$409)</f>
        <v>0</v>
      </c>
      <c r="J750" s="337">
        <f>SUMIF('Tab 4'!$N$11:$N$409,A750,'Tab 4'!$O$11:$O$409)</f>
        <v>0</v>
      </c>
      <c r="K750" s="337">
        <f>SUMIF('Tab 5'!$N$11:$N$69,A750,'Tab 5'!$O$11:$O$69)</f>
        <v>0</v>
      </c>
      <c r="L750" s="751">
        <f>SUMIF('Tab 6'!$N$11:$N$409,A750,'Tab 6'!$O$11:$O$409)</f>
        <v>0</v>
      </c>
      <c r="M750" s="337">
        <f>SUMIF('Tab7'!$N$70:$N$273,A750,'Tab7'!$O$70:$O$273)</f>
        <v>0</v>
      </c>
      <c r="N750" s="337">
        <f>SUMIF('Tab 8'!$N$70:$N$680,A750,'Tab 8'!$O$70:$O$680)</f>
        <v>0</v>
      </c>
      <c r="O750" s="739">
        <f t="shared" si="45"/>
        <v>0</v>
      </c>
      <c r="P750" s="740">
        <f t="shared" si="47"/>
        <v>0</v>
      </c>
    </row>
    <row r="751" spans="1:16">
      <c r="A751" s="732" t="s">
        <v>1419</v>
      </c>
      <c r="B751" s="80">
        <f>VLOOKUP(A751,[1]Adjustments!$A$12:$B$1400,2,FALSE)</f>
        <v>113972586.38</v>
      </c>
      <c r="C751" s="80">
        <f>VLOOKUP(A751,[1]Adjustments!$A$12:$DS$1400,123,FALSE)</f>
        <v>0</v>
      </c>
      <c r="D751" s="80">
        <f t="shared" si="46"/>
        <v>113972586.38</v>
      </c>
      <c r="F751" s="337">
        <f>VLOOKUP(A751,[1]Adjustments!$A$12:$DQ$1400,121,FALSE)</f>
        <v>22144732.99645517</v>
      </c>
      <c r="G751" s="740">
        <f t="shared" si="48"/>
        <v>-91827853.383544832</v>
      </c>
      <c r="I751" s="738">
        <f>SUMIF('Tab 3'!$N$11:$N$409,A751,'Tab 3'!$O$11:$O$409)</f>
        <v>0</v>
      </c>
      <c r="J751" s="337">
        <f>SUMIF('Tab 4'!$N$11:$N$409,A751,'Tab 4'!$O$11:$O$409)</f>
        <v>0</v>
      </c>
      <c r="K751" s="337">
        <f>SUMIF('Tab 5'!$N$11:$N$69,A751,'Tab 5'!$O$11:$O$69)</f>
        <v>0</v>
      </c>
      <c r="L751" s="751">
        <f>SUMIF('Tab 6'!$N$11:$N$409,A751,'Tab 6'!$O$11:$O$409)</f>
        <v>6038464.4000000004</v>
      </c>
      <c r="M751" s="337">
        <f>SUMIF('Tab7'!$N$70:$N$273,A751,'Tab7'!$O$70:$O$273)</f>
        <v>0</v>
      </c>
      <c r="N751" s="337">
        <f>SUMIF('Tab 8'!$N$70:$N$680,A751,'Tab 8'!$O$70:$O$680)</f>
        <v>48359932.54999999</v>
      </c>
      <c r="O751" s="739">
        <f t="shared" si="45"/>
        <v>54398396.949999988</v>
      </c>
      <c r="P751" s="740">
        <f t="shared" si="47"/>
        <v>54398396.949999988</v>
      </c>
    </row>
    <row r="752" spans="1:16">
      <c r="A752" s="732" t="s">
        <v>1420</v>
      </c>
      <c r="B752" s="80">
        <f>VLOOKUP(A752,[1]Adjustments!$A$12:$B$1400,2,FALSE)</f>
        <v>11410892.619999999</v>
      </c>
      <c r="C752" s="80">
        <f>VLOOKUP(A752,[1]Adjustments!$A$12:$DS$1400,123,FALSE)</f>
        <v>0</v>
      </c>
      <c r="D752" s="80">
        <f t="shared" si="46"/>
        <v>11410892.619999999</v>
      </c>
      <c r="F752" s="337">
        <f>VLOOKUP(A752,[1]Adjustments!$A$12:$DQ$1400,121,FALSE)</f>
        <v>0</v>
      </c>
      <c r="G752" s="740">
        <f t="shared" si="48"/>
        <v>-11410892.619999999</v>
      </c>
      <c r="I752" s="738">
        <f>SUMIF('Tab 3'!$N$11:$N$409,A752,'Tab 3'!$O$11:$O$409)</f>
        <v>0</v>
      </c>
      <c r="J752" s="337">
        <f>SUMIF('Tab 4'!$N$11:$N$409,A752,'Tab 4'!$O$11:$O$409)</f>
        <v>0</v>
      </c>
      <c r="K752" s="337">
        <f>SUMIF('Tab 5'!$N$11:$N$69,A752,'Tab 5'!$O$11:$O$69)</f>
        <v>0</v>
      </c>
      <c r="L752" s="751">
        <f>SUMIF('Tab 6'!$N$11:$N$409,A752,'Tab 6'!$O$11:$O$409)</f>
        <v>0</v>
      </c>
      <c r="M752" s="337">
        <f>SUMIF('Tab7'!$N$70:$N$273,A752,'Tab7'!$O$70:$O$273)</f>
        <v>0</v>
      </c>
      <c r="N752" s="337">
        <f>SUMIF('Tab 8'!$N$70:$N$680,A752,'Tab 8'!$O$70:$O$680)</f>
        <v>0</v>
      </c>
      <c r="O752" s="739">
        <f t="shared" si="45"/>
        <v>0</v>
      </c>
      <c r="P752" s="740">
        <f t="shared" si="47"/>
        <v>0</v>
      </c>
    </row>
    <row r="753" spans="1:16">
      <c r="A753" s="732" t="s">
        <v>1421</v>
      </c>
      <c r="B753" s="80">
        <f>VLOOKUP(A753,[1]Adjustments!$A$12:$B$1400,2,FALSE)</f>
        <v>10306460.699999999</v>
      </c>
      <c r="C753" s="80">
        <f>VLOOKUP(A753,[1]Adjustments!$A$12:$DS$1400,123,FALSE)</f>
        <v>0</v>
      </c>
      <c r="D753" s="80">
        <f t="shared" si="46"/>
        <v>10306460.699999999</v>
      </c>
      <c r="F753" s="337">
        <f>VLOOKUP(A753,[1]Adjustments!$A$12:$DQ$1400,121,FALSE)</f>
        <v>0</v>
      </c>
      <c r="G753" s="740">
        <f t="shared" si="48"/>
        <v>-10306460.699999999</v>
      </c>
      <c r="I753" s="738">
        <f>SUMIF('Tab 3'!$N$11:$N$409,A753,'Tab 3'!$O$11:$O$409)</f>
        <v>0</v>
      </c>
      <c r="J753" s="337">
        <f>SUMIF('Tab 4'!$N$11:$N$409,A753,'Tab 4'!$O$11:$O$409)</f>
        <v>0</v>
      </c>
      <c r="K753" s="337">
        <f>SUMIF('Tab 5'!$N$11:$N$69,A753,'Tab 5'!$O$11:$O$69)</f>
        <v>0</v>
      </c>
      <c r="L753" s="751">
        <f>SUMIF('Tab 6'!$N$11:$N$409,A753,'Tab 6'!$O$11:$O$409)</f>
        <v>0</v>
      </c>
      <c r="M753" s="337">
        <f>SUMIF('Tab7'!$N$70:$N$273,A753,'Tab7'!$O$70:$O$273)</f>
        <v>0</v>
      </c>
      <c r="N753" s="337">
        <f>SUMIF('Tab 8'!$N$70:$N$680,A753,'Tab 8'!$O$70:$O$680)</f>
        <v>0</v>
      </c>
      <c r="O753" s="739">
        <f t="shared" si="45"/>
        <v>0</v>
      </c>
      <c r="P753" s="740">
        <f t="shared" si="47"/>
        <v>0</v>
      </c>
    </row>
    <row r="754" spans="1:16">
      <c r="A754" s="732" t="s">
        <v>1422</v>
      </c>
      <c r="B754" s="80">
        <f>VLOOKUP(A754,[1]Adjustments!$A$12:$B$1400,2,FALSE)</f>
        <v>11744353.66</v>
      </c>
      <c r="C754" s="80">
        <f>VLOOKUP(A754,[1]Adjustments!$A$12:$DS$1400,123,FALSE)</f>
        <v>0</v>
      </c>
      <c r="D754" s="80">
        <f t="shared" si="46"/>
        <v>11744353.66</v>
      </c>
      <c r="F754" s="337">
        <f>VLOOKUP(A754,[1]Adjustments!$A$12:$DQ$1400,121,FALSE)</f>
        <v>0</v>
      </c>
      <c r="G754" s="740">
        <f t="shared" si="48"/>
        <v>-11744353.66</v>
      </c>
      <c r="I754" s="738">
        <f>SUMIF('Tab 3'!$N$11:$N$409,A754,'Tab 3'!$O$11:$O$409)</f>
        <v>0</v>
      </c>
      <c r="J754" s="337">
        <f>SUMIF('Tab 4'!$N$11:$N$409,A754,'Tab 4'!$O$11:$O$409)</f>
        <v>0</v>
      </c>
      <c r="K754" s="337">
        <f>SUMIF('Tab 5'!$N$11:$N$69,A754,'Tab 5'!$O$11:$O$69)</f>
        <v>0</v>
      </c>
      <c r="L754" s="751">
        <f>SUMIF('Tab 6'!$N$11:$N$409,A754,'Tab 6'!$O$11:$O$409)</f>
        <v>0</v>
      </c>
      <c r="M754" s="337">
        <f>SUMIF('Tab7'!$N$70:$N$273,A754,'Tab7'!$O$70:$O$273)</f>
        <v>0</v>
      </c>
      <c r="N754" s="337">
        <f>SUMIF('Tab 8'!$N$70:$N$680,A754,'Tab 8'!$O$70:$O$680)</f>
        <v>0</v>
      </c>
      <c r="O754" s="739">
        <f t="shared" si="45"/>
        <v>0</v>
      </c>
      <c r="P754" s="740">
        <f t="shared" si="47"/>
        <v>0</v>
      </c>
    </row>
    <row r="755" spans="1:16">
      <c r="A755" s="826" t="s">
        <v>1423</v>
      </c>
      <c r="B755" s="827">
        <f>VLOOKUP(A755,[1]Adjustments!$A$12:$B$1400,2,FALSE)</f>
        <v>72539831.829999998</v>
      </c>
      <c r="C755" s="827">
        <f>VLOOKUP(A755,[1]Adjustments!$A$12:$DS$1400,123,FALSE)</f>
        <v>0</v>
      </c>
      <c r="D755" s="827">
        <f t="shared" si="46"/>
        <v>72539831.829999998</v>
      </c>
      <c r="E755" s="828"/>
      <c r="F755" s="829">
        <f>VLOOKUP(A755,[1]Adjustments!$A$12:$DQ$1400,121,FALSE)</f>
        <v>-614.22</v>
      </c>
      <c r="G755" s="829">
        <f t="shared" si="48"/>
        <v>-72540446.049999997</v>
      </c>
      <c r="I755" s="738">
        <f>SUMIF('Tab 3'!$N$11:$N$409,A755,'Tab 3'!$O$11:$O$409)</f>
        <v>0</v>
      </c>
      <c r="J755" s="337">
        <f>SUMIF('Tab 4'!$N$11:$N$409,A755,'Tab 4'!$O$11:$O$409)</f>
        <v>0</v>
      </c>
      <c r="K755" s="337">
        <f>SUMIF('Tab 5'!$N$11:$N$69,A755,'Tab 5'!$O$11:$O$69)</f>
        <v>0</v>
      </c>
      <c r="L755" s="751">
        <f>SUMIF('Tab 6'!$N$11:$N$409,A755,'Tab 6'!$O$11:$O$409)</f>
        <v>0</v>
      </c>
      <c r="M755" s="337">
        <f>SUMIF('Tab7'!$N$70:$N$273,A755,'Tab7'!$O$70:$O$273)</f>
        <v>0</v>
      </c>
      <c r="N755" s="337">
        <f>SUMIF('Tab 8'!$N$70:$N$680,A755,'Tab 8'!$O$70:$O$680)</f>
        <v>0</v>
      </c>
      <c r="O755" s="739">
        <f t="shared" si="45"/>
        <v>0</v>
      </c>
      <c r="P755" s="740">
        <f t="shared" si="47"/>
        <v>0</v>
      </c>
    </row>
    <row r="756" spans="1:16">
      <c r="A756" s="732" t="s">
        <v>1424</v>
      </c>
      <c r="B756" s="80">
        <f>VLOOKUP(A756,[1]Adjustments!$A$12:$B$1400,2,FALSE)</f>
        <v>90963.27</v>
      </c>
      <c r="C756" s="80">
        <f>VLOOKUP(A756,[1]Adjustments!$A$12:$DS$1400,123,FALSE)</f>
        <v>0</v>
      </c>
      <c r="D756" s="80">
        <f t="shared" si="46"/>
        <v>90963.27</v>
      </c>
      <c r="F756" s="337">
        <f>VLOOKUP(A756,[1]Adjustments!$A$12:$DQ$1400,121,FALSE)</f>
        <v>0</v>
      </c>
      <c r="G756" s="740">
        <f t="shared" si="48"/>
        <v>-90963.27</v>
      </c>
      <c r="I756" s="738">
        <f>SUMIF('Tab 3'!$N$11:$N$409,A756,'Tab 3'!$O$11:$O$409)</f>
        <v>0</v>
      </c>
      <c r="J756" s="337">
        <f>SUMIF('Tab 4'!$N$11:$N$409,A756,'Tab 4'!$O$11:$O$409)</f>
        <v>0</v>
      </c>
      <c r="K756" s="337">
        <f>SUMIF('Tab 5'!$N$11:$N$69,A756,'Tab 5'!$O$11:$O$69)</f>
        <v>0</v>
      </c>
      <c r="L756" s="751">
        <f>SUMIF('Tab 6'!$N$11:$N$409,A756,'Tab 6'!$O$11:$O$409)</f>
        <v>0</v>
      </c>
      <c r="M756" s="337">
        <f>SUMIF('Tab7'!$N$70:$N$273,A756,'Tab7'!$O$70:$O$273)</f>
        <v>0</v>
      </c>
      <c r="N756" s="337">
        <f>SUMIF('Tab 8'!$N$70:$N$680,A756,'Tab 8'!$O$70:$O$680)</f>
        <v>0</v>
      </c>
      <c r="O756" s="739">
        <f t="shared" si="45"/>
        <v>0</v>
      </c>
      <c r="P756" s="740">
        <f t="shared" si="47"/>
        <v>0</v>
      </c>
    </row>
    <row r="757" spans="1:16">
      <c r="A757" s="732" t="s">
        <v>1425</v>
      </c>
      <c r="B757" s="80">
        <f>VLOOKUP(A757,[1]Adjustments!$A$12:$B$1400,2,FALSE)</f>
        <v>60534.8</v>
      </c>
      <c r="C757" s="80">
        <f>VLOOKUP(A757,[1]Adjustments!$A$12:$DS$1400,123,FALSE)</f>
        <v>0</v>
      </c>
      <c r="D757" s="80">
        <f t="shared" si="46"/>
        <v>60534.8</v>
      </c>
      <c r="F757" s="337">
        <f>VLOOKUP(A757,[1]Adjustments!$A$12:$DQ$1400,121,FALSE)</f>
        <v>0</v>
      </c>
      <c r="G757" s="740">
        <f t="shared" si="48"/>
        <v>-60534.8</v>
      </c>
      <c r="I757" s="738">
        <f>SUMIF('Tab 3'!$N$11:$N$409,A757,'Tab 3'!$O$11:$O$409)</f>
        <v>0</v>
      </c>
      <c r="J757" s="337">
        <f>SUMIF('Tab 4'!$N$11:$N$409,A757,'Tab 4'!$O$11:$O$409)</f>
        <v>0</v>
      </c>
      <c r="K757" s="337">
        <f>SUMIF('Tab 5'!$N$11:$N$69,A757,'Tab 5'!$O$11:$O$69)</f>
        <v>0</v>
      </c>
      <c r="L757" s="751">
        <f>SUMIF('Tab 6'!$N$11:$N$409,A757,'Tab 6'!$O$11:$O$409)</f>
        <v>0</v>
      </c>
      <c r="M757" s="337">
        <f>SUMIF('Tab7'!$N$70:$N$273,A757,'Tab7'!$O$70:$O$273)</f>
        <v>0</v>
      </c>
      <c r="N757" s="337">
        <f>SUMIF('Tab 8'!$N$70:$N$680,A757,'Tab 8'!$O$70:$O$680)</f>
        <v>0</v>
      </c>
      <c r="O757" s="739">
        <f t="shared" si="45"/>
        <v>0</v>
      </c>
      <c r="P757" s="740">
        <f t="shared" si="47"/>
        <v>0</v>
      </c>
    </row>
    <row r="758" spans="1:16">
      <c r="A758" s="732" t="s">
        <v>1426</v>
      </c>
      <c r="B758" s="80">
        <f>VLOOKUP(A758,[1]Adjustments!$A$12:$B$1400,2,FALSE)</f>
        <v>80476.45</v>
      </c>
      <c r="C758" s="80">
        <f>VLOOKUP(A758,[1]Adjustments!$A$12:$DS$1400,123,FALSE)</f>
        <v>0</v>
      </c>
      <c r="D758" s="80">
        <f t="shared" si="46"/>
        <v>80476.45</v>
      </c>
      <c r="F758" s="337">
        <f>VLOOKUP(A758,[1]Adjustments!$A$12:$DQ$1400,121,FALSE)</f>
        <v>0</v>
      </c>
      <c r="G758" s="740">
        <f t="shared" si="48"/>
        <v>-80476.45</v>
      </c>
      <c r="I758" s="738">
        <f>SUMIF('Tab 3'!$N$11:$N$409,A758,'Tab 3'!$O$11:$O$409)</f>
        <v>0</v>
      </c>
      <c r="J758" s="337">
        <f>SUMIF('Tab 4'!$N$11:$N$409,A758,'Tab 4'!$O$11:$O$409)</f>
        <v>0</v>
      </c>
      <c r="K758" s="337">
        <f>SUMIF('Tab 5'!$N$11:$N$69,A758,'Tab 5'!$O$11:$O$69)</f>
        <v>0</v>
      </c>
      <c r="L758" s="751">
        <f>SUMIF('Tab 6'!$N$11:$N$409,A758,'Tab 6'!$O$11:$O$409)</f>
        <v>0</v>
      </c>
      <c r="M758" s="337">
        <f>SUMIF('Tab7'!$N$70:$N$273,A758,'Tab7'!$O$70:$O$273)</f>
        <v>0</v>
      </c>
      <c r="N758" s="337">
        <f>SUMIF('Tab 8'!$N$70:$N$680,A758,'Tab 8'!$O$70:$O$680)</f>
        <v>0</v>
      </c>
      <c r="O758" s="739">
        <f t="shared" si="45"/>
        <v>0</v>
      </c>
      <c r="P758" s="740">
        <f t="shared" si="47"/>
        <v>0</v>
      </c>
    </row>
    <row r="759" spans="1:16">
      <c r="A759" s="732" t="s">
        <v>1427</v>
      </c>
      <c r="B759" s="80">
        <f>VLOOKUP(A759,[1]Adjustments!$A$12:$B$1400,2,FALSE)</f>
        <v>311504.92</v>
      </c>
      <c r="C759" s="80">
        <f>VLOOKUP(A759,[1]Adjustments!$A$12:$DS$1400,123,FALSE)</f>
        <v>0</v>
      </c>
      <c r="D759" s="80">
        <f t="shared" si="46"/>
        <v>311504.92</v>
      </c>
      <c r="F759" s="337">
        <f>VLOOKUP(A759,[1]Adjustments!$A$12:$DQ$1400,121,FALSE)</f>
        <v>0</v>
      </c>
      <c r="G759" s="740">
        <f t="shared" si="48"/>
        <v>-311504.92</v>
      </c>
      <c r="I759" s="738">
        <f>SUMIF('Tab 3'!$N$11:$N$409,A759,'Tab 3'!$O$11:$O$409)</f>
        <v>0</v>
      </c>
      <c r="J759" s="337">
        <f>SUMIF('Tab 4'!$N$11:$N$409,A759,'Tab 4'!$O$11:$O$409)</f>
        <v>0</v>
      </c>
      <c r="K759" s="337">
        <f>SUMIF('Tab 5'!$N$11:$N$69,A759,'Tab 5'!$O$11:$O$69)</f>
        <v>0</v>
      </c>
      <c r="L759" s="751">
        <f>SUMIF('Tab 6'!$N$11:$N$409,A759,'Tab 6'!$O$11:$O$409)</f>
        <v>0</v>
      </c>
      <c r="M759" s="337">
        <f>SUMIF('Tab7'!$N$70:$N$273,A759,'Tab7'!$O$70:$O$273)</f>
        <v>0</v>
      </c>
      <c r="N759" s="337">
        <f>SUMIF('Tab 8'!$N$70:$N$680,A759,'Tab 8'!$O$70:$O$680)</f>
        <v>0</v>
      </c>
      <c r="O759" s="739">
        <f t="shared" si="45"/>
        <v>0</v>
      </c>
      <c r="P759" s="740">
        <f t="shared" si="47"/>
        <v>0</v>
      </c>
    </row>
    <row r="760" spans="1:16">
      <c r="A760" s="732" t="s">
        <v>1428</v>
      </c>
      <c r="B760" s="80">
        <f>VLOOKUP(A760,[1]Adjustments!$A$12:$B$1400,2,FALSE)</f>
        <v>248417.24</v>
      </c>
      <c r="C760" s="80">
        <f>VLOOKUP(A760,[1]Adjustments!$A$12:$DS$1400,123,FALSE)</f>
        <v>0</v>
      </c>
      <c r="D760" s="80">
        <f t="shared" si="46"/>
        <v>248417.24</v>
      </c>
      <c r="F760" s="337">
        <f>VLOOKUP(A760,[1]Adjustments!$A$12:$DQ$1400,121,FALSE)</f>
        <v>0</v>
      </c>
      <c r="G760" s="740">
        <f t="shared" si="48"/>
        <v>-248417.24</v>
      </c>
      <c r="I760" s="738">
        <f>SUMIF('Tab 3'!$N$11:$N$409,A760,'Tab 3'!$O$11:$O$409)</f>
        <v>0</v>
      </c>
      <c r="J760" s="337">
        <f>SUMIF('Tab 4'!$N$11:$N$409,A760,'Tab 4'!$O$11:$O$409)</f>
        <v>0</v>
      </c>
      <c r="K760" s="337">
        <f>SUMIF('Tab 5'!$N$11:$N$69,A760,'Tab 5'!$O$11:$O$69)</f>
        <v>0</v>
      </c>
      <c r="L760" s="751">
        <f>SUMIF('Tab 6'!$N$11:$N$409,A760,'Tab 6'!$O$11:$O$409)</f>
        <v>0</v>
      </c>
      <c r="M760" s="337">
        <f>SUMIF('Tab7'!$N$70:$N$273,A760,'Tab7'!$O$70:$O$273)</f>
        <v>0</v>
      </c>
      <c r="N760" s="337">
        <f>SUMIF('Tab 8'!$N$70:$N$680,A760,'Tab 8'!$O$70:$O$680)</f>
        <v>0</v>
      </c>
      <c r="O760" s="739">
        <f t="shared" si="45"/>
        <v>0</v>
      </c>
      <c r="P760" s="740">
        <f t="shared" si="47"/>
        <v>0</v>
      </c>
    </row>
    <row r="761" spans="1:16">
      <c r="A761" s="732" t="s">
        <v>1429</v>
      </c>
      <c r="B761" s="80">
        <f>VLOOKUP(A761,[1]Adjustments!$A$12:$B$1400,2,FALSE)</f>
        <v>727.89</v>
      </c>
      <c r="C761" s="80">
        <f>VLOOKUP(A761,[1]Adjustments!$A$12:$DS$1400,123,FALSE)</f>
        <v>0</v>
      </c>
      <c r="D761" s="80">
        <f t="shared" si="46"/>
        <v>727.89</v>
      </c>
      <c r="F761" s="337">
        <f>VLOOKUP(A761,[1]Adjustments!$A$12:$DQ$1400,121,FALSE)</f>
        <v>0</v>
      </c>
      <c r="G761" s="740">
        <f t="shared" si="48"/>
        <v>-727.89</v>
      </c>
      <c r="I761" s="738">
        <f>SUMIF('Tab 3'!$N$11:$N$409,A761,'Tab 3'!$O$11:$O$409)</f>
        <v>0</v>
      </c>
      <c r="J761" s="337">
        <f>SUMIF('Tab 4'!$N$11:$N$409,A761,'Tab 4'!$O$11:$O$409)</f>
        <v>0</v>
      </c>
      <c r="K761" s="337">
        <f>SUMIF('Tab 5'!$N$11:$N$69,A761,'Tab 5'!$O$11:$O$69)</f>
        <v>0</v>
      </c>
      <c r="L761" s="751">
        <f>SUMIF('Tab 6'!$N$11:$N$409,A761,'Tab 6'!$O$11:$O$409)</f>
        <v>0</v>
      </c>
      <c r="M761" s="337">
        <f>SUMIF('Tab7'!$N$70:$N$273,A761,'Tab7'!$O$70:$O$273)</f>
        <v>0</v>
      </c>
      <c r="N761" s="337">
        <f>SUMIF('Tab 8'!$N$70:$N$680,A761,'Tab 8'!$O$70:$O$680)</f>
        <v>0</v>
      </c>
      <c r="O761" s="739">
        <f t="shared" si="45"/>
        <v>0</v>
      </c>
      <c r="P761" s="740">
        <f t="shared" si="47"/>
        <v>0</v>
      </c>
    </row>
    <row r="762" spans="1:16">
      <c r="A762" s="732" t="s">
        <v>1430</v>
      </c>
      <c r="B762" s="80">
        <f>VLOOKUP(A762,[1]Adjustments!$A$12:$B$1400,2,FALSE)</f>
        <v>72481.600000000006</v>
      </c>
      <c r="C762" s="80">
        <f>VLOOKUP(A762,[1]Adjustments!$A$12:$DS$1400,123,FALSE)</f>
        <v>0</v>
      </c>
      <c r="D762" s="80">
        <f t="shared" si="46"/>
        <v>72481.600000000006</v>
      </c>
      <c r="F762" s="337">
        <f>VLOOKUP(A762,[1]Adjustments!$A$12:$DQ$1400,121,FALSE)</f>
        <v>0</v>
      </c>
      <c r="G762" s="740">
        <f t="shared" si="48"/>
        <v>-72481.600000000006</v>
      </c>
      <c r="I762" s="738">
        <f>SUMIF('Tab 3'!$N$11:$N$409,A762,'Tab 3'!$O$11:$O$409)</f>
        <v>0</v>
      </c>
      <c r="J762" s="337">
        <f>SUMIF('Tab 4'!$N$11:$N$409,A762,'Tab 4'!$O$11:$O$409)</f>
        <v>0</v>
      </c>
      <c r="K762" s="337">
        <f>SUMIF('Tab 5'!$N$11:$N$69,A762,'Tab 5'!$O$11:$O$69)</f>
        <v>0</v>
      </c>
      <c r="L762" s="751">
        <f>SUMIF('Tab 6'!$N$11:$N$409,A762,'Tab 6'!$O$11:$O$409)</f>
        <v>0</v>
      </c>
      <c r="M762" s="337">
        <f>SUMIF('Tab7'!$N$70:$N$273,A762,'Tab7'!$O$70:$O$273)</f>
        <v>0</v>
      </c>
      <c r="N762" s="337">
        <f>SUMIF('Tab 8'!$N$70:$N$680,A762,'Tab 8'!$O$70:$O$680)</f>
        <v>0</v>
      </c>
      <c r="O762" s="739">
        <f t="shared" si="45"/>
        <v>0</v>
      </c>
      <c r="P762" s="740">
        <f t="shared" si="47"/>
        <v>0</v>
      </c>
    </row>
    <row r="763" spans="1:16">
      <c r="A763" s="732" t="s">
        <v>1431</v>
      </c>
      <c r="B763" s="80">
        <f>VLOOKUP(A763,[1]Adjustments!$A$12:$B$1400,2,FALSE)</f>
        <v>102953.25</v>
      </c>
      <c r="C763" s="80">
        <f>VLOOKUP(A763,[1]Adjustments!$A$12:$DS$1400,123,FALSE)</f>
        <v>0</v>
      </c>
      <c r="D763" s="80">
        <f t="shared" si="46"/>
        <v>102953.25</v>
      </c>
      <c r="F763" s="337">
        <f>VLOOKUP(A763,[1]Adjustments!$A$12:$DQ$1400,121,FALSE)</f>
        <v>0</v>
      </c>
      <c r="G763" s="740">
        <f t="shared" si="48"/>
        <v>-102953.25</v>
      </c>
      <c r="I763" s="738">
        <f>SUMIF('Tab 3'!$N$11:$N$409,A763,'Tab 3'!$O$11:$O$409)</f>
        <v>0</v>
      </c>
      <c r="J763" s="337">
        <f>SUMIF('Tab 4'!$N$11:$N$409,A763,'Tab 4'!$O$11:$O$409)</f>
        <v>0</v>
      </c>
      <c r="K763" s="337">
        <f>SUMIF('Tab 5'!$N$11:$N$69,A763,'Tab 5'!$O$11:$O$69)</f>
        <v>0</v>
      </c>
      <c r="L763" s="751">
        <f>SUMIF('Tab 6'!$N$11:$N$409,A763,'Tab 6'!$O$11:$O$409)</f>
        <v>0</v>
      </c>
      <c r="M763" s="337">
        <f>SUMIF('Tab7'!$N$70:$N$273,A763,'Tab7'!$O$70:$O$273)</f>
        <v>0</v>
      </c>
      <c r="N763" s="337">
        <f>SUMIF('Tab 8'!$N$70:$N$680,A763,'Tab 8'!$O$70:$O$680)</f>
        <v>0</v>
      </c>
      <c r="O763" s="739">
        <f t="shared" si="45"/>
        <v>0</v>
      </c>
      <c r="P763" s="740">
        <f t="shared" si="47"/>
        <v>0</v>
      </c>
    </row>
    <row r="764" spans="1:16">
      <c r="A764" s="732" t="s">
        <v>1432</v>
      </c>
      <c r="B764" s="80">
        <f>VLOOKUP(A764,[1]Adjustments!$A$12:$B$1400,2,FALSE)</f>
        <v>633.15</v>
      </c>
      <c r="C764" s="80">
        <f>VLOOKUP(A764,[1]Adjustments!$A$12:$DS$1400,123,FALSE)</f>
        <v>0</v>
      </c>
      <c r="D764" s="80">
        <f t="shared" si="46"/>
        <v>633.15</v>
      </c>
      <c r="F764" s="337">
        <f>VLOOKUP(A764,[1]Adjustments!$A$12:$DQ$1400,121,FALSE)</f>
        <v>0</v>
      </c>
      <c r="G764" s="740">
        <f t="shared" si="48"/>
        <v>-633.15</v>
      </c>
      <c r="I764" s="738">
        <f>SUMIF('Tab 3'!$N$11:$N$409,A764,'Tab 3'!$O$11:$O$409)</f>
        <v>0</v>
      </c>
      <c r="J764" s="337">
        <f>SUMIF('Tab 4'!$N$11:$N$409,A764,'Tab 4'!$O$11:$O$409)</f>
        <v>0</v>
      </c>
      <c r="K764" s="337">
        <f>SUMIF('Tab 5'!$N$11:$N$69,A764,'Tab 5'!$O$11:$O$69)</f>
        <v>0</v>
      </c>
      <c r="L764" s="751">
        <f>SUMIF('Tab 6'!$N$11:$N$409,A764,'Tab 6'!$O$11:$O$409)</f>
        <v>0</v>
      </c>
      <c r="M764" s="337">
        <f>SUMIF('Tab7'!$N$70:$N$273,A764,'Tab7'!$O$70:$O$273)</f>
        <v>0</v>
      </c>
      <c r="N764" s="337">
        <f>SUMIF('Tab 8'!$N$70:$N$680,A764,'Tab 8'!$O$70:$O$680)</f>
        <v>0</v>
      </c>
      <c r="O764" s="739">
        <f t="shared" si="45"/>
        <v>0</v>
      </c>
      <c r="P764" s="740">
        <f t="shared" si="47"/>
        <v>0</v>
      </c>
    </row>
    <row r="765" spans="1:16">
      <c r="A765" s="732" t="s">
        <v>1433</v>
      </c>
      <c r="B765" s="80">
        <f>VLOOKUP(A765,[1]Adjustments!$A$12:$B$1400,2,FALSE)</f>
        <v>274253.65000000002</v>
      </c>
      <c r="C765" s="80">
        <f>VLOOKUP(A765,[1]Adjustments!$A$12:$DS$1400,123,FALSE)</f>
        <v>0</v>
      </c>
      <c r="D765" s="80">
        <f t="shared" si="46"/>
        <v>274253.65000000002</v>
      </c>
      <c r="F765" s="337">
        <f>VLOOKUP(A765,[1]Adjustments!$A$12:$DQ$1400,121,FALSE)</f>
        <v>0</v>
      </c>
      <c r="G765" s="740">
        <f t="shared" si="48"/>
        <v>-274253.65000000002</v>
      </c>
      <c r="I765" s="738">
        <f>SUMIF('Tab 3'!$N$11:$N$409,A765,'Tab 3'!$O$11:$O$409)</f>
        <v>0</v>
      </c>
      <c r="J765" s="337">
        <f>SUMIF('Tab 4'!$N$11:$N$409,A765,'Tab 4'!$O$11:$O$409)</f>
        <v>0</v>
      </c>
      <c r="K765" s="337">
        <f>SUMIF('Tab 5'!$N$11:$N$69,A765,'Tab 5'!$O$11:$O$69)</f>
        <v>0</v>
      </c>
      <c r="L765" s="751">
        <f>SUMIF('Tab 6'!$N$11:$N$409,A765,'Tab 6'!$O$11:$O$409)</f>
        <v>0</v>
      </c>
      <c r="M765" s="337">
        <f>SUMIF('Tab7'!$N$70:$N$273,A765,'Tab7'!$O$70:$O$273)</f>
        <v>0</v>
      </c>
      <c r="N765" s="337">
        <f>SUMIF('Tab 8'!$N$70:$N$680,A765,'Tab 8'!$O$70:$O$680)</f>
        <v>0</v>
      </c>
      <c r="O765" s="739">
        <f t="shared" si="45"/>
        <v>0</v>
      </c>
      <c r="P765" s="740">
        <f t="shared" si="47"/>
        <v>0</v>
      </c>
    </row>
    <row r="766" spans="1:16">
      <c r="A766" s="732" t="s">
        <v>1434</v>
      </c>
      <c r="B766" s="80">
        <f>VLOOKUP(A766,[1]Adjustments!$A$12:$B$1400,2,FALSE)</f>
        <v>1490452.88</v>
      </c>
      <c r="C766" s="80">
        <f>VLOOKUP(A766,[1]Adjustments!$A$12:$DS$1400,123,FALSE)</f>
        <v>0</v>
      </c>
      <c r="D766" s="80">
        <f t="shared" si="46"/>
        <v>1490452.88</v>
      </c>
      <c r="F766" s="337">
        <f>VLOOKUP(A766,[1]Adjustments!$A$12:$DQ$1400,121,FALSE)</f>
        <v>0</v>
      </c>
      <c r="G766" s="740">
        <f t="shared" si="48"/>
        <v>-1490452.88</v>
      </c>
      <c r="I766" s="738">
        <f>SUMIF('Tab 3'!$N$11:$N$409,A766,'Tab 3'!$O$11:$O$409)</f>
        <v>0</v>
      </c>
      <c r="J766" s="337">
        <f>SUMIF('Tab 4'!$N$11:$N$409,A766,'Tab 4'!$O$11:$O$409)</f>
        <v>0</v>
      </c>
      <c r="K766" s="337">
        <f>SUMIF('Tab 5'!$N$11:$N$69,A766,'Tab 5'!$O$11:$O$69)</f>
        <v>0</v>
      </c>
      <c r="L766" s="751">
        <f>SUMIF('Tab 6'!$N$11:$N$409,A766,'Tab 6'!$O$11:$O$409)</f>
        <v>0</v>
      </c>
      <c r="M766" s="337">
        <f>SUMIF('Tab7'!$N$70:$N$273,A766,'Tab7'!$O$70:$O$273)</f>
        <v>0</v>
      </c>
      <c r="N766" s="337">
        <f>SUMIF('Tab 8'!$N$70:$N$680,A766,'Tab 8'!$O$70:$O$680)</f>
        <v>0</v>
      </c>
      <c r="O766" s="739">
        <f t="shared" si="45"/>
        <v>0</v>
      </c>
      <c r="P766" s="740">
        <f t="shared" si="47"/>
        <v>0</v>
      </c>
    </row>
    <row r="767" spans="1:16">
      <c r="A767" s="732" t="s">
        <v>1435</v>
      </c>
      <c r="B767" s="80">
        <f>VLOOKUP(A767,[1]Adjustments!$A$12:$B$1400,2,FALSE)</f>
        <v>71241.81</v>
      </c>
      <c r="C767" s="80">
        <f>VLOOKUP(A767,[1]Adjustments!$A$12:$DS$1400,123,FALSE)</f>
        <v>0</v>
      </c>
      <c r="D767" s="80">
        <f t="shared" si="46"/>
        <v>71241.81</v>
      </c>
      <c r="F767" s="337">
        <f>VLOOKUP(A767,[1]Adjustments!$A$12:$DQ$1400,121,FALSE)</f>
        <v>0</v>
      </c>
      <c r="G767" s="740">
        <f t="shared" si="48"/>
        <v>-71241.81</v>
      </c>
      <c r="I767" s="738">
        <f>SUMIF('Tab 3'!$N$11:$N$409,A767,'Tab 3'!$O$11:$O$409)</f>
        <v>0</v>
      </c>
      <c r="J767" s="337">
        <f>SUMIF('Tab 4'!$N$11:$N$409,A767,'Tab 4'!$O$11:$O$409)</f>
        <v>0</v>
      </c>
      <c r="K767" s="337">
        <f>SUMIF('Tab 5'!$N$11:$N$69,A767,'Tab 5'!$O$11:$O$69)</f>
        <v>0</v>
      </c>
      <c r="L767" s="751">
        <f>SUMIF('Tab 6'!$N$11:$N$409,A767,'Tab 6'!$O$11:$O$409)</f>
        <v>0</v>
      </c>
      <c r="M767" s="337">
        <f>SUMIF('Tab7'!$N$70:$N$273,A767,'Tab7'!$O$70:$O$273)</f>
        <v>0</v>
      </c>
      <c r="N767" s="337">
        <f>SUMIF('Tab 8'!$N$70:$N$680,A767,'Tab 8'!$O$70:$O$680)</f>
        <v>0</v>
      </c>
      <c r="O767" s="739">
        <f t="shared" si="45"/>
        <v>0</v>
      </c>
      <c r="P767" s="740">
        <f t="shared" si="47"/>
        <v>0</v>
      </c>
    </row>
    <row r="768" spans="1:16">
      <c r="A768" s="732" t="s">
        <v>1436</v>
      </c>
      <c r="B768" s="80">
        <f>VLOOKUP(A768,[1]Adjustments!$A$12:$B$1400,2,FALSE)</f>
        <v>16467.580000000002</v>
      </c>
      <c r="C768" s="80">
        <f>VLOOKUP(A768,[1]Adjustments!$A$12:$DS$1400,123,FALSE)</f>
        <v>0</v>
      </c>
      <c r="D768" s="80">
        <f t="shared" si="46"/>
        <v>16467.580000000002</v>
      </c>
      <c r="F768" s="337">
        <f>VLOOKUP(A768,[1]Adjustments!$A$12:$DQ$1400,121,FALSE)</f>
        <v>0</v>
      </c>
      <c r="G768" s="740">
        <f t="shared" si="48"/>
        <v>-16467.580000000002</v>
      </c>
      <c r="I768" s="738">
        <f>SUMIF('Tab 3'!$N$11:$N$409,A768,'Tab 3'!$O$11:$O$409)</f>
        <v>0</v>
      </c>
      <c r="J768" s="337">
        <f>SUMIF('Tab 4'!$N$11:$N$409,A768,'Tab 4'!$O$11:$O$409)</f>
        <v>0</v>
      </c>
      <c r="K768" s="337">
        <f>SUMIF('Tab 5'!$N$11:$N$69,A768,'Tab 5'!$O$11:$O$69)</f>
        <v>0</v>
      </c>
      <c r="L768" s="751">
        <f>SUMIF('Tab 6'!$N$11:$N$409,A768,'Tab 6'!$O$11:$O$409)</f>
        <v>0</v>
      </c>
      <c r="M768" s="337">
        <f>SUMIF('Tab7'!$N$70:$N$273,A768,'Tab7'!$O$70:$O$273)</f>
        <v>0</v>
      </c>
      <c r="N768" s="337">
        <f>SUMIF('Tab 8'!$N$70:$N$680,A768,'Tab 8'!$O$70:$O$680)</f>
        <v>0</v>
      </c>
      <c r="O768" s="739">
        <f t="shared" si="45"/>
        <v>0</v>
      </c>
      <c r="P768" s="740">
        <f t="shared" si="47"/>
        <v>0</v>
      </c>
    </row>
    <row r="769" spans="1:16">
      <c r="A769" s="732" t="s">
        <v>1437</v>
      </c>
      <c r="B769" s="80">
        <f>VLOOKUP(A769,[1]Adjustments!$A$12:$B$1400,2,FALSE)</f>
        <v>21165.68</v>
      </c>
      <c r="C769" s="80">
        <f>VLOOKUP(A769,[1]Adjustments!$A$12:$DS$1400,123,FALSE)</f>
        <v>0</v>
      </c>
      <c r="D769" s="80">
        <f t="shared" si="46"/>
        <v>21165.68</v>
      </c>
      <c r="F769" s="337">
        <f>VLOOKUP(A769,[1]Adjustments!$A$12:$DQ$1400,121,FALSE)</f>
        <v>0</v>
      </c>
      <c r="G769" s="740">
        <f t="shared" si="48"/>
        <v>-21165.68</v>
      </c>
      <c r="I769" s="738">
        <f>SUMIF('Tab 3'!$N$11:$N$409,A769,'Tab 3'!$O$11:$O$409)</f>
        <v>0</v>
      </c>
      <c r="J769" s="337">
        <f>SUMIF('Tab 4'!$N$11:$N$409,A769,'Tab 4'!$O$11:$O$409)</f>
        <v>0</v>
      </c>
      <c r="K769" s="337">
        <f>SUMIF('Tab 5'!$N$11:$N$69,A769,'Tab 5'!$O$11:$O$69)</f>
        <v>0</v>
      </c>
      <c r="L769" s="751">
        <f>SUMIF('Tab 6'!$N$11:$N$409,A769,'Tab 6'!$O$11:$O$409)</f>
        <v>0</v>
      </c>
      <c r="M769" s="337">
        <f>SUMIF('Tab7'!$N$70:$N$273,A769,'Tab7'!$O$70:$O$273)</f>
        <v>0</v>
      </c>
      <c r="N769" s="337">
        <f>SUMIF('Tab 8'!$N$70:$N$680,A769,'Tab 8'!$O$70:$O$680)</f>
        <v>0</v>
      </c>
      <c r="O769" s="739">
        <f t="shared" si="45"/>
        <v>0</v>
      </c>
      <c r="P769" s="740">
        <f t="shared" si="47"/>
        <v>0</v>
      </c>
    </row>
    <row r="770" spans="1:16">
      <c r="A770" s="732" t="s">
        <v>1438</v>
      </c>
      <c r="B770" s="80">
        <f>VLOOKUP(A770,[1]Adjustments!$A$12:$B$1400,2,FALSE)</f>
        <v>17276.34</v>
      </c>
      <c r="C770" s="80">
        <f>VLOOKUP(A770,[1]Adjustments!$A$12:$DS$1400,123,FALSE)</f>
        <v>0</v>
      </c>
      <c r="D770" s="80">
        <f t="shared" si="46"/>
        <v>17276.34</v>
      </c>
      <c r="F770" s="337">
        <f>VLOOKUP(A770,[1]Adjustments!$A$12:$DQ$1400,121,FALSE)</f>
        <v>0</v>
      </c>
      <c r="G770" s="740">
        <f t="shared" si="48"/>
        <v>-17276.34</v>
      </c>
      <c r="I770" s="738">
        <f>SUMIF('Tab 3'!$N$11:$N$409,A770,'Tab 3'!$O$11:$O$409)</f>
        <v>0</v>
      </c>
      <c r="J770" s="337">
        <f>SUMIF('Tab 4'!$N$11:$N$409,A770,'Tab 4'!$O$11:$O$409)</f>
        <v>0</v>
      </c>
      <c r="K770" s="337">
        <f>SUMIF('Tab 5'!$N$11:$N$69,A770,'Tab 5'!$O$11:$O$69)</f>
        <v>0</v>
      </c>
      <c r="L770" s="751">
        <f>SUMIF('Tab 6'!$N$11:$N$409,A770,'Tab 6'!$O$11:$O$409)</f>
        <v>0</v>
      </c>
      <c r="M770" s="337">
        <f>SUMIF('Tab7'!$N$70:$N$273,A770,'Tab7'!$O$70:$O$273)</f>
        <v>0</v>
      </c>
      <c r="N770" s="337">
        <f>SUMIF('Tab 8'!$N$70:$N$680,A770,'Tab 8'!$O$70:$O$680)</f>
        <v>0</v>
      </c>
      <c r="O770" s="739">
        <f t="shared" si="45"/>
        <v>0</v>
      </c>
      <c r="P770" s="740">
        <f t="shared" si="47"/>
        <v>0</v>
      </c>
    </row>
    <row r="771" spans="1:16">
      <c r="A771" s="732" t="s">
        <v>1439</v>
      </c>
      <c r="B771" s="80">
        <f>VLOOKUP(A771,[1]Adjustments!$A$12:$B$1400,2,FALSE)</f>
        <v>4483442.4000000004</v>
      </c>
      <c r="C771" s="80">
        <f>VLOOKUP(A771,[1]Adjustments!$A$12:$DS$1400,123,FALSE)</f>
        <v>0</v>
      </c>
      <c r="D771" s="80">
        <f t="shared" si="46"/>
        <v>4483442.4000000004</v>
      </c>
      <c r="F771" s="337">
        <f>VLOOKUP(A771,[1]Adjustments!$A$12:$DQ$1400,121,FALSE)</f>
        <v>0</v>
      </c>
      <c r="G771" s="740">
        <f t="shared" si="48"/>
        <v>-4483442.4000000004</v>
      </c>
      <c r="I771" s="738">
        <f>SUMIF('Tab 3'!$N$11:$N$409,A771,'Tab 3'!$O$11:$O$409)</f>
        <v>0</v>
      </c>
      <c r="J771" s="337">
        <f>SUMIF('Tab 4'!$N$11:$N$409,A771,'Tab 4'!$O$11:$O$409)</f>
        <v>0</v>
      </c>
      <c r="K771" s="337">
        <f>SUMIF('Tab 5'!$N$11:$N$69,A771,'Tab 5'!$O$11:$O$69)</f>
        <v>0</v>
      </c>
      <c r="L771" s="751">
        <f>SUMIF('Tab 6'!$N$11:$N$409,A771,'Tab 6'!$O$11:$O$409)</f>
        <v>0</v>
      </c>
      <c r="M771" s="337">
        <f>SUMIF('Tab7'!$N$70:$N$273,A771,'Tab7'!$O$70:$O$273)</f>
        <v>0</v>
      </c>
      <c r="N771" s="337">
        <f>SUMIF('Tab 8'!$N$70:$N$680,A771,'Tab 8'!$O$70:$O$680)</f>
        <v>0</v>
      </c>
      <c r="O771" s="739">
        <f t="shared" si="45"/>
        <v>0</v>
      </c>
      <c r="P771" s="740">
        <f t="shared" si="47"/>
        <v>0</v>
      </c>
    </row>
    <row r="772" spans="1:16">
      <c r="A772" s="732" t="s">
        <v>1440</v>
      </c>
      <c r="B772" s="80">
        <f>VLOOKUP(A772,[1]Adjustments!$A$12:$B$1400,2,FALSE)</f>
        <v>47867.44</v>
      </c>
      <c r="C772" s="80">
        <f>VLOOKUP(A772,[1]Adjustments!$A$12:$DS$1400,123,FALSE)</f>
        <v>0</v>
      </c>
      <c r="D772" s="80">
        <f t="shared" si="46"/>
        <v>47867.44</v>
      </c>
      <c r="F772" s="337">
        <f>VLOOKUP(A772,[1]Adjustments!$A$12:$DQ$1400,121,FALSE)</f>
        <v>0</v>
      </c>
      <c r="G772" s="740">
        <f t="shared" si="48"/>
        <v>-47867.44</v>
      </c>
      <c r="I772" s="738">
        <f>SUMIF('Tab 3'!$N$11:$N$409,A772,'Tab 3'!$O$11:$O$409)</f>
        <v>0</v>
      </c>
      <c r="J772" s="337">
        <f>SUMIF('Tab 4'!$N$11:$N$409,A772,'Tab 4'!$O$11:$O$409)</f>
        <v>0</v>
      </c>
      <c r="K772" s="337">
        <f>SUMIF('Tab 5'!$N$11:$N$69,A772,'Tab 5'!$O$11:$O$69)</f>
        <v>0</v>
      </c>
      <c r="L772" s="751">
        <f>SUMIF('Tab 6'!$N$11:$N$409,A772,'Tab 6'!$O$11:$O$409)</f>
        <v>0</v>
      </c>
      <c r="M772" s="337">
        <f>SUMIF('Tab7'!$N$70:$N$273,A772,'Tab7'!$O$70:$O$273)</f>
        <v>0</v>
      </c>
      <c r="N772" s="337">
        <f>SUMIF('Tab 8'!$N$70:$N$680,A772,'Tab 8'!$O$70:$O$680)</f>
        <v>0</v>
      </c>
      <c r="O772" s="739">
        <f t="shared" si="45"/>
        <v>0</v>
      </c>
      <c r="P772" s="740">
        <f t="shared" si="47"/>
        <v>0</v>
      </c>
    </row>
    <row r="773" spans="1:16">
      <c r="A773" s="732" t="s">
        <v>1441</v>
      </c>
      <c r="B773" s="80">
        <f>VLOOKUP(A773,[1]Adjustments!$A$12:$B$1400,2,FALSE)</f>
        <v>10429784.68</v>
      </c>
      <c r="C773" s="80">
        <f>VLOOKUP(A773,[1]Adjustments!$A$12:$DS$1400,123,FALSE)</f>
        <v>0</v>
      </c>
      <c r="D773" s="80">
        <f t="shared" si="46"/>
        <v>10429784.68</v>
      </c>
      <c r="F773" s="337">
        <f>VLOOKUP(A773,[1]Adjustments!$A$12:$DQ$1400,121,FALSE)</f>
        <v>0</v>
      </c>
      <c r="G773" s="740">
        <f t="shared" si="48"/>
        <v>-10429784.68</v>
      </c>
      <c r="I773" s="738">
        <f>SUMIF('Tab 3'!$N$11:$N$409,A773,'Tab 3'!$O$11:$O$409)</f>
        <v>0</v>
      </c>
      <c r="J773" s="337">
        <f>SUMIF('Tab 4'!$N$11:$N$409,A773,'Tab 4'!$O$11:$O$409)</f>
        <v>0</v>
      </c>
      <c r="K773" s="337">
        <f>SUMIF('Tab 5'!$N$11:$N$69,A773,'Tab 5'!$O$11:$O$69)</f>
        <v>0</v>
      </c>
      <c r="L773" s="751">
        <f>SUMIF('Tab 6'!$N$11:$N$409,A773,'Tab 6'!$O$11:$O$409)</f>
        <v>0</v>
      </c>
      <c r="M773" s="337">
        <f>SUMIF('Tab7'!$N$70:$N$273,A773,'Tab7'!$O$70:$O$273)</f>
        <v>0</v>
      </c>
      <c r="N773" s="337">
        <f>SUMIF('Tab 8'!$N$70:$N$680,A773,'Tab 8'!$O$70:$O$680)</f>
        <v>0</v>
      </c>
      <c r="O773" s="739">
        <f t="shared" si="45"/>
        <v>0</v>
      </c>
      <c r="P773" s="740">
        <f t="shared" si="47"/>
        <v>0</v>
      </c>
    </row>
    <row r="774" spans="1:16">
      <c r="A774" s="732" t="s">
        <v>1442</v>
      </c>
      <c r="B774" s="80">
        <f>VLOOKUP(A774,[1]Adjustments!$A$12:$B$1400,2,FALSE)</f>
        <v>10864688.520000018</v>
      </c>
      <c r="C774" s="80">
        <f>VLOOKUP(A774,[1]Adjustments!$A$12:$DS$1400,123,FALSE)</f>
        <v>0</v>
      </c>
      <c r="D774" s="80">
        <f t="shared" si="46"/>
        <v>10864688.520000018</v>
      </c>
      <c r="F774" s="337">
        <f>VLOOKUP(A774,[1]Adjustments!$A$12:$DQ$1400,121,FALSE)</f>
        <v>-8272903.1999999983</v>
      </c>
      <c r="G774" s="740">
        <f t="shared" si="48"/>
        <v>-19137591.720000017</v>
      </c>
      <c r="I774" s="738">
        <f>SUMIF('Tab 3'!$N$11:$N$409,A774,'Tab 3'!$O$11:$O$409)</f>
        <v>0</v>
      </c>
      <c r="J774" s="337">
        <f>SUMIF('Tab 4'!$N$11:$N$409,A774,'Tab 4'!$O$11:$O$409)</f>
        <v>0</v>
      </c>
      <c r="K774" s="337">
        <f>SUMIF('Tab 5'!$N$11:$N$69,A774,'Tab 5'!$O$11:$O$69)</f>
        <v>0</v>
      </c>
      <c r="L774" s="751">
        <f>SUMIF('Tab 6'!$N$11:$N$409,A774,'Tab 6'!$O$11:$O$409)</f>
        <v>0</v>
      </c>
      <c r="M774" s="337">
        <f>SUMIF('Tab7'!$N$70:$N$273,A774,'Tab7'!$O$70:$O$273)</f>
        <v>0</v>
      </c>
      <c r="N774" s="337">
        <f>SUMIF('Tab 8'!$N$70:$N$680,A774,'Tab 8'!$O$70:$O$680)</f>
        <v>-8272903.1791907512</v>
      </c>
      <c r="O774" s="739">
        <f t="shared" si="45"/>
        <v>-8272903.1791907512</v>
      </c>
      <c r="P774" s="740">
        <f t="shared" si="47"/>
        <v>-8272903.1791907512</v>
      </c>
    </row>
    <row r="775" spans="1:16">
      <c r="A775" s="732" t="s">
        <v>1443</v>
      </c>
      <c r="B775" s="80">
        <f>VLOOKUP(A775,[1]Adjustments!$A$12:$B$1400,2,FALSE)</f>
        <v>307759.78000000003</v>
      </c>
      <c r="C775" s="80">
        <f>VLOOKUP(A775,[1]Adjustments!$A$12:$DS$1400,123,FALSE)</f>
        <v>0</v>
      </c>
      <c r="D775" s="80">
        <f t="shared" si="46"/>
        <v>307759.78000000003</v>
      </c>
      <c r="F775" s="337">
        <f>VLOOKUP(A775,[1]Adjustments!$A$12:$DQ$1400,121,FALSE)</f>
        <v>0</v>
      </c>
      <c r="G775" s="740">
        <f t="shared" si="48"/>
        <v>-307759.78000000003</v>
      </c>
      <c r="I775" s="738">
        <f>SUMIF('Tab 3'!$N$11:$N$409,A775,'Tab 3'!$O$11:$O$409)</f>
        <v>0</v>
      </c>
      <c r="J775" s="337">
        <f>SUMIF('Tab 4'!$N$11:$N$409,A775,'Tab 4'!$O$11:$O$409)</f>
        <v>0</v>
      </c>
      <c r="K775" s="337">
        <f>SUMIF('Tab 5'!$N$11:$N$69,A775,'Tab 5'!$O$11:$O$69)</f>
        <v>0</v>
      </c>
      <c r="L775" s="751">
        <f>SUMIF('Tab 6'!$N$11:$N$409,A775,'Tab 6'!$O$11:$O$409)</f>
        <v>0</v>
      </c>
      <c r="M775" s="337">
        <f>SUMIF('Tab7'!$N$70:$N$273,A775,'Tab7'!$O$70:$O$273)</f>
        <v>0</v>
      </c>
      <c r="N775" s="337">
        <f>SUMIF('Tab 8'!$N$70:$N$680,A775,'Tab 8'!$O$70:$O$680)</f>
        <v>0</v>
      </c>
      <c r="O775" s="739">
        <f t="shared" si="45"/>
        <v>0</v>
      </c>
      <c r="P775" s="740">
        <f t="shared" si="47"/>
        <v>0</v>
      </c>
    </row>
    <row r="776" spans="1:16">
      <c r="A776" s="732" t="s">
        <v>1444</v>
      </c>
      <c r="B776" s="80">
        <f>VLOOKUP(A776,[1]Adjustments!$A$12:$B$1400,2,FALSE)</f>
        <v>16378707.449999999</v>
      </c>
      <c r="C776" s="80">
        <f>VLOOKUP(A776,[1]Adjustments!$A$12:$DS$1400,123,FALSE)</f>
        <v>0</v>
      </c>
      <c r="D776" s="80">
        <f t="shared" si="46"/>
        <v>16378707.449999999</v>
      </c>
      <c r="F776" s="337">
        <f>VLOOKUP(A776,[1]Adjustments!$A$12:$DQ$1400,121,FALSE)</f>
        <v>0</v>
      </c>
      <c r="G776" s="740">
        <f t="shared" si="48"/>
        <v>-16378707.449999999</v>
      </c>
      <c r="I776" s="738">
        <f>SUMIF('Tab 3'!$N$11:$N$409,A776,'Tab 3'!$O$11:$O$409)</f>
        <v>0</v>
      </c>
      <c r="J776" s="337">
        <f>SUMIF('Tab 4'!$N$11:$N$409,A776,'Tab 4'!$O$11:$O$409)</f>
        <v>0</v>
      </c>
      <c r="K776" s="337">
        <f>SUMIF('Tab 5'!$N$11:$N$69,A776,'Tab 5'!$O$11:$O$69)</f>
        <v>0</v>
      </c>
      <c r="L776" s="751">
        <f>SUMIF('Tab 6'!$N$11:$N$409,A776,'Tab 6'!$O$11:$O$409)</f>
        <v>0</v>
      </c>
      <c r="M776" s="337">
        <f>SUMIF('Tab7'!$N$70:$N$273,A776,'Tab7'!$O$70:$O$273)</f>
        <v>0</v>
      </c>
      <c r="N776" s="337">
        <f>SUMIF('Tab 8'!$N$70:$N$680,A776,'Tab 8'!$O$70:$O$680)</f>
        <v>0</v>
      </c>
      <c r="O776" s="739">
        <f t="shared" si="45"/>
        <v>0</v>
      </c>
      <c r="P776" s="740">
        <f t="shared" si="47"/>
        <v>0</v>
      </c>
    </row>
    <row r="777" spans="1:16">
      <c r="A777" s="732" t="s">
        <v>1445</v>
      </c>
      <c r="B777" s="80">
        <f>VLOOKUP(A777,[1]Adjustments!$A$12:$B$1400,2,FALSE)</f>
        <v>252796.93</v>
      </c>
      <c r="C777" s="80">
        <f>VLOOKUP(A777,[1]Adjustments!$A$12:$DS$1400,123,FALSE)</f>
        <v>0</v>
      </c>
      <c r="D777" s="80">
        <f t="shared" si="46"/>
        <v>252796.93</v>
      </c>
      <c r="F777" s="337">
        <f>VLOOKUP(A777,[1]Adjustments!$A$12:$DQ$1400,121,FALSE)</f>
        <v>0</v>
      </c>
      <c r="G777" s="740">
        <f t="shared" si="48"/>
        <v>-252796.93</v>
      </c>
      <c r="I777" s="738">
        <f>SUMIF('Tab 3'!$N$11:$N$409,A777,'Tab 3'!$O$11:$O$409)</f>
        <v>0</v>
      </c>
      <c r="J777" s="337">
        <f>SUMIF('Tab 4'!$N$11:$N$409,A777,'Tab 4'!$O$11:$O$409)</f>
        <v>0</v>
      </c>
      <c r="K777" s="337">
        <f>SUMIF('Tab 5'!$N$11:$N$69,A777,'Tab 5'!$O$11:$O$69)</f>
        <v>0</v>
      </c>
      <c r="L777" s="751">
        <f>SUMIF('Tab 6'!$N$11:$N$409,A777,'Tab 6'!$O$11:$O$409)</f>
        <v>0</v>
      </c>
      <c r="M777" s="337">
        <f>SUMIF('Tab7'!$N$70:$N$273,A777,'Tab7'!$O$70:$O$273)</f>
        <v>0</v>
      </c>
      <c r="N777" s="337">
        <f>SUMIF('Tab 8'!$N$70:$N$680,A777,'Tab 8'!$O$70:$O$680)</f>
        <v>0</v>
      </c>
      <c r="O777" s="739">
        <f t="shared" si="45"/>
        <v>0</v>
      </c>
      <c r="P777" s="740">
        <f t="shared" si="47"/>
        <v>0</v>
      </c>
    </row>
    <row r="778" spans="1:16">
      <c r="A778" s="732" t="s">
        <v>1446</v>
      </c>
      <c r="B778" s="80">
        <f>VLOOKUP(A778,[1]Adjustments!$A$12:$B$1400,2,FALSE)</f>
        <v>-3581389.9300000183</v>
      </c>
      <c r="C778" s="80">
        <f>VLOOKUP(A778,[1]Adjustments!$A$12:$DS$1400,123,FALSE)</f>
        <v>0</v>
      </c>
      <c r="D778" s="80">
        <f t="shared" si="46"/>
        <v>-3581389.9300000183</v>
      </c>
      <c r="F778" s="337">
        <f>VLOOKUP(A778,[1]Adjustments!$A$12:$DQ$1400,121,FALSE)</f>
        <v>8085193.1700000195</v>
      </c>
      <c r="G778" s="740">
        <f t="shared" si="48"/>
        <v>11666583.100000039</v>
      </c>
      <c r="I778" s="738">
        <f>SUMIF('Tab 3'!$N$11:$N$409,A778,'Tab 3'!$O$11:$O$409)</f>
        <v>0</v>
      </c>
      <c r="J778" s="337">
        <f>SUMIF('Tab 4'!$N$11:$N$409,A778,'Tab 4'!$O$11:$O$409)</f>
        <v>0</v>
      </c>
      <c r="K778" s="337">
        <f>SUMIF('Tab 5'!$N$11:$N$69,A778,'Tab 5'!$O$11:$O$69)</f>
        <v>0</v>
      </c>
      <c r="L778" s="751">
        <f>SUMIF('Tab 6'!$N$11:$N$409,A778,'Tab 6'!$O$11:$O$409)</f>
        <v>0</v>
      </c>
      <c r="M778" s="337">
        <f>SUMIF('Tab7'!$N$70:$N$273,A778,'Tab7'!$O$70:$O$273)</f>
        <v>0</v>
      </c>
      <c r="N778" s="337">
        <f>SUMIF('Tab 8'!$N$70:$N$680,A778,'Tab 8'!$O$70:$O$680)</f>
        <v>8085193.1491907621</v>
      </c>
      <c r="O778" s="739">
        <f t="shared" ref="O778:O841" si="49">SUM(I778:N778)</f>
        <v>8085193.1491907621</v>
      </c>
      <c r="P778" s="740">
        <f t="shared" si="47"/>
        <v>8085193.1491907621</v>
      </c>
    </row>
    <row r="779" spans="1:16">
      <c r="A779" s="732" t="s">
        <v>1447</v>
      </c>
      <c r="B779" s="80">
        <f>VLOOKUP(A779,[1]Adjustments!$A$12:$B$1400,2,FALSE)</f>
        <v>167340.23000000001</v>
      </c>
      <c r="C779" s="80">
        <f>VLOOKUP(A779,[1]Adjustments!$A$12:$DS$1400,123,FALSE)</f>
        <v>0</v>
      </c>
      <c r="D779" s="80">
        <f t="shared" si="46"/>
        <v>167340.23000000001</v>
      </c>
      <c r="F779" s="337">
        <f>VLOOKUP(A779,[1]Adjustments!$A$12:$DQ$1400,121,FALSE)</f>
        <v>0</v>
      </c>
      <c r="G779" s="740">
        <f t="shared" si="48"/>
        <v>-167340.23000000001</v>
      </c>
      <c r="I779" s="738">
        <f>SUMIF('Tab 3'!$N$11:$N$409,A779,'Tab 3'!$O$11:$O$409)</f>
        <v>0</v>
      </c>
      <c r="J779" s="337">
        <f>SUMIF('Tab 4'!$N$11:$N$409,A779,'Tab 4'!$O$11:$O$409)</f>
        <v>0</v>
      </c>
      <c r="K779" s="337">
        <f>SUMIF('Tab 5'!$N$11:$N$69,A779,'Tab 5'!$O$11:$O$69)</f>
        <v>0</v>
      </c>
      <c r="L779" s="751">
        <f>SUMIF('Tab 6'!$N$11:$N$409,A779,'Tab 6'!$O$11:$O$409)</f>
        <v>0</v>
      </c>
      <c r="M779" s="337">
        <f>SUMIF('Tab7'!$N$70:$N$273,A779,'Tab7'!$O$70:$O$273)</f>
        <v>0</v>
      </c>
      <c r="N779" s="337">
        <f>SUMIF('Tab 8'!$N$70:$N$680,A779,'Tab 8'!$O$70:$O$680)</f>
        <v>0</v>
      </c>
      <c r="O779" s="739">
        <f t="shared" si="49"/>
        <v>0</v>
      </c>
      <c r="P779" s="740">
        <f t="shared" si="47"/>
        <v>0</v>
      </c>
    </row>
    <row r="780" spans="1:16">
      <c r="A780" s="826" t="s">
        <v>1448</v>
      </c>
      <c r="B780" s="827">
        <f>VLOOKUP(A780,[1]Adjustments!$A$12:$B$1400,2,FALSE)</f>
        <v>4880187.1100000003</v>
      </c>
      <c r="C780" s="827">
        <f>VLOOKUP(A780,[1]Adjustments!$A$12:$DS$1400,123,FALSE)</f>
        <v>0</v>
      </c>
      <c r="D780" s="827">
        <f>SUM(B780:C780)</f>
        <v>4880187.1100000003</v>
      </c>
      <c r="E780" s="828"/>
      <c r="F780" s="829">
        <f>VLOOKUP(A780,[1]Adjustments!$A$12:$DQ$1400,121,FALSE)</f>
        <v>0</v>
      </c>
      <c r="G780" s="829">
        <f t="shared" si="48"/>
        <v>-4880187.1100000003</v>
      </c>
      <c r="I780" s="738">
        <f>SUMIF('Tab 3'!$N$11:$N$409,A780,'Tab 3'!$O$11:$O$409)</f>
        <v>0</v>
      </c>
      <c r="J780" s="337">
        <f>SUMIF('Tab 4'!$N$11:$N$409,A780,'Tab 4'!$O$11:$O$409)</f>
        <v>0</v>
      </c>
      <c r="K780" s="337">
        <f>SUMIF('Tab 5'!$N$11:$N$69,A780,'Tab 5'!$O$11:$O$69)</f>
        <v>0</v>
      </c>
      <c r="L780" s="751">
        <f>SUMIF('Tab 6'!$N$11:$N$409,A780,'Tab 6'!$O$11:$O$409)</f>
        <v>0</v>
      </c>
      <c r="M780" s="337">
        <f>SUMIF('Tab7'!$N$70:$N$273,A780,'Tab7'!$O$70:$O$273)</f>
        <v>0</v>
      </c>
      <c r="N780" s="337">
        <f>SUMIF('Tab 8'!$N$70:$N$680,A780,'Tab 8'!$O$70:$O$680)</f>
        <v>0</v>
      </c>
      <c r="O780" s="739">
        <f t="shared" si="49"/>
        <v>0</v>
      </c>
      <c r="P780" s="740">
        <f t="shared" si="47"/>
        <v>0</v>
      </c>
    </row>
    <row r="781" spans="1:16">
      <c r="A781" s="732" t="s">
        <v>2027</v>
      </c>
      <c r="B781" s="80">
        <f>VLOOKUP(A781,[1]Adjustments!$A$12:$B$1400,2,FALSE)</f>
        <v>25510.62</v>
      </c>
      <c r="C781" s="80">
        <f>VLOOKUP(A781,[1]Adjustments!$A$12:$DS$1400,123,FALSE)</f>
        <v>0</v>
      </c>
      <c r="D781" s="80">
        <f t="shared" ref="D781:D843" si="50">SUM(B781:C781)</f>
        <v>25510.62</v>
      </c>
      <c r="F781" s="337">
        <f>VLOOKUP(A781,[1]Adjustments!$A$12:$DQ$1400,121,FALSE)</f>
        <v>0</v>
      </c>
      <c r="G781" s="740">
        <f t="shared" si="48"/>
        <v>-25510.62</v>
      </c>
      <c r="I781" s="738">
        <f>SUMIF('Tab 3'!$N$11:$N$409,A781,'Tab 3'!$O$11:$O$409)</f>
        <v>0</v>
      </c>
      <c r="J781" s="337">
        <f>SUMIF('Tab 4'!$N$11:$N$409,A781,'Tab 4'!$O$11:$O$409)</f>
        <v>0</v>
      </c>
      <c r="K781" s="337">
        <f>SUMIF('Tab 5'!$N$11:$N$69,A781,'Tab 5'!$O$11:$O$69)</f>
        <v>0</v>
      </c>
      <c r="L781" s="751">
        <f>SUMIF('Tab 6'!$N$11:$N$409,A781,'Tab 6'!$O$11:$O$409)</f>
        <v>0</v>
      </c>
      <c r="M781" s="337">
        <f>SUMIF('Tab7'!$N$70:$N$273,A781,'Tab7'!$O$70:$O$273)</f>
        <v>0</v>
      </c>
      <c r="N781" s="337">
        <f>SUMIF('Tab 8'!$N$70:$N$680,A781,'Tab 8'!$O$70:$O$680)</f>
        <v>0</v>
      </c>
      <c r="O781" s="739">
        <f t="shared" si="49"/>
        <v>0</v>
      </c>
      <c r="P781" s="740">
        <f t="shared" ref="P781:P844" si="51">+O781-C781</f>
        <v>0</v>
      </c>
    </row>
    <row r="782" spans="1:16">
      <c r="A782" s="732" t="s">
        <v>1992</v>
      </c>
      <c r="B782" s="80">
        <f>VLOOKUP(A782,[1]Adjustments!$A$12:$B$1400,2,FALSE)</f>
        <v>119747.1</v>
      </c>
      <c r="C782" s="80">
        <f>VLOOKUP(A782,[1]Adjustments!$A$12:$DS$1400,123,FALSE)</f>
        <v>0</v>
      </c>
      <c r="D782" s="80">
        <f t="shared" si="50"/>
        <v>119747.1</v>
      </c>
      <c r="F782" s="337">
        <f>VLOOKUP(A782,[1]Adjustments!$A$12:$DQ$1400,121,FALSE)</f>
        <v>-2328104.08</v>
      </c>
      <c r="G782" s="740">
        <f t="shared" si="48"/>
        <v>-2447851.1800000002</v>
      </c>
      <c r="I782" s="738">
        <f>SUMIF('Tab 3'!$N$11:$N$409,A782,'Tab 3'!$O$11:$O$409)</f>
        <v>0</v>
      </c>
      <c r="J782" s="337">
        <f>SUMIF('Tab 4'!$N$11:$N$409,A782,'Tab 4'!$O$11:$O$409)</f>
        <v>0</v>
      </c>
      <c r="K782" s="337">
        <f>SUMIF('Tab 5'!$N$11:$N$69,A782,'Tab 5'!$O$11:$O$69)</f>
        <v>0</v>
      </c>
      <c r="L782" s="751">
        <f>SUMIF('Tab 6'!$N$11:$N$409,A782,'Tab 6'!$O$11:$O$409)</f>
        <v>-780711.61999999988</v>
      </c>
      <c r="M782" s="337">
        <f>SUMIF('Tab7'!$N$70:$N$273,A782,'Tab7'!$O$70:$O$273)</f>
        <v>0</v>
      </c>
      <c r="N782" s="337">
        <f>SUMIF('Tab 8'!$N$70:$N$680,A782,'Tab 8'!$O$70:$O$680)</f>
        <v>-4620413.78</v>
      </c>
      <c r="O782" s="739">
        <f t="shared" si="49"/>
        <v>-5401125.4000000004</v>
      </c>
      <c r="P782" s="740">
        <f t="shared" si="51"/>
        <v>-5401125.4000000004</v>
      </c>
    </row>
    <row r="783" spans="1:16">
      <c r="A783" s="732" t="s">
        <v>1449</v>
      </c>
      <c r="B783" s="80">
        <f>VLOOKUP(A783,[1]Adjustments!$A$12:$B$1400,2,FALSE)</f>
        <v>-50</v>
      </c>
      <c r="C783" s="80">
        <f>VLOOKUP(A783,[1]Adjustments!$A$12:$DS$1400,123,FALSE)</f>
        <v>0</v>
      </c>
      <c r="D783" s="80">
        <f t="shared" si="50"/>
        <v>-50</v>
      </c>
      <c r="F783" s="337">
        <f>VLOOKUP(A783,[1]Adjustments!$A$12:$DQ$1400,121,FALSE)</f>
        <v>0</v>
      </c>
      <c r="G783" s="740">
        <f t="shared" ref="G783:G846" si="52">+F783-D783</f>
        <v>50</v>
      </c>
      <c r="I783" s="738">
        <f>SUMIF('Tab 3'!$N$11:$N$409,A783,'Tab 3'!$O$11:$O$409)</f>
        <v>0</v>
      </c>
      <c r="J783" s="337">
        <f>SUMIF('Tab 4'!$N$11:$N$409,A783,'Tab 4'!$O$11:$O$409)</f>
        <v>0</v>
      </c>
      <c r="K783" s="337">
        <f>SUMIF('Tab 5'!$N$11:$N$69,A783,'Tab 5'!$O$11:$O$69)</f>
        <v>0</v>
      </c>
      <c r="L783" s="751">
        <f>SUMIF('Tab 6'!$N$11:$N$409,A783,'Tab 6'!$O$11:$O$409)</f>
        <v>0</v>
      </c>
      <c r="M783" s="337">
        <f>SUMIF('Tab7'!$N$70:$N$273,A783,'Tab7'!$O$70:$O$273)</f>
        <v>0</v>
      </c>
      <c r="N783" s="337">
        <f>SUMIF('Tab 8'!$N$70:$N$680,A783,'Tab 8'!$O$70:$O$680)</f>
        <v>0</v>
      </c>
      <c r="O783" s="739">
        <f t="shared" si="49"/>
        <v>0</v>
      </c>
      <c r="P783" s="740">
        <f t="shared" si="51"/>
        <v>0</v>
      </c>
    </row>
    <row r="784" spans="1:16">
      <c r="A784" s="732" t="s">
        <v>1450</v>
      </c>
      <c r="B784" s="80">
        <f>VLOOKUP(A784,[1]Adjustments!$A$12:$B$1400,2,FALSE)</f>
        <v>1808124.12</v>
      </c>
      <c r="C784" s="80">
        <f>VLOOKUP(A784,[1]Adjustments!$A$12:$DS$1400,123,FALSE)</f>
        <v>0</v>
      </c>
      <c r="D784" s="80">
        <f t="shared" si="50"/>
        <v>1808124.12</v>
      </c>
      <c r="F784" s="337">
        <f>VLOOKUP(A784,[1]Adjustments!$A$12:$DQ$1400,121,FALSE)</f>
        <v>-12286216.080000002</v>
      </c>
      <c r="G784" s="740">
        <f t="shared" si="52"/>
        <v>-14094340.200000003</v>
      </c>
      <c r="I784" s="738">
        <f>SUMIF('Tab 3'!$N$11:$N$409,A784,'Tab 3'!$O$11:$O$409)</f>
        <v>0</v>
      </c>
      <c r="J784" s="337">
        <f>SUMIF('Tab 4'!$N$11:$N$409,A784,'Tab 4'!$O$11:$O$409)</f>
        <v>0</v>
      </c>
      <c r="K784" s="337">
        <f>SUMIF('Tab 5'!$N$11:$N$69,A784,'Tab 5'!$O$11:$O$69)</f>
        <v>0</v>
      </c>
      <c r="L784" s="751">
        <f>SUMIF('Tab 6'!$N$11:$N$409,A784,'Tab 6'!$O$11:$O$409)</f>
        <v>-1586776.24</v>
      </c>
      <c r="M784" s="337">
        <f>SUMIF('Tab7'!$N$70:$N$273,A784,'Tab7'!$O$70:$O$273)</f>
        <v>0</v>
      </c>
      <c r="N784" s="337">
        <f>SUMIF('Tab 8'!$N$70:$N$680,A784,'Tab 8'!$O$70:$O$680)</f>
        <v>-32042591.390000001</v>
      </c>
      <c r="O784" s="739">
        <f t="shared" si="49"/>
        <v>-33629367.630000003</v>
      </c>
      <c r="P784" s="740">
        <f t="shared" si="51"/>
        <v>-33629367.630000003</v>
      </c>
    </row>
    <row r="785" spans="1:17">
      <c r="A785" s="732" t="s">
        <v>1451</v>
      </c>
      <c r="B785" s="80">
        <f>VLOOKUP(A785,[1]Adjustments!$A$12:$B$1400,2,FALSE)</f>
        <v>50</v>
      </c>
      <c r="C785" s="80">
        <f>VLOOKUP(A785,[1]Adjustments!$A$12:$DS$1400,123,FALSE)</f>
        <v>0</v>
      </c>
      <c r="D785" s="80">
        <f t="shared" si="50"/>
        <v>50</v>
      </c>
      <c r="F785" s="337">
        <f>VLOOKUP(A785,[1]Adjustments!$A$12:$DQ$1400,121,FALSE)</f>
        <v>0</v>
      </c>
      <c r="G785" s="740">
        <f t="shared" si="52"/>
        <v>-50</v>
      </c>
      <c r="I785" s="738">
        <f>SUMIF('Tab 3'!$N$11:$N$409,A785,'Tab 3'!$O$11:$O$409)</f>
        <v>0</v>
      </c>
      <c r="J785" s="337">
        <f>SUMIF('Tab 4'!$N$11:$N$409,A785,'Tab 4'!$O$11:$O$409)</f>
        <v>0</v>
      </c>
      <c r="K785" s="337">
        <f>SUMIF('Tab 5'!$N$11:$N$69,A785,'Tab 5'!$O$11:$O$69)</f>
        <v>0</v>
      </c>
      <c r="L785" s="751">
        <f>SUMIF('Tab 6'!$N$11:$N$409,A785,'Tab 6'!$O$11:$O$409)</f>
        <v>0</v>
      </c>
      <c r="M785" s="337">
        <f>SUMIF('Tab7'!$N$70:$N$273,A785,'Tab7'!$O$70:$O$273)</f>
        <v>0</v>
      </c>
      <c r="N785" s="337">
        <f>SUMIF('Tab 8'!$N$70:$N$680,A785,'Tab 8'!$O$70:$O$680)</f>
        <v>0</v>
      </c>
      <c r="O785" s="739">
        <f t="shared" si="49"/>
        <v>0</v>
      </c>
      <c r="P785" s="740">
        <f t="shared" si="51"/>
        <v>0</v>
      </c>
    </row>
    <row r="786" spans="1:17">
      <c r="A786" s="732" t="s">
        <v>1452</v>
      </c>
      <c r="B786" s="80">
        <f>VLOOKUP(A786,[1]Adjustments!$A$12:$B$1400,2,FALSE)</f>
        <v>555186</v>
      </c>
      <c r="C786" s="80">
        <f>VLOOKUP(A786,[1]Adjustments!$A$12:$DS$1400,123,FALSE)</f>
        <v>0</v>
      </c>
      <c r="D786" s="80">
        <f t="shared" si="50"/>
        <v>555186</v>
      </c>
      <c r="F786" s="337">
        <f>VLOOKUP(A786,[1]Adjustments!$A$12:$DQ$1400,121,FALSE)</f>
        <v>-7577988.1199999992</v>
      </c>
      <c r="G786" s="740">
        <f t="shared" si="52"/>
        <v>-8133174.1199999992</v>
      </c>
      <c r="I786" s="738">
        <f>SUMIF('Tab 3'!$N$11:$N$409,A786,'Tab 3'!$O$11:$O$409)</f>
        <v>0</v>
      </c>
      <c r="J786" s="337">
        <f>SUMIF('Tab 4'!$N$11:$N$409,A786,'Tab 4'!$O$11:$O$409)</f>
        <v>0</v>
      </c>
      <c r="K786" s="337">
        <f>SUMIF('Tab 5'!$N$11:$N$69,A786,'Tab 5'!$O$11:$O$69)</f>
        <v>0</v>
      </c>
      <c r="L786" s="751">
        <f>SUMIF('Tab 6'!$N$11:$N$409,A786,'Tab 6'!$O$11:$O$409)</f>
        <v>0</v>
      </c>
      <c r="M786" s="337">
        <f>SUMIF('Tab7'!$N$70:$N$273,A786,'Tab7'!$O$70:$O$273)</f>
        <v>0</v>
      </c>
      <c r="N786" s="337">
        <f>SUMIF('Tab 8'!$N$70:$N$680,A786,'Tab 8'!$O$70:$O$680)</f>
        <v>-7789915.799999998</v>
      </c>
      <c r="O786" s="739">
        <f t="shared" si="49"/>
        <v>-7789915.799999998</v>
      </c>
      <c r="P786" s="740">
        <f t="shared" si="51"/>
        <v>-7789915.799999998</v>
      </c>
      <c r="Q786" s="735" t="s">
        <v>1960</v>
      </c>
    </row>
    <row r="787" spans="1:17">
      <c r="A787" s="732" t="s">
        <v>1453</v>
      </c>
      <c r="B787" s="80">
        <f>VLOOKUP(A787,[1]Adjustments!$A$12:$B$1400,2,FALSE)</f>
        <v>1255599.1399999999</v>
      </c>
      <c r="C787" s="80">
        <f>VLOOKUP(A787,[1]Adjustments!$A$12:$DS$1400,123,FALSE)</f>
        <v>0</v>
      </c>
      <c r="D787" s="80">
        <f t="shared" si="50"/>
        <v>1255599.1399999999</v>
      </c>
      <c r="F787" s="337">
        <f>VLOOKUP(A787,[1]Adjustments!$A$12:$DQ$1400,121,FALSE)</f>
        <v>0</v>
      </c>
      <c r="G787" s="740">
        <f t="shared" si="52"/>
        <v>-1255599.1399999999</v>
      </c>
      <c r="I787" s="738">
        <f>SUMIF('Tab 3'!$N$11:$N$409,A787,'Tab 3'!$O$11:$O$409)</f>
        <v>0</v>
      </c>
      <c r="J787" s="337">
        <f>SUMIF('Tab 4'!$N$11:$N$409,A787,'Tab 4'!$O$11:$O$409)</f>
        <v>0</v>
      </c>
      <c r="K787" s="337">
        <f>SUMIF('Tab 5'!$N$11:$N$69,A787,'Tab 5'!$O$11:$O$69)</f>
        <v>0</v>
      </c>
      <c r="L787" s="751">
        <f>SUMIF('Tab 6'!$N$11:$N$409,A787,'Tab 6'!$O$11:$O$409)</f>
        <v>0</v>
      </c>
      <c r="M787" s="337">
        <f>SUMIF('Tab7'!$N$70:$N$273,A787,'Tab7'!$O$70:$O$273)</f>
        <v>0</v>
      </c>
      <c r="N787" s="337">
        <f>SUMIF('Tab 8'!$N$70:$N$680,A787,'Tab 8'!$O$70:$O$680)</f>
        <v>0</v>
      </c>
      <c r="O787" s="739">
        <f t="shared" si="49"/>
        <v>0</v>
      </c>
      <c r="P787" s="740">
        <f t="shared" si="51"/>
        <v>0</v>
      </c>
    </row>
    <row r="788" spans="1:17">
      <c r="A788" s="732" t="s">
        <v>1454</v>
      </c>
      <c r="B788" s="80">
        <f>VLOOKUP(A788,[1]Adjustments!$A$12:$B$1400,2,FALSE)</f>
        <v>123738061.81</v>
      </c>
      <c r="C788" s="80">
        <f>VLOOKUP(A788,[1]Adjustments!$A$12:$DS$1400,123,FALSE)</f>
        <v>0</v>
      </c>
      <c r="D788" s="80">
        <f t="shared" si="50"/>
        <v>123738061.81</v>
      </c>
      <c r="F788" s="337">
        <f>VLOOKUP(A788,[1]Adjustments!$A$12:$DQ$1400,121,FALSE)</f>
        <v>0</v>
      </c>
      <c r="G788" s="740">
        <f t="shared" si="52"/>
        <v>-123738061.81</v>
      </c>
      <c r="I788" s="738">
        <f>SUMIF('Tab 3'!$N$11:$N$409,A788,'Tab 3'!$O$11:$O$409)</f>
        <v>0</v>
      </c>
      <c r="J788" s="337">
        <f>SUMIF('Tab 4'!$N$11:$N$409,A788,'Tab 4'!$O$11:$O$409)</f>
        <v>0</v>
      </c>
      <c r="K788" s="337">
        <f>SUMIF('Tab 5'!$N$11:$N$69,A788,'Tab 5'!$O$11:$O$69)</f>
        <v>0</v>
      </c>
      <c r="L788" s="751">
        <f>SUMIF('Tab 6'!$N$11:$N$409,A788,'Tab 6'!$O$11:$O$409)</f>
        <v>0</v>
      </c>
      <c r="M788" s="337">
        <f>SUMIF('Tab7'!$N$70:$N$273,A788,'Tab7'!$O$70:$O$273)</f>
        <v>0</v>
      </c>
      <c r="N788" s="337">
        <f>SUMIF('Tab 8'!$N$70:$N$680,A788,'Tab 8'!$O$70:$O$680)</f>
        <v>0</v>
      </c>
      <c r="O788" s="739">
        <f t="shared" si="49"/>
        <v>0</v>
      </c>
      <c r="P788" s="740">
        <f t="shared" si="51"/>
        <v>0</v>
      </c>
    </row>
    <row r="789" spans="1:17">
      <c r="A789" s="826" t="s">
        <v>1455</v>
      </c>
      <c r="B789" s="827">
        <f>VLOOKUP(A789,[1]Adjustments!$A$12:$B$1400,2,FALSE)</f>
        <v>29232208.800000001</v>
      </c>
      <c r="C789" s="827">
        <f>VLOOKUP(A789,[1]Adjustments!$A$12:$DS$1400,123,FALSE)</f>
        <v>0</v>
      </c>
      <c r="D789" s="827">
        <f t="shared" si="50"/>
        <v>29232208.800000001</v>
      </c>
      <c r="E789" s="828"/>
      <c r="F789" s="829">
        <f>VLOOKUP(A789,[1]Adjustments!$A$12:$DQ$1400,121,FALSE)</f>
        <v>0</v>
      </c>
      <c r="G789" s="829">
        <f t="shared" si="52"/>
        <v>-29232208.800000001</v>
      </c>
      <c r="I789" s="738">
        <f>SUMIF('Tab 3'!$N$11:$N$409,A789,'Tab 3'!$O$11:$O$409)</f>
        <v>0</v>
      </c>
      <c r="J789" s="337">
        <f>SUMIF('Tab 4'!$N$11:$N$409,A789,'Tab 4'!$O$11:$O$409)</f>
        <v>0</v>
      </c>
      <c r="K789" s="337">
        <f>SUMIF('Tab 5'!$N$11:$N$69,A789,'Tab 5'!$O$11:$O$69)</f>
        <v>0</v>
      </c>
      <c r="L789" s="751">
        <f>SUMIF('Tab 6'!$N$11:$N$409,A789,'Tab 6'!$O$11:$O$409)</f>
        <v>0</v>
      </c>
      <c r="M789" s="337">
        <f>SUMIF('Tab7'!$N$70:$N$273,A789,'Tab7'!$O$70:$O$273)</f>
        <v>0</v>
      </c>
      <c r="N789" s="337">
        <f>SUMIF('Tab 8'!$N$70:$N$680,A789,'Tab 8'!$O$70:$O$680)</f>
        <v>0</v>
      </c>
      <c r="O789" s="739">
        <f t="shared" si="49"/>
        <v>0</v>
      </c>
      <c r="P789" s="740">
        <f t="shared" si="51"/>
        <v>0</v>
      </c>
    </row>
    <row r="790" spans="1:17">
      <c r="A790" s="732" t="s">
        <v>1456</v>
      </c>
      <c r="B790" s="80">
        <f>VLOOKUP(A790,[1]Adjustments!$A$12:$B$1400,2,FALSE)</f>
        <v>721939.99</v>
      </c>
      <c r="C790" s="80">
        <f>VLOOKUP(A790,[1]Adjustments!$A$12:$DS$1400,123,FALSE)</f>
        <v>0</v>
      </c>
      <c r="D790" s="80">
        <f t="shared" si="50"/>
        <v>721939.99</v>
      </c>
      <c r="F790" s="337">
        <f>VLOOKUP(A790,[1]Adjustments!$A$12:$DQ$1400,121,FALSE)</f>
        <v>0</v>
      </c>
      <c r="G790" s="740">
        <f t="shared" si="52"/>
        <v>-721939.99</v>
      </c>
      <c r="I790" s="738">
        <f>SUMIF('Tab 3'!$N$11:$N$409,A790,'Tab 3'!$O$11:$O$409)</f>
        <v>0</v>
      </c>
      <c r="J790" s="337">
        <f>SUMIF('Tab 4'!$N$11:$N$409,A790,'Tab 4'!$O$11:$O$409)</f>
        <v>0</v>
      </c>
      <c r="K790" s="337">
        <f>SUMIF('Tab 5'!$N$11:$N$69,A790,'Tab 5'!$O$11:$O$69)</f>
        <v>0</v>
      </c>
      <c r="L790" s="751">
        <f>SUMIF('Tab 6'!$N$11:$N$409,A790,'Tab 6'!$O$11:$O$409)</f>
        <v>0</v>
      </c>
      <c r="M790" s="337">
        <f>SUMIF('Tab7'!$N$70:$N$273,A790,'Tab7'!$O$70:$O$273)</f>
        <v>0</v>
      </c>
      <c r="N790" s="337">
        <f>SUMIF('Tab 8'!$N$70:$N$680,A790,'Tab 8'!$O$70:$O$680)</f>
        <v>0</v>
      </c>
      <c r="O790" s="739">
        <f t="shared" si="49"/>
        <v>0</v>
      </c>
      <c r="P790" s="740">
        <f t="shared" si="51"/>
        <v>0</v>
      </c>
    </row>
    <row r="791" spans="1:17">
      <c r="A791" s="732" t="s">
        <v>1457</v>
      </c>
      <c r="B791" s="80">
        <f>VLOOKUP(A791,[1]Adjustments!$A$12:$B$1400,2,FALSE)</f>
        <v>2113365</v>
      </c>
      <c r="C791" s="80">
        <f>VLOOKUP(A791,[1]Adjustments!$A$12:$DS$1400,123,FALSE)</f>
        <v>0</v>
      </c>
      <c r="D791" s="80">
        <f t="shared" si="50"/>
        <v>2113365</v>
      </c>
      <c r="F791" s="337">
        <f>VLOOKUP(A791,[1]Adjustments!$A$12:$DQ$1400,121,FALSE)</f>
        <v>0</v>
      </c>
      <c r="G791" s="740">
        <f t="shared" si="52"/>
        <v>-2113365</v>
      </c>
      <c r="I791" s="738">
        <f>SUMIF('Tab 3'!$N$11:$N$409,A791,'Tab 3'!$O$11:$O$409)</f>
        <v>0</v>
      </c>
      <c r="J791" s="337">
        <f>SUMIF('Tab 4'!$N$11:$N$409,A791,'Tab 4'!$O$11:$O$409)</f>
        <v>0</v>
      </c>
      <c r="K791" s="337">
        <f>SUMIF('Tab 5'!$N$11:$N$69,A791,'Tab 5'!$O$11:$O$69)</f>
        <v>0</v>
      </c>
      <c r="L791" s="751">
        <f>SUMIF('Tab 6'!$N$11:$N$409,A791,'Tab 6'!$O$11:$O$409)</f>
        <v>0</v>
      </c>
      <c r="M791" s="337">
        <f>SUMIF('Tab7'!$N$70:$N$273,A791,'Tab7'!$O$70:$O$273)</f>
        <v>0</v>
      </c>
      <c r="N791" s="337">
        <f>SUMIF('Tab 8'!$N$70:$N$680,A791,'Tab 8'!$O$70:$O$680)</f>
        <v>0</v>
      </c>
      <c r="O791" s="739">
        <f t="shared" si="49"/>
        <v>0</v>
      </c>
      <c r="P791" s="740">
        <f t="shared" si="51"/>
        <v>0</v>
      </c>
    </row>
    <row r="792" spans="1:17">
      <c r="A792" s="732" t="s">
        <v>1458</v>
      </c>
      <c r="B792" s="80">
        <f>VLOOKUP(A792,[1]Adjustments!$A$12:$B$1400,2,FALSE)</f>
        <v>9946820.2100000009</v>
      </c>
      <c r="C792" s="80">
        <f>VLOOKUP(A792,[1]Adjustments!$A$12:$DS$1400,123,FALSE)</f>
        <v>0</v>
      </c>
      <c r="D792" s="80">
        <f t="shared" si="50"/>
        <v>9946820.2100000009</v>
      </c>
      <c r="F792" s="337">
        <f>VLOOKUP(A792,[1]Adjustments!$A$12:$DQ$1400,121,FALSE)</f>
        <v>0</v>
      </c>
      <c r="G792" s="740">
        <f t="shared" si="52"/>
        <v>-9946820.2100000009</v>
      </c>
      <c r="I792" s="738">
        <f>SUMIF('Tab 3'!$N$11:$N$409,A792,'Tab 3'!$O$11:$O$409)</f>
        <v>0</v>
      </c>
      <c r="J792" s="337">
        <f>SUMIF('Tab 4'!$N$11:$N$409,A792,'Tab 4'!$O$11:$O$409)</f>
        <v>0</v>
      </c>
      <c r="K792" s="337">
        <f>SUMIF('Tab 5'!$N$11:$N$69,A792,'Tab 5'!$O$11:$O$69)</f>
        <v>0</v>
      </c>
      <c r="L792" s="751">
        <f>SUMIF('Tab 6'!$N$11:$N$409,A792,'Tab 6'!$O$11:$O$409)</f>
        <v>0</v>
      </c>
      <c r="M792" s="337">
        <f>SUMIF('Tab7'!$N$70:$N$273,A792,'Tab7'!$O$70:$O$273)</f>
        <v>0</v>
      </c>
      <c r="N792" s="337">
        <f>SUMIF('Tab 8'!$N$70:$N$680,A792,'Tab 8'!$O$70:$O$680)</f>
        <v>0</v>
      </c>
      <c r="O792" s="739">
        <f t="shared" si="49"/>
        <v>0</v>
      </c>
      <c r="P792" s="740">
        <f t="shared" si="51"/>
        <v>0</v>
      </c>
    </row>
    <row r="793" spans="1:17">
      <c r="A793" s="732" t="s">
        <v>1459</v>
      </c>
      <c r="B793" s="80">
        <f>VLOOKUP(A793,[1]Adjustments!$A$12:$B$1400,2,FALSE)</f>
        <v>1079.0899999999999</v>
      </c>
      <c r="C793" s="80">
        <f>VLOOKUP(A793,[1]Adjustments!$A$12:$DS$1400,123,FALSE)</f>
        <v>0</v>
      </c>
      <c r="D793" s="80">
        <f t="shared" si="50"/>
        <v>1079.0899999999999</v>
      </c>
      <c r="F793" s="337">
        <f>VLOOKUP(A793,[1]Adjustments!$A$12:$DQ$1400,121,FALSE)</f>
        <v>0</v>
      </c>
      <c r="G793" s="740">
        <f t="shared" si="52"/>
        <v>-1079.0899999999999</v>
      </c>
      <c r="I793" s="738">
        <f>SUMIF('Tab 3'!$N$11:$N$409,A793,'Tab 3'!$O$11:$O$409)</f>
        <v>0</v>
      </c>
      <c r="J793" s="337">
        <f>SUMIF('Tab 4'!$N$11:$N$409,A793,'Tab 4'!$O$11:$O$409)</f>
        <v>0</v>
      </c>
      <c r="K793" s="337">
        <f>SUMIF('Tab 5'!$N$11:$N$69,A793,'Tab 5'!$O$11:$O$69)</f>
        <v>0</v>
      </c>
      <c r="L793" s="751">
        <f>SUMIF('Tab 6'!$N$11:$N$409,A793,'Tab 6'!$O$11:$O$409)</f>
        <v>0</v>
      </c>
      <c r="M793" s="337">
        <f>SUMIF('Tab7'!$N$70:$N$273,A793,'Tab7'!$O$70:$O$273)</f>
        <v>0</v>
      </c>
      <c r="N793" s="337">
        <f>SUMIF('Tab 8'!$N$70:$N$680,A793,'Tab 8'!$O$70:$O$680)</f>
        <v>0</v>
      </c>
      <c r="O793" s="739">
        <f t="shared" si="49"/>
        <v>0</v>
      </c>
      <c r="P793" s="740">
        <f t="shared" si="51"/>
        <v>0</v>
      </c>
    </row>
    <row r="794" spans="1:17">
      <c r="A794" s="732" t="s">
        <v>1460</v>
      </c>
      <c r="B794" s="80">
        <f>VLOOKUP(A794,[1]Adjustments!$A$12:$B$1400,2,FALSE)</f>
        <v>29262.29</v>
      </c>
      <c r="C794" s="80">
        <f>VLOOKUP(A794,[1]Adjustments!$A$12:$DS$1400,123,FALSE)</f>
        <v>0</v>
      </c>
      <c r="D794" s="80">
        <f t="shared" si="50"/>
        <v>29262.29</v>
      </c>
      <c r="F794" s="337">
        <f>VLOOKUP(A794,[1]Adjustments!$A$12:$DQ$1400,121,FALSE)</f>
        <v>0</v>
      </c>
      <c r="G794" s="740">
        <f t="shared" si="52"/>
        <v>-29262.29</v>
      </c>
      <c r="I794" s="738">
        <f>SUMIF('Tab 3'!$N$11:$N$409,A794,'Tab 3'!$O$11:$O$409)</f>
        <v>0</v>
      </c>
      <c r="J794" s="337">
        <f>SUMIF('Tab 4'!$N$11:$N$409,A794,'Tab 4'!$O$11:$O$409)</f>
        <v>0</v>
      </c>
      <c r="K794" s="337">
        <f>SUMIF('Tab 5'!$N$11:$N$69,A794,'Tab 5'!$O$11:$O$69)</f>
        <v>0</v>
      </c>
      <c r="L794" s="751">
        <f>SUMIF('Tab 6'!$N$11:$N$409,A794,'Tab 6'!$O$11:$O$409)</f>
        <v>0</v>
      </c>
      <c r="M794" s="337">
        <f>SUMIF('Tab7'!$N$70:$N$273,A794,'Tab7'!$O$70:$O$273)</f>
        <v>0</v>
      </c>
      <c r="N794" s="337">
        <f>SUMIF('Tab 8'!$N$70:$N$680,A794,'Tab 8'!$O$70:$O$680)</f>
        <v>0</v>
      </c>
      <c r="O794" s="739">
        <f t="shared" si="49"/>
        <v>0</v>
      </c>
      <c r="P794" s="740">
        <f t="shared" si="51"/>
        <v>0</v>
      </c>
    </row>
    <row r="795" spans="1:17">
      <c r="A795" s="732" t="s">
        <v>1461</v>
      </c>
      <c r="B795" s="80">
        <f>VLOOKUP(A795,[1]Adjustments!$A$12:$B$1400,2,FALSE)</f>
        <v>1981223</v>
      </c>
      <c r="C795" s="80">
        <f>VLOOKUP(A795,[1]Adjustments!$A$12:$DS$1400,123,FALSE)</f>
        <v>0</v>
      </c>
      <c r="D795" s="80">
        <f t="shared" si="50"/>
        <v>1981223</v>
      </c>
      <c r="F795" s="337">
        <f>VLOOKUP(A795,[1]Adjustments!$A$12:$DQ$1400,121,FALSE)</f>
        <v>0</v>
      </c>
      <c r="G795" s="740">
        <f t="shared" si="52"/>
        <v>-1981223</v>
      </c>
      <c r="I795" s="738">
        <f>SUMIF('Tab 3'!$N$11:$N$409,A795,'Tab 3'!$O$11:$O$409)</f>
        <v>0</v>
      </c>
      <c r="J795" s="337">
        <f>SUMIF('Tab 4'!$N$11:$N$409,A795,'Tab 4'!$O$11:$O$409)</f>
        <v>0</v>
      </c>
      <c r="K795" s="337">
        <f>SUMIF('Tab 5'!$N$11:$N$69,A795,'Tab 5'!$O$11:$O$69)</f>
        <v>0</v>
      </c>
      <c r="L795" s="751">
        <f>SUMIF('Tab 6'!$N$11:$N$409,A795,'Tab 6'!$O$11:$O$409)</f>
        <v>0</v>
      </c>
      <c r="M795" s="337">
        <f>SUMIF('Tab7'!$N$70:$N$273,A795,'Tab7'!$O$70:$O$273)</f>
        <v>0</v>
      </c>
      <c r="N795" s="337">
        <f>SUMIF('Tab 8'!$N$70:$N$680,A795,'Tab 8'!$O$70:$O$680)</f>
        <v>0</v>
      </c>
      <c r="O795" s="739">
        <f t="shared" si="49"/>
        <v>0</v>
      </c>
      <c r="P795" s="740">
        <f t="shared" si="51"/>
        <v>0</v>
      </c>
    </row>
    <row r="796" spans="1:17">
      <c r="A796" s="732" t="s">
        <v>1462</v>
      </c>
      <c r="B796" s="80">
        <f>VLOOKUP(A796,[1]Adjustments!$A$12:$B$1400,2,FALSE)</f>
        <v>68338955.299999997</v>
      </c>
      <c r="C796" s="80">
        <f>VLOOKUP(A796,[1]Adjustments!$A$12:$DS$1400,123,FALSE)</f>
        <v>0</v>
      </c>
      <c r="D796" s="80">
        <f t="shared" si="50"/>
        <v>68338955.299999997</v>
      </c>
      <c r="F796" s="337">
        <f>VLOOKUP(A796,[1]Adjustments!$A$12:$DQ$1400,121,FALSE)</f>
        <v>0</v>
      </c>
      <c r="G796" s="740">
        <f t="shared" si="52"/>
        <v>-68338955.299999997</v>
      </c>
      <c r="I796" s="738">
        <f>SUMIF('Tab 3'!$N$11:$N$409,A796,'Tab 3'!$O$11:$O$409)</f>
        <v>0</v>
      </c>
      <c r="J796" s="337">
        <f>SUMIF('Tab 4'!$N$11:$N$409,A796,'Tab 4'!$O$11:$O$409)</f>
        <v>0</v>
      </c>
      <c r="K796" s="337">
        <f>SUMIF('Tab 5'!$N$11:$N$69,A796,'Tab 5'!$O$11:$O$69)</f>
        <v>0</v>
      </c>
      <c r="L796" s="751">
        <f>SUMIF('Tab 6'!$N$11:$N$409,A796,'Tab 6'!$O$11:$O$409)</f>
        <v>0</v>
      </c>
      <c r="M796" s="337">
        <f>SUMIF('Tab7'!$N$70:$N$273,A796,'Tab7'!$O$70:$O$273)</f>
        <v>0</v>
      </c>
      <c r="N796" s="337">
        <f>SUMIF('Tab 8'!$N$70:$N$680,A796,'Tab 8'!$O$70:$O$680)</f>
        <v>0</v>
      </c>
      <c r="O796" s="739">
        <f t="shared" si="49"/>
        <v>0</v>
      </c>
      <c r="P796" s="740">
        <f t="shared" si="51"/>
        <v>0</v>
      </c>
    </row>
    <row r="797" spans="1:17">
      <c r="A797" s="732" t="s">
        <v>1463</v>
      </c>
      <c r="B797" s="80">
        <f>VLOOKUP(A797,[1]Adjustments!$A$12:$B$1400,2,FALSE)</f>
        <v>9188262.8399999999</v>
      </c>
      <c r="C797" s="80">
        <f>VLOOKUP(A797,[1]Adjustments!$A$12:$DS$1400,123,FALSE)</f>
        <v>0</v>
      </c>
      <c r="D797" s="80">
        <f t="shared" si="50"/>
        <v>9188262.8399999999</v>
      </c>
      <c r="F797" s="337">
        <f>VLOOKUP(A797,[1]Adjustments!$A$12:$DQ$1400,121,FALSE)</f>
        <v>0</v>
      </c>
      <c r="G797" s="740">
        <f t="shared" si="52"/>
        <v>-9188262.8399999999</v>
      </c>
      <c r="I797" s="738">
        <f>SUMIF('Tab 3'!$N$11:$N$409,A797,'Tab 3'!$O$11:$O$409)</f>
        <v>0</v>
      </c>
      <c r="J797" s="337">
        <f>SUMIF('Tab 4'!$N$11:$N$409,A797,'Tab 4'!$O$11:$O$409)</f>
        <v>0</v>
      </c>
      <c r="K797" s="337">
        <f>SUMIF('Tab 5'!$N$11:$N$69,A797,'Tab 5'!$O$11:$O$69)</f>
        <v>0</v>
      </c>
      <c r="L797" s="751">
        <f>SUMIF('Tab 6'!$N$11:$N$409,A797,'Tab 6'!$O$11:$O$409)</f>
        <v>0</v>
      </c>
      <c r="M797" s="337">
        <f>SUMIF('Tab7'!$N$70:$N$273,A797,'Tab7'!$O$70:$O$273)</f>
        <v>0</v>
      </c>
      <c r="N797" s="337">
        <f>SUMIF('Tab 8'!$N$70:$N$680,A797,'Tab 8'!$O$70:$O$680)</f>
        <v>0</v>
      </c>
      <c r="O797" s="739">
        <f t="shared" si="49"/>
        <v>0</v>
      </c>
      <c r="P797" s="740">
        <f t="shared" si="51"/>
        <v>0</v>
      </c>
    </row>
    <row r="798" spans="1:17">
      <c r="A798" s="732" t="s">
        <v>1464</v>
      </c>
      <c r="B798" s="80">
        <f>VLOOKUP(A798,[1]Adjustments!$A$12:$B$1400,2,FALSE)</f>
        <v>-3463507.75</v>
      </c>
      <c r="C798" s="80">
        <f>VLOOKUP(A798,[1]Adjustments!$A$12:$DS$1400,123,FALSE)</f>
        <v>0</v>
      </c>
      <c r="D798" s="80">
        <f t="shared" si="50"/>
        <v>-3463507.75</v>
      </c>
      <c r="F798" s="337">
        <f>VLOOKUP(A798,[1]Adjustments!$A$12:$DQ$1400,121,FALSE)</f>
        <v>0</v>
      </c>
      <c r="G798" s="740">
        <f t="shared" si="52"/>
        <v>3463507.75</v>
      </c>
      <c r="I798" s="738">
        <f>SUMIF('Tab 3'!$N$11:$N$409,A798,'Tab 3'!$O$11:$O$409)</f>
        <v>0</v>
      </c>
      <c r="J798" s="337">
        <f>SUMIF('Tab 4'!$N$11:$N$409,A798,'Tab 4'!$O$11:$O$409)</f>
        <v>0</v>
      </c>
      <c r="K798" s="337">
        <f>SUMIF('Tab 5'!$N$11:$N$69,A798,'Tab 5'!$O$11:$O$69)</f>
        <v>0</v>
      </c>
      <c r="L798" s="751">
        <f>SUMIF('Tab 6'!$N$11:$N$409,A798,'Tab 6'!$O$11:$O$409)</f>
        <v>0</v>
      </c>
      <c r="M798" s="337">
        <f>SUMIF('Tab7'!$N$70:$N$273,A798,'Tab7'!$O$70:$O$273)</f>
        <v>0</v>
      </c>
      <c r="N798" s="337">
        <f>SUMIF('Tab 8'!$N$70:$N$680,A798,'Tab 8'!$O$70:$O$680)</f>
        <v>0</v>
      </c>
      <c r="O798" s="739">
        <f t="shared" si="49"/>
        <v>0</v>
      </c>
      <c r="P798" s="740">
        <f t="shared" si="51"/>
        <v>0</v>
      </c>
    </row>
    <row r="799" spans="1:17">
      <c r="A799" s="732" t="s">
        <v>1965</v>
      </c>
      <c r="B799" s="80">
        <f>VLOOKUP(A799,[1]Adjustments!$A$12:$B$1400,2,FALSE)</f>
        <v>63380.9</v>
      </c>
      <c r="C799" s="80">
        <f>VLOOKUP(A799,[1]Adjustments!$A$12:$DS$1400,123,FALSE)</f>
        <v>0</v>
      </c>
      <c r="D799" s="80">
        <f t="shared" si="50"/>
        <v>63380.9</v>
      </c>
      <c r="F799" s="337">
        <f>VLOOKUP(A799,[1]Adjustments!$A$12:$DQ$1400,121,FALSE)</f>
        <v>0</v>
      </c>
      <c r="G799" s="740">
        <f t="shared" si="52"/>
        <v>-63380.9</v>
      </c>
      <c r="I799" s="738">
        <f>SUMIF('Tab 3'!$N$11:$N$409,A799,'Tab 3'!$O$11:$O$409)</f>
        <v>0</v>
      </c>
      <c r="J799" s="337">
        <f>SUMIF('Tab 4'!$N$11:$N$409,A799,'Tab 4'!$O$11:$O$409)</f>
        <v>0</v>
      </c>
      <c r="K799" s="337">
        <f>SUMIF('Tab 5'!$N$11:$N$69,A799,'Tab 5'!$O$11:$O$69)</f>
        <v>0</v>
      </c>
      <c r="L799" s="751">
        <f>SUMIF('Tab 6'!$N$11:$N$409,A799,'Tab 6'!$O$11:$O$409)</f>
        <v>0</v>
      </c>
      <c r="M799" s="337">
        <f>SUMIF('Tab7'!$N$70:$N$273,A799,'Tab7'!$O$70:$O$273)</f>
        <v>0</v>
      </c>
      <c r="N799" s="337">
        <f>SUMIF('Tab 8'!$N$70:$N$680,A799,'Tab 8'!$O$70:$O$680)</f>
        <v>0</v>
      </c>
      <c r="O799" s="739">
        <f t="shared" si="49"/>
        <v>0</v>
      </c>
      <c r="P799" s="740">
        <f t="shared" si="51"/>
        <v>0</v>
      </c>
    </row>
    <row r="800" spans="1:17">
      <c r="A800" s="732" t="s">
        <v>1465</v>
      </c>
      <c r="B800" s="80">
        <f>VLOOKUP(A800,[1]Adjustments!$A$12:$B$1400,2,FALSE)</f>
        <v>-17066.759999999998</v>
      </c>
      <c r="C800" s="80">
        <f>VLOOKUP(A800,[1]Adjustments!$A$12:$DS$1400,123,FALSE)</f>
        <v>0</v>
      </c>
      <c r="D800" s="80">
        <f t="shared" si="50"/>
        <v>-17066.759999999998</v>
      </c>
      <c r="F800" s="337">
        <f>VLOOKUP(A800,[1]Adjustments!$A$12:$DQ$1400,121,FALSE)</f>
        <v>-614457.83000000019</v>
      </c>
      <c r="G800" s="740">
        <f t="shared" si="52"/>
        <v>-597391.07000000018</v>
      </c>
      <c r="I800" s="738">
        <f>SUMIF('Tab 3'!$N$11:$N$409,A800,'Tab 3'!$O$11:$O$409)</f>
        <v>-217341.65000000014</v>
      </c>
      <c r="J800" s="337">
        <f>SUMIF('Tab 4'!$N$11:$N$409,A800,'Tab 4'!$O$11:$O$409)</f>
        <v>0</v>
      </c>
      <c r="K800" s="337">
        <f>SUMIF('Tab 5'!$N$11:$N$69,A800,'Tab 5'!$O$11:$O$69)</f>
        <v>0</v>
      </c>
      <c r="L800" s="751">
        <f>SUMIF('Tab 6'!$N$11:$N$409,A800,'Tab 6'!$O$11:$O$409)</f>
        <v>0</v>
      </c>
      <c r="M800" s="337">
        <f>SUMIF('Tab7'!$N$70:$N$273,A800,'Tab7'!$O$70:$O$273)</f>
        <v>0</v>
      </c>
      <c r="N800" s="337">
        <f>SUMIF('Tab 8'!$N$70:$N$680,A800,'Tab 8'!$O$70:$O$680)</f>
        <v>0</v>
      </c>
      <c r="O800" s="739">
        <f t="shared" si="49"/>
        <v>-217341.65000000014</v>
      </c>
      <c r="P800" s="740">
        <f t="shared" si="51"/>
        <v>-217341.65000000014</v>
      </c>
    </row>
    <row r="801" spans="1:16">
      <c r="A801" s="732" t="s">
        <v>1466</v>
      </c>
      <c r="B801" s="80">
        <f>VLOOKUP(A801,[1]Adjustments!$A$12:$B$1400,2,FALSE)</f>
        <v>-58510745.960000001</v>
      </c>
      <c r="C801" s="80">
        <f>VLOOKUP(A801,[1]Adjustments!$A$12:$DS$1400,123,FALSE)</f>
        <v>0</v>
      </c>
      <c r="D801" s="80">
        <f t="shared" si="50"/>
        <v>-58510745.960000001</v>
      </c>
      <c r="F801" s="337">
        <f>VLOOKUP(A801,[1]Adjustments!$A$12:$DQ$1400,121,FALSE)</f>
        <v>-1388.3400000035763</v>
      </c>
      <c r="G801" s="740">
        <f t="shared" si="52"/>
        <v>58509357.619999997</v>
      </c>
      <c r="I801" s="738">
        <f>SUMIF('Tab 3'!$N$11:$N$409,A801,'Tab 3'!$O$11:$O$409)</f>
        <v>0</v>
      </c>
      <c r="J801" s="337">
        <f>SUMIF('Tab 4'!$N$11:$N$409,A801,'Tab 4'!$O$11:$O$409)</f>
        <v>0</v>
      </c>
      <c r="K801" s="337">
        <f>SUMIF('Tab 5'!$N$11:$N$69,A801,'Tab 5'!$O$11:$O$69)</f>
        <v>0</v>
      </c>
      <c r="L801" s="751">
        <f>SUMIF('Tab 6'!$N$11:$N$409,A801,'Tab 6'!$O$11:$O$409)</f>
        <v>0</v>
      </c>
      <c r="M801" s="337">
        <f>SUMIF('Tab7'!$N$70:$N$273,A801,'Tab7'!$O$70:$O$273)</f>
        <v>-54883</v>
      </c>
      <c r="N801" s="337">
        <f>SUMIF('Tab 8'!$N$70:$N$680,A801,'Tab 8'!$O$70:$O$680)</f>
        <v>0</v>
      </c>
      <c r="O801" s="739">
        <f t="shared" si="49"/>
        <v>-54883</v>
      </c>
      <c r="P801" s="740">
        <f t="shared" si="51"/>
        <v>-54883</v>
      </c>
    </row>
    <row r="802" spans="1:16">
      <c r="A802" s="732" t="s">
        <v>1467</v>
      </c>
      <c r="B802" s="80">
        <f>VLOOKUP(A802,[1]Adjustments!$A$12:$B$1400,2,FALSE)</f>
        <v>5791.37</v>
      </c>
      <c r="C802" s="80">
        <f>VLOOKUP(A802,[1]Adjustments!$A$12:$DS$1400,123,FALSE)</f>
        <v>0</v>
      </c>
      <c r="D802" s="80">
        <f t="shared" si="50"/>
        <v>5791.37</v>
      </c>
      <c r="F802" s="337">
        <f>VLOOKUP(A802,[1]Adjustments!$A$12:$DQ$1400,121,FALSE)</f>
        <v>-5791.37</v>
      </c>
      <c r="G802" s="740">
        <f t="shared" si="52"/>
        <v>-11582.74</v>
      </c>
      <c r="I802" s="738">
        <f>SUMIF('Tab 3'!$N$11:$N$409,A802,'Tab 3'!$O$11:$O$409)</f>
        <v>0</v>
      </c>
      <c r="J802" s="337">
        <f>SUMIF('Tab 4'!$N$11:$N$409,A802,'Tab 4'!$O$11:$O$409)</f>
        <v>0</v>
      </c>
      <c r="K802" s="337">
        <f>SUMIF('Tab 5'!$N$11:$N$69,A802,'Tab 5'!$O$11:$O$69)</f>
        <v>0</v>
      </c>
      <c r="L802" s="751">
        <f>SUMIF('Tab 6'!$N$11:$N$409,A802,'Tab 6'!$O$11:$O$409)</f>
        <v>0</v>
      </c>
      <c r="M802" s="337">
        <f>SUMIF('Tab7'!$N$70:$N$273,A802,'Tab7'!$O$70:$O$273)</f>
        <v>0</v>
      </c>
      <c r="N802" s="337">
        <f>SUMIF('Tab 8'!$N$70:$N$680,A802,'Tab 8'!$O$70:$O$680)</f>
        <v>0</v>
      </c>
      <c r="O802" s="739">
        <f t="shared" si="49"/>
        <v>0</v>
      </c>
      <c r="P802" s="740">
        <f t="shared" si="51"/>
        <v>0</v>
      </c>
    </row>
    <row r="803" spans="1:16">
      <c r="A803" s="732" t="s">
        <v>2028</v>
      </c>
      <c r="B803" s="80">
        <f>VLOOKUP(A803,[1]Adjustments!$A$12:$B$1400,2,FALSE)</f>
        <v>1320.94</v>
      </c>
      <c r="C803" s="80">
        <f>VLOOKUP(A803,[1]Adjustments!$A$12:$DS$1400,123,FALSE)</f>
        <v>0</v>
      </c>
      <c r="D803" s="80">
        <f t="shared" si="50"/>
        <v>1320.94</v>
      </c>
      <c r="F803" s="337">
        <f>VLOOKUP(A803,[1]Adjustments!$A$12:$DQ$1400,121,FALSE)</f>
        <v>0</v>
      </c>
      <c r="G803" s="740">
        <f t="shared" si="52"/>
        <v>-1320.94</v>
      </c>
      <c r="I803" s="738">
        <f>SUMIF('Tab 3'!$N$11:$N$409,A803,'Tab 3'!$O$11:$O$409)</f>
        <v>0</v>
      </c>
      <c r="J803" s="337">
        <f>SUMIF('Tab 4'!$N$11:$N$409,A803,'Tab 4'!$O$11:$O$409)</f>
        <v>0</v>
      </c>
      <c r="K803" s="337">
        <f>SUMIF('Tab 5'!$N$11:$N$69,A803,'Tab 5'!$O$11:$O$69)</f>
        <v>0</v>
      </c>
      <c r="L803" s="751">
        <f>SUMIF('Tab 6'!$N$11:$N$409,A803,'Tab 6'!$O$11:$O$409)</f>
        <v>0</v>
      </c>
      <c r="M803" s="337">
        <f>SUMIF('Tab7'!$N$70:$N$273,A803,'Tab7'!$O$70:$O$273)</f>
        <v>0</v>
      </c>
      <c r="N803" s="337">
        <f>SUMIF('Tab 8'!$N$70:$N$680,A803,'Tab 8'!$O$70:$O$680)</f>
        <v>0</v>
      </c>
      <c r="O803" s="739">
        <f t="shared" si="49"/>
        <v>0</v>
      </c>
      <c r="P803" s="740">
        <f t="shared" si="51"/>
        <v>0</v>
      </c>
    </row>
    <row r="804" spans="1:16">
      <c r="A804" s="732" t="s">
        <v>1468</v>
      </c>
      <c r="B804" s="80">
        <f>VLOOKUP(A804,[1]Adjustments!$A$12:$B$1400,2,FALSE)</f>
        <v>-28305.39</v>
      </c>
      <c r="C804" s="80">
        <f>VLOOKUP(A804,[1]Adjustments!$A$12:$DS$1400,123,FALSE)</f>
        <v>0</v>
      </c>
      <c r="D804" s="80">
        <f t="shared" si="50"/>
        <v>-28305.39</v>
      </c>
      <c r="F804" s="337">
        <f>VLOOKUP(A804,[1]Adjustments!$A$12:$DQ$1400,121,FALSE)</f>
        <v>0</v>
      </c>
      <c r="G804" s="740">
        <f t="shared" si="52"/>
        <v>28305.39</v>
      </c>
      <c r="I804" s="738">
        <f>SUMIF('Tab 3'!$N$11:$N$409,A804,'Tab 3'!$O$11:$O$409)</f>
        <v>0</v>
      </c>
      <c r="J804" s="337">
        <f>SUMIF('Tab 4'!$N$11:$N$409,A804,'Tab 4'!$O$11:$O$409)</f>
        <v>0</v>
      </c>
      <c r="K804" s="337">
        <f>SUMIF('Tab 5'!$N$11:$N$69,A804,'Tab 5'!$O$11:$O$69)</f>
        <v>0</v>
      </c>
      <c r="L804" s="751">
        <f>SUMIF('Tab 6'!$N$11:$N$409,A804,'Tab 6'!$O$11:$O$409)</f>
        <v>0</v>
      </c>
      <c r="M804" s="337">
        <f>SUMIF('Tab7'!$N$70:$N$273,A804,'Tab7'!$O$70:$O$273)</f>
        <v>0</v>
      </c>
      <c r="N804" s="337">
        <f>SUMIF('Tab 8'!$N$70:$N$680,A804,'Tab 8'!$O$70:$O$680)</f>
        <v>0</v>
      </c>
      <c r="O804" s="739">
        <f t="shared" si="49"/>
        <v>0</v>
      </c>
      <c r="P804" s="740">
        <f t="shared" si="51"/>
        <v>0</v>
      </c>
    </row>
    <row r="805" spans="1:16">
      <c r="A805" s="732" t="s">
        <v>1470</v>
      </c>
      <c r="B805" s="80">
        <f>VLOOKUP(A805,[1]Adjustments!$A$12:$B$1400,2,FALSE)</f>
        <v>78181.350000000006</v>
      </c>
      <c r="C805" s="80">
        <f>VLOOKUP(A805,[1]Adjustments!$A$12:$DS$1400,123,FALSE)</f>
        <v>0</v>
      </c>
      <c r="D805" s="80">
        <f t="shared" si="50"/>
        <v>78181.350000000006</v>
      </c>
      <c r="F805" s="337">
        <f>VLOOKUP(A805,[1]Adjustments!$A$12:$DQ$1400,121,FALSE)</f>
        <v>7161.2999999999993</v>
      </c>
      <c r="G805" s="740">
        <f t="shared" si="52"/>
        <v>-71020.05</v>
      </c>
      <c r="I805" s="738">
        <f>SUMIF('Tab 3'!$N$11:$N$409,A805,'Tab 3'!$O$11:$O$409)</f>
        <v>0</v>
      </c>
      <c r="J805" s="337">
        <f>SUMIF('Tab 4'!$N$11:$N$409,A805,'Tab 4'!$O$11:$O$409)</f>
        <v>-393.56</v>
      </c>
      <c r="K805" s="337">
        <f>SUMIF('Tab 5'!$N$11:$N$69,A805,'Tab 5'!$O$11:$O$69)</f>
        <v>0</v>
      </c>
      <c r="L805" s="751">
        <f>SUMIF('Tab 6'!$N$11:$N$409,A805,'Tab 6'!$O$11:$O$409)</f>
        <v>0</v>
      </c>
      <c r="M805" s="337">
        <f>SUMIF('Tab7'!$N$70:$N$273,A805,'Tab7'!$O$70:$O$273)</f>
        <v>0</v>
      </c>
      <c r="N805" s="337">
        <f>SUMIF('Tab 8'!$N$70:$N$680,A805,'Tab 8'!$O$70:$O$680)</f>
        <v>0</v>
      </c>
      <c r="O805" s="739">
        <f t="shared" si="49"/>
        <v>-393.56</v>
      </c>
      <c r="P805" s="740">
        <f t="shared" si="51"/>
        <v>-393.56</v>
      </c>
    </row>
    <row r="806" spans="1:16">
      <c r="A806" s="732" t="s">
        <v>1471</v>
      </c>
      <c r="B806" s="80">
        <f>VLOOKUP(A806,[1]Adjustments!$A$12:$B$1400,2,FALSE)</f>
        <v>0</v>
      </c>
      <c r="C806" s="80">
        <f>VLOOKUP(A806,[1]Adjustments!$A$12:$DS$1400,123,FALSE)</f>
        <v>0</v>
      </c>
      <c r="D806" s="80">
        <f t="shared" si="50"/>
        <v>0</v>
      </c>
      <c r="F806" s="337">
        <f>VLOOKUP(A806,[1]Adjustments!$A$12:$DQ$1400,121,FALSE)</f>
        <v>-283359.88999999996</v>
      </c>
      <c r="G806" s="740">
        <f t="shared" si="52"/>
        <v>-283359.88999999996</v>
      </c>
      <c r="I806" s="738">
        <f>SUMIF('Tab 3'!$N$11:$N$409,A806,'Tab 3'!$O$11:$O$409)</f>
        <v>0</v>
      </c>
      <c r="J806" s="337">
        <f>SUMIF('Tab 4'!$N$11:$N$409,A806,'Tab 4'!$O$11:$O$409)</f>
        <v>-277306.36000000004</v>
      </c>
      <c r="K806" s="337">
        <f>SUMIF('Tab 5'!$N$11:$N$69,A806,'Tab 5'!$O$11:$O$69)</f>
        <v>0</v>
      </c>
      <c r="L806" s="751">
        <f>SUMIF('Tab 6'!$N$11:$N$409,A806,'Tab 6'!$O$11:$O$409)</f>
        <v>0</v>
      </c>
      <c r="M806" s="337">
        <f>SUMIF('Tab7'!$N$70:$N$273,A806,'Tab7'!$O$70:$O$273)</f>
        <v>0</v>
      </c>
      <c r="N806" s="337">
        <f>SUMIF('Tab 8'!$N$70:$N$680,A806,'Tab 8'!$O$70:$O$680)</f>
        <v>0</v>
      </c>
      <c r="O806" s="739">
        <f t="shared" si="49"/>
        <v>-277306.36000000004</v>
      </c>
      <c r="P806" s="740">
        <f t="shared" si="51"/>
        <v>-277306.36000000004</v>
      </c>
    </row>
    <row r="807" spans="1:16">
      <c r="A807" s="732" t="s">
        <v>1472</v>
      </c>
      <c r="B807" s="80">
        <f>VLOOKUP(A807,[1]Adjustments!$A$12:$B$1400,2,FALSE)</f>
        <v>10709.03</v>
      </c>
      <c r="C807" s="80">
        <f>VLOOKUP(A807,[1]Adjustments!$A$12:$DS$1400,123,FALSE)</f>
        <v>0</v>
      </c>
      <c r="D807" s="80">
        <f t="shared" si="50"/>
        <v>10709.03</v>
      </c>
      <c r="F807" s="337">
        <f>VLOOKUP(A807,[1]Adjustments!$A$12:$DQ$1400,121,FALSE)</f>
        <v>-10709.030000000028</v>
      </c>
      <c r="G807" s="740">
        <f t="shared" si="52"/>
        <v>-21418.060000000027</v>
      </c>
      <c r="I807" s="738">
        <f>SUMIF('Tab 3'!$N$11:$N$409,A807,'Tab 3'!$O$11:$O$409)</f>
        <v>0</v>
      </c>
      <c r="J807" s="337">
        <f>SUMIF('Tab 4'!$N$11:$N$409,A807,'Tab 4'!$O$11:$O$409)</f>
        <v>300090.82</v>
      </c>
      <c r="K807" s="337">
        <f>SUMIF('Tab 5'!$N$11:$N$69,A807,'Tab 5'!$O$11:$O$69)</f>
        <v>0</v>
      </c>
      <c r="L807" s="751">
        <f>SUMIF('Tab 6'!$N$11:$N$409,A807,'Tab 6'!$O$11:$O$409)</f>
        <v>0</v>
      </c>
      <c r="M807" s="337">
        <f>SUMIF('Tab7'!$N$70:$N$273,A807,'Tab7'!$O$70:$O$273)</f>
        <v>0</v>
      </c>
      <c r="N807" s="337">
        <f>SUMIF('Tab 8'!$N$70:$N$680,A807,'Tab 8'!$O$70:$O$680)</f>
        <v>0</v>
      </c>
      <c r="O807" s="739">
        <f t="shared" si="49"/>
        <v>300090.82</v>
      </c>
      <c r="P807" s="740">
        <f t="shared" si="51"/>
        <v>300090.82</v>
      </c>
    </row>
    <row r="808" spans="1:16">
      <c r="A808" s="732" t="s">
        <v>1473</v>
      </c>
      <c r="B808" s="80">
        <f>VLOOKUP(A808,[1]Adjustments!$A$12:$B$1400,2,FALSE)</f>
        <v>-8914.0300000000007</v>
      </c>
      <c r="C808" s="80">
        <f>VLOOKUP(A808,[1]Adjustments!$A$12:$DS$1400,123,FALSE)</f>
        <v>0</v>
      </c>
      <c r="D808" s="80">
        <f t="shared" si="50"/>
        <v>-8914.0300000000007</v>
      </c>
      <c r="F808" s="337">
        <f>VLOOKUP(A808,[1]Adjustments!$A$12:$DQ$1400,121,FALSE)</f>
        <v>14332.050000000001</v>
      </c>
      <c r="G808" s="740">
        <f t="shared" si="52"/>
        <v>23246.080000000002</v>
      </c>
      <c r="I808" s="738">
        <f>SUMIF('Tab 3'!$N$11:$N$409,A808,'Tab 3'!$O$11:$O$409)</f>
        <v>0</v>
      </c>
      <c r="J808" s="337">
        <f>SUMIF('Tab 4'!$N$11:$N$409,A808,'Tab 4'!$O$11:$O$409)</f>
        <v>0</v>
      </c>
      <c r="K808" s="337">
        <f>SUMIF('Tab 5'!$N$11:$N$69,A808,'Tab 5'!$O$11:$O$69)</f>
        <v>0</v>
      </c>
      <c r="L808" s="751">
        <f>SUMIF('Tab 6'!$N$11:$N$409,A808,'Tab 6'!$O$11:$O$409)</f>
        <v>0</v>
      </c>
      <c r="M808" s="337">
        <f>SUMIF('Tab7'!$N$70:$N$273,A808,'Tab7'!$O$70:$O$273)</f>
        <v>0</v>
      </c>
      <c r="N808" s="337">
        <f>SUMIF('Tab 8'!$N$70:$N$680,A808,'Tab 8'!$O$70:$O$680)</f>
        <v>0</v>
      </c>
      <c r="O808" s="739">
        <f t="shared" si="49"/>
        <v>0</v>
      </c>
      <c r="P808" s="740">
        <f t="shared" si="51"/>
        <v>0</v>
      </c>
    </row>
    <row r="809" spans="1:16">
      <c r="A809" s="732" t="s">
        <v>1474</v>
      </c>
      <c r="B809" s="80">
        <f>VLOOKUP(A809,[1]Adjustments!$A$12:$B$1400,2,FALSE)</f>
        <v>70.319999999999993</v>
      </c>
      <c r="C809" s="80">
        <f>VLOOKUP(A809,[1]Adjustments!$A$12:$DS$1400,123,FALSE)</f>
        <v>0</v>
      </c>
      <c r="D809" s="80">
        <f t="shared" si="50"/>
        <v>70.319999999999993</v>
      </c>
      <c r="F809" s="337">
        <f>VLOOKUP(A809,[1]Adjustments!$A$12:$DQ$1400,121,FALSE)</f>
        <v>0</v>
      </c>
      <c r="G809" s="740">
        <f t="shared" si="52"/>
        <v>-70.319999999999993</v>
      </c>
      <c r="I809" s="738">
        <f>SUMIF('Tab 3'!$N$11:$N$409,A809,'Tab 3'!$O$11:$O$409)</f>
        <v>0</v>
      </c>
      <c r="J809" s="337">
        <f>SUMIF('Tab 4'!$N$11:$N$409,A809,'Tab 4'!$O$11:$O$409)</f>
        <v>0</v>
      </c>
      <c r="K809" s="337">
        <f>SUMIF('Tab 5'!$N$11:$N$69,A809,'Tab 5'!$O$11:$O$69)</f>
        <v>0</v>
      </c>
      <c r="L809" s="751">
        <f>SUMIF('Tab 6'!$N$11:$N$409,A809,'Tab 6'!$O$11:$O$409)</f>
        <v>0</v>
      </c>
      <c r="M809" s="337">
        <f>SUMIF('Tab7'!$N$70:$N$273,A809,'Tab7'!$O$70:$O$273)</f>
        <v>0</v>
      </c>
      <c r="N809" s="337">
        <f>SUMIF('Tab 8'!$N$70:$N$680,A809,'Tab 8'!$O$70:$O$680)</f>
        <v>0</v>
      </c>
      <c r="O809" s="739">
        <f t="shared" si="49"/>
        <v>0</v>
      </c>
      <c r="P809" s="740">
        <f t="shared" si="51"/>
        <v>0</v>
      </c>
    </row>
    <row r="810" spans="1:16">
      <c r="A810" s="732" t="s">
        <v>1475</v>
      </c>
      <c r="B810" s="80">
        <f>VLOOKUP(A810,[1]Adjustments!$A$12:$B$1400,2,FALSE)</f>
        <v>357504941.19999999</v>
      </c>
      <c r="C810" s="80">
        <f>VLOOKUP(A810,[1]Adjustments!$A$12:$DS$1400,123,FALSE)</f>
        <v>0</v>
      </c>
      <c r="D810" s="80">
        <f t="shared" si="50"/>
        <v>357504941.19999999</v>
      </c>
      <c r="F810" s="337">
        <f>VLOOKUP(A810,[1]Adjustments!$A$12:$DQ$1400,121,FALSE)</f>
        <v>0</v>
      </c>
      <c r="G810" s="740">
        <f t="shared" si="52"/>
        <v>-357504941.19999999</v>
      </c>
      <c r="I810" s="738">
        <f>SUMIF('Tab 3'!$N$11:$N$409,A810,'Tab 3'!$O$11:$O$409)</f>
        <v>0</v>
      </c>
      <c r="J810" s="337">
        <f>SUMIF('Tab 4'!$N$11:$N$409,A810,'Tab 4'!$O$11:$O$409)</f>
        <v>0</v>
      </c>
      <c r="K810" s="337">
        <f>SUMIF('Tab 5'!$N$11:$N$69,A810,'Tab 5'!$O$11:$O$69)</f>
        <v>0</v>
      </c>
      <c r="L810" s="751">
        <f>SUMIF('Tab 6'!$N$11:$N$409,A810,'Tab 6'!$O$11:$O$409)</f>
        <v>0</v>
      </c>
      <c r="M810" s="337">
        <f>SUMIF('Tab7'!$N$70:$N$273,A810,'Tab7'!$O$70:$O$273)</f>
        <v>0</v>
      </c>
      <c r="N810" s="337">
        <f>SUMIF('Tab 8'!$N$70:$N$680,A810,'Tab 8'!$O$70:$O$680)</f>
        <v>0</v>
      </c>
      <c r="O810" s="739">
        <f t="shared" si="49"/>
        <v>0</v>
      </c>
      <c r="P810" s="740">
        <f t="shared" si="51"/>
        <v>0</v>
      </c>
    </row>
    <row r="811" spans="1:16">
      <c r="A811" s="732" t="s">
        <v>1476</v>
      </c>
      <c r="B811" s="80">
        <f>VLOOKUP(A811,[1]Adjustments!$A$12:$B$1400,2,FALSE)</f>
        <v>5048880.9000000004</v>
      </c>
      <c r="C811" s="80">
        <f>VLOOKUP(A811,[1]Adjustments!$A$12:$DS$1400,123,FALSE)</f>
        <v>0</v>
      </c>
      <c r="D811" s="80">
        <f t="shared" si="50"/>
        <v>5048880.9000000004</v>
      </c>
      <c r="F811" s="337">
        <f>VLOOKUP(A811,[1]Adjustments!$A$12:$DQ$1400,121,FALSE)</f>
        <v>0</v>
      </c>
      <c r="G811" s="740">
        <f t="shared" si="52"/>
        <v>-5048880.9000000004</v>
      </c>
      <c r="I811" s="738">
        <f>SUMIF('Tab 3'!$N$11:$N$409,A811,'Tab 3'!$O$11:$O$409)</f>
        <v>0</v>
      </c>
      <c r="J811" s="337">
        <f>SUMIF('Tab 4'!$N$11:$N$409,A811,'Tab 4'!$O$11:$O$409)</f>
        <v>0</v>
      </c>
      <c r="K811" s="337">
        <f>SUMIF('Tab 5'!$N$11:$N$69,A811,'Tab 5'!$O$11:$O$69)</f>
        <v>0</v>
      </c>
      <c r="L811" s="751">
        <f>SUMIF('Tab 6'!$N$11:$N$409,A811,'Tab 6'!$O$11:$O$409)</f>
        <v>0</v>
      </c>
      <c r="M811" s="337">
        <f>SUMIF('Tab7'!$N$70:$N$273,A811,'Tab7'!$O$70:$O$273)</f>
        <v>0</v>
      </c>
      <c r="N811" s="337">
        <f>SUMIF('Tab 8'!$N$70:$N$680,A811,'Tab 8'!$O$70:$O$680)</f>
        <v>0</v>
      </c>
      <c r="O811" s="739">
        <f t="shared" si="49"/>
        <v>0</v>
      </c>
      <c r="P811" s="740">
        <f t="shared" si="51"/>
        <v>0</v>
      </c>
    </row>
    <row r="812" spans="1:16">
      <c r="A812" s="732" t="s">
        <v>1477</v>
      </c>
      <c r="B812" s="80">
        <f>VLOOKUP(A812,[1]Adjustments!$A$12:$B$1400,2,FALSE)</f>
        <v>-11025.9</v>
      </c>
      <c r="C812" s="80">
        <f>VLOOKUP(A812,[1]Adjustments!$A$12:$DS$1400,123,FALSE)</f>
        <v>0</v>
      </c>
      <c r="D812" s="80">
        <f t="shared" si="50"/>
        <v>-11025.9</v>
      </c>
      <c r="F812" s="337">
        <f>VLOOKUP(A812,[1]Adjustments!$A$12:$DQ$1400,121,FALSE)</f>
        <v>0</v>
      </c>
      <c r="G812" s="740">
        <f t="shared" si="52"/>
        <v>11025.9</v>
      </c>
      <c r="I812" s="738">
        <f>SUMIF('Tab 3'!$N$11:$N$409,A812,'Tab 3'!$O$11:$O$409)</f>
        <v>0</v>
      </c>
      <c r="J812" s="337">
        <f>SUMIF('Tab 4'!$N$11:$N$409,A812,'Tab 4'!$O$11:$O$409)</f>
        <v>0</v>
      </c>
      <c r="K812" s="337">
        <f>SUMIF('Tab 5'!$N$11:$N$69,A812,'Tab 5'!$O$11:$O$69)</f>
        <v>0</v>
      </c>
      <c r="L812" s="751">
        <f>SUMIF('Tab 6'!$N$11:$N$409,A812,'Tab 6'!$O$11:$O$409)</f>
        <v>0</v>
      </c>
      <c r="M812" s="337">
        <f>SUMIF('Tab7'!$N$70:$N$273,A812,'Tab7'!$O$70:$O$273)</f>
        <v>0</v>
      </c>
      <c r="N812" s="337">
        <f>SUMIF('Tab 8'!$N$70:$N$680,A812,'Tab 8'!$O$70:$O$680)</f>
        <v>0</v>
      </c>
      <c r="O812" s="739">
        <f t="shared" si="49"/>
        <v>0</v>
      </c>
      <c r="P812" s="740">
        <f t="shared" si="51"/>
        <v>0</v>
      </c>
    </row>
    <row r="813" spans="1:16">
      <c r="A813" s="732" t="s">
        <v>1479</v>
      </c>
      <c r="B813" s="80">
        <f>VLOOKUP(A813,[1]Adjustments!$A$12:$B$1400,2,FALSE)</f>
        <v>12840479.689999999</v>
      </c>
      <c r="C813" s="80">
        <f>VLOOKUP(A813,[1]Adjustments!$A$12:$DS$1400,123,FALSE)</f>
        <v>0</v>
      </c>
      <c r="D813" s="80">
        <f t="shared" si="50"/>
        <v>12840479.689999999</v>
      </c>
      <c r="F813" s="337">
        <f>VLOOKUP(A813,[1]Adjustments!$A$12:$DQ$1400,121,FALSE)</f>
        <v>0</v>
      </c>
      <c r="G813" s="740">
        <f t="shared" si="52"/>
        <v>-12840479.689999999</v>
      </c>
      <c r="I813" s="738">
        <f>SUMIF('Tab 3'!$N$11:$N$409,A813,'Tab 3'!$O$11:$O$409)</f>
        <v>0</v>
      </c>
      <c r="J813" s="337">
        <f>SUMIF('Tab 4'!$N$11:$N$409,A813,'Tab 4'!$O$11:$O$409)</f>
        <v>0</v>
      </c>
      <c r="K813" s="337">
        <f>SUMIF('Tab 5'!$N$11:$N$69,A813,'Tab 5'!$O$11:$O$69)</f>
        <v>0</v>
      </c>
      <c r="L813" s="751">
        <f>SUMIF('Tab 6'!$N$11:$N$409,A813,'Tab 6'!$O$11:$O$409)</f>
        <v>0</v>
      </c>
      <c r="M813" s="337">
        <f>SUMIF('Tab7'!$N$70:$N$273,A813,'Tab7'!$O$70:$O$273)</f>
        <v>0</v>
      </c>
      <c r="N813" s="337">
        <f>SUMIF('Tab 8'!$N$70:$N$680,A813,'Tab 8'!$O$70:$O$680)</f>
        <v>0</v>
      </c>
      <c r="O813" s="739">
        <f t="shared" si="49"/>
        <v>0</v>
      </c>
      <c r="P813" s="740">
        <f t="shared" si="51"/>
        <v>0</v>
      </c>
    </row>
    <row r="814" spans="1:16">
      <c r="A814" s="732" t="s">
        <v>1480</v>
      </c>
      <c r="B814" s="80">
        <f>VLOOKUP(A814,[1]Adjustments!$A$12:$B$1400,2,FALSE)</f>
        <v>-29615940.190000001</v>
      </c>
      <c r="C814" s="80">
        <f>VLOOKUP(A814,[1]Adjustments!$A$12:$DS$1400,123,FALSE)</f>
        <v>0</v>
      </c>
      <c r="D814" s="80">
        <f t="shared" si="50"/>
        <v>-29615940.190000001</v>
      </c>
      <c r="F814" s="337">
        <f>VLOOKUP(A814,[1]Adjustments!$A$12:$DQ$1400,121,FALSE)</f>
        <v>0</v>
      </c>
      <c r="G814" s="740">
        <f t="shared" si="52"/>
        <v>29615940.190000001</v>
      </c>
      <c r="I814" s="738">
        <f>SUMIF('Tab 3'!$N$11:$N$409,A814,'Tab 3'!$O$11:$O$409)</f>
        <v>0</v>
      </c>
      <c r="J814" s="337">
        <f>SUMIF('Tab 4'!$N$11:$N$409,A814,'Tab 4'!$O$11:$O$409)</f>
        <v>0</v>
      </c>
      <c r="K814" s="337">
        <f>SUMIF('Tab 5'!$N$11:$N$69,A814,'Tab 5'!$O$11:$O$69)</f>
        <v>0</v>
      </c>
      <c r="L814" s="751">
        <f>SUMIF('Tab 6'!$N$11:$N$409,A814,'Tab 6'!$O$11:$O$409)</f>
        <v>0</v>
      </c>
      <c r="M814" s="337">
        <f>SUMIF('Tab7'!$N$70:$N$273,A814,'Tab7'!$O$70:$O$273)</f>
        <v>0</v>
      </c>
      <c r="N814" s="337">
        <f>SUMIF('Tab 8'!$N$70:$N$680,A814,'Tab 8'!$O$70:$O$680)</f>
        <v>0</v>
      </c>
      <c r="O814" s="739">
        <f t="shared" si="49"/>
        <v>0</v>
      </c>
      <c r="P814" s="740">
        <f t="shared" si="51"/>
        <v>0</v>
      </c>
    </row>
    <row r="815" spans="1:16">
      <c r="A815" s="732" t="s">
        <v>1481</v>
      </c>
      <c r="B815" s="80">
        <f>VLOOKUP(A815,[1]Adjustments!$A$12:$B$1400,2,FALSE)</f>
        <v>44962890.859999999</v>
      </c>
      <c r="C815" s="80">
        <f>VLOOKUP(A815,[1]Adjustments!$A$12:$DS$1400,123,FALSE)</f>
        <v>0</v>
      </c>
      <c r="D815" s="80">
        <f t="shared" si="50"/>
        <v>44962890.859999999</v>
      </c>
      <c r="F815" s="337">
        <f>VLOOKUP(A815,[1]Adjustments!$A$12:$DQ$1400,121,FALSE)</f>
        <v>0</v>
      </c>
      <c r="G815" s="740">
        <f t="shared" si="52"/>
        <v>-44962890.859999999</v>
      </c>
      <c r="I815" s="738">
        <f>SUMIF('Tab 3'!$N$11:$N$409,A815,'Tab 3'!$O$11:$O$409)</f>
        <v>0</v>
      </c>
      <c r="J815" s="337">
        <f>SUMIF('Tab 4'!$N$11:$N$409,A815,'Tab 4'!$O$11:$O$409)</f>
        <v>0</v>
      </c>
      <c r="K815" s="337">
        <f>SUMIF('Tab 5'!$N$11:$N$69,A815,'Tab 5'!$O$11:$O$69)</f>
        <v>0</v>
      </c>
      <c r="L815" s="751">
        <f>SUMIF('Tab 6'!$N$11:$N$409,A815,'Tab 6'!$O$11:$O$409)</f>
        <v>0</v>
      </c>
      <c r="M815" s="337">
        <f>SUMIF('Tab7'!$N$70:$N$273,A815,'Tab7'!$O$70:$O$273)</f>
        <v>0</v>
      </c>
      <c r="N815" s="337">
        <f>SUMIF('Tab 8'!$N$70:$N$680,A815,'Tab 8'!$O$70:$O$680)</f>
        <v>0</v>
      </c>
      <c r="O815" s="739">
        <f t="shared" si="49"/>
        <v>0</v>
      </c>
      <c r="P815" s="740">
        <f t="shared" si="51"/>
        <v>0</v>
      </c>
    </row>
    <row r="816" spans="1:16">
      <c r="A816" s="732" t="s">
        <v>1482</v>
      </c>
      <c r="B816" s="80">
        <f>VLOOKUP(A816,[1]Adjustments!$A$12:$B$1400,2,FALSE)</f>
        <v>76763588.989999995</v>
      </c>
      <c r="C816" s="80">
        <f>VLOOKUP(A816,[1]Adjustments!$A$12:$DS$1400,123,FALSE)</f>
        <v>0</v>
      </c>
      <c r="D816" s="80">
        <f t="shared" si="50"/>
        <v>76763588.989999995</v>
      </c>
      <c r="F816" s="337">
        <f>VLOOKUP(A816,[1]Adjustments!$A$12:$DQ$1400,121,FALSE)</f>
        <v>0</v>
      </c>
      <c r="G816" s="740">
        <f t="shared" si="52"/>
        <v>-76763588.989999995</v>
      </c>
      <c r="I816" s="738">
        <f>SUMIF('Tab 3'!$N$11:$N$409,A816,'Tab 3'!$O$11:$O$409)</f>
        <v>0</v>
      </c>
      <c r="J816" s="337">
        <f>SUMIF('Tab 4'!$N$11:$N$409,A816,'Tab 4'!$O$11:$O$409)</f>
        <v>0</v>
      </c>
      <c r="K816" s="337">
        <f>SUMIF('Tab 5'!$N$11:$N$69,A816,'Tab 5'!$O$11:$O$69)</f>
        <v>0</v>
      </c>
      <c r="L816" s="751">
        <f>SUMIF('Tab 6'!$N$11:$N$409,A816,'Tab 6'!$O$11:$O$409)</f>
        <v>0</v>
      </c>
      <c r="M816" s="337">
        <f>SUMIF('Tab7'!$N$70:$N$273,A816,'Tab7'!$O$70:$O$273)</f>
        <v>0</v>
      </c>
      <c r="N816" s="337">
        <f>SUMIF('Tab 8'!$N$70:$N$680,A816,'Tab 8'!$O$70:$O$680)</f>
        <v>0</v>
      </c>
      <c r="O816" s="739">
        <f t="shared" si="49"/>
        <v>0</v>
      </c>
      <c r="P816" s="740">
        <f t="shared" si="51"/>
        <v>0</v>
      </c>
    </row>
    <row r="817" spans="1:16">
      <c r="A817" s="732" t="s">
        <v>1483</v>
      </c>
      <c r="B817" s="80">
        <f>VLOOKUP(A817,[1]Adjustments!$A$12:$B$1400,2,FALSE)</f>
        <v>617428626.78999996</v>
      </c>
      <c r="C817" s="80">
        <f>VLOOKUP(A817,[1]Adjustments!$A$12:$DS$1400,123,FALSE)</f>
        <v>0</v>
      </c>
      <c r="D817" s="80">
        <f t="shared" si="50"/>
        <v>617428626.78999996</v>
      </c>
      <c r="F817" s="337">
        <f>VLOOKUP(A817,[1]Adjustments!$A$12:$DQ$1400,121,FALSE)</f>
        <v>0</v>
      </c>
      <c r="G817" s="740">
        <f t="shared" si="52"/>
        <v>-617428626.78999996</v>
      </c>
      <c r="I817" s="738">
        <f>SUMIF('Tab 3'!$N$11:$N$409,A817,'Tab 3'!$O$11:$O$409)</f>
        <v>0</v>
      </c>
      <c r="J817" s="337">
        <f>SUMIF('Tab 4'!$N$11:$N$409,A817,'Tab 4'!$O$11:$O$409)</f>
        <v>0</v>
      </c>
      <c r="K817" s="337">
        <f>SUMIF('Tab 5'!$N$11:$N$69,A817,'Tab 5'!$O$11:$O$69)</f>
        <v>0</v>
      </c>
      <c r="L817" s="751">
        <f>SUMIF('Tab 6'!$N$11:$N$409,A817,'Tab 6'!$O$11:$O$409)</f>
        <v>0</v>
      </c>
      <c r="M817" s="337">
        <f>SUMIF('Tab7'!$N$70:$N$273,A817,'Tab7'!$O$70:$O$273)</f>
        <v>0</v>
      </c>
      <c r="N817" s="337">
        <f>SUMIF('Tab 8'!$N$70:$N$680,A817,'Tab 8'!$O$70:$O$680)</f>
        <v>0</v>
      </c>
      <c r="O817" s="739">
        <f t="shared" si="49"/>
        <v>0</v>
      </c>
      <c r="P817" s="740">
        <f t="shared" si="51"/>
        <v>0</v>
      </c>
    </row>
    <row r="818" spans="1:16">
      <c r="A818" s="732" t="s">
        <v>1484</v>
      </c>
      <c r="B818" s="80">
        <f>VLOOKUP(A818,[1]Adjustments!$A$12:$B$1400,2,FALSE)</f>
        <v>5089061.18</v>
      </c>
      <c r="C818" s="80">
        <f>VLOOKUP(A818,[1]Adjustments!$A$12:$DS$1400,123,FALSE)</f>
        <v>0</v>
      </c>
      <c r="D818" s="80">
        <f t="shared" si="50"/>
        <v>5089061.18</v>
      </c>
      <c r="F818" s="337">
        <f>VLOOKUP(A818,[1]Adjustments!$A$12:$DQ$1400,121,FALSE)</f>
        <v>0</v>
      </c>
      <c r="G818" s="740">
        <f t="shared" si="52"/>
        <v>-5089061.18</v>
      </c>
      <c r="I818" s="738">
        <f>SUMIF('Tab 3'!$N$11:$N$409,A818,'Tab 3'!$O$11:$O$409)</f>
        <v>0</v>
      </c>
      <c r="J818" s="337">
        <f>SUMIF('Tab 4'!$N$11:$N$409,A818,'Tab 4'!$O$11:$O$409)</f>
        <v>0</v>
      </c>
      <c r="K818" s="337">
        <f>SUMIF('Tab 5'!$N$11:$N$69,A818,'Tab 5'!$O$11:$O$69)</f>
        <v>0</v>
      </c>
      <c r="L818" s="751">
        <f>SUMIF('Tab 6'!$N$11:$N$409,A818,'Tab 6'!$O$11:$O$409)</f>
        <v>0</v>
      </c>
      <c r="M818" s="337">
        <f>SUMIF('Tab7'!$N$70:$N$273,A818,'Tab7'!$O$70:$O$273)</f>
        <v>0</v>
      </c>
      <c r="N818" s="337">
        <f>SUMIF('Tab 8'!$N$70:$N$680,A818,'Tab 8'!$O$70:$O$680)</f>
        <v>0</v>
      </c>
      <c r="O818" s="739">
        <f t="shared" si="49"/>
        <v>0</v>
      </c>
      <c r="P818" s="740">
        <f t="shared" si="51"/>
        <v>0</v>
      </c>
    </row>
    <row r="819" spans="1:16">
      <c r="A819" s="732" t="s">
        <v>1485</v>
      </c>
      <c r="B819" s="80">
        <f>VLOOKUP(A819,[1]Adjustments!$A$12:$B$1400,2,FALSE)</f>
        <v>763980775.27999997</v>
      </c>
      <c r="C819" s="80">
        <f>VLOOKUP(A819,[1]Adjustments!$A$12:$DS$1400,123,FALSE)</f>
        <v>0</v>
      </c>
      <c r="D819" s="80">
        <f t="shared" si="50"/>
        <v>763980775.27999997</v>
      </c>
      <c r="F819" s="337">
        <f>VLOOKUP(A819,[1]Adjustments!$A$12:$DQ$1400,121,FALSE)</f>
        <v>-49767704.395107165</v>
      </c>
      <c r="G819" s="740">
        <f t="shared" si="52"/>
        <v>-813748479.67510712</v>
      </c>
      <c r="I819" s="738">
        <f>SUMIF('Tab 3'!$N$11:$N$409,A819,'Tab 3'!$O$11:$O$409)</f>
        <v>-16592304.258540418</v>
      </c>
      <c r="J819" s="337">
        <f>SUMIF('Tab 4'!$N$11:$N$409,A819,'Tab 4'!$O$11:$O$409)</f>
        <v>0</v>
      </c>
      <c r="K819" s="337">
        <f>SUMIF('Tab 5'!$N$11:$N$69,A819,'Tab 5'!$O$11:$O$69)</f>
        <v>0</v>
      </c>
      <c r="L819" s="751">
        <f>SUMIF('Tab 6'!$N$11:$N$409,A819,'Tab 6'!$O$11:$O$409)</f>
        <v>0</v>
      </c>
      <c r="M819" s="337">
        <f>SUMIF('Tab7'!$N$70:$N$273,A819,'Tab7'!$O$70:$O$273)</f>
        <v>0</v>
      </c>
      <c r="N819" s="337">
        <f>SUMIF('Tab 8'!$N$70:$N$680,A819,'Tab 8'!$O$70:$O$680)</f>
        <v>0</v>
      </c>
      <c r="O819" s="739">
        <f t="shared" si="49"/>
        <v>-16592304.258540418</v>
      </c>
      <c r="P819" s="740">
        <f t="shared" si="51"/>
        <v>-16592304.258540418</v>
      </c>
    </row>
    <row r="820" spans="1:16">
      <c r="A820" s="732" t="s">
        <v>1486</v>
      </c>
      <c r="B820" s="80">
        <f>VLOOKUP(A820,[1]Adjustments!$A$12:$B$1400,2,FALSE)</f>
        <v>139327839.75999999</v>
      </c>
      <c r="C820" s="80">
        <f>VLOOKUP(A820,[1]Adjustments!$A$12:$DS$1400,123,FALSE)</f>
        <v>0</v>
      </c>
      <c r="D820" s="80">
        <f t="shared" si="50"/>
        <v>139327839.75999999</v>
      </c>
      <c r="F820" s="337">
        <f>VLOOKUP(A820,[1]Adjustments!$A$12:$DQ$1400,121,FALSE)</f>
        <v>0</v>
      </c>
      <c r="G820" s="740">
        <f t="shared" si="52"/>
        <v>-139327839.75999999</v>
      </c>
      <c r="I820" s="738">
        <f>SUMIF('Tab 3'!$N$11:$N$409,A820,'Tab 3'!$O$11:$O$409)</f>
        <v>0</v>
      </c>
      <c r="J820" s="337">
        <f>SUMIF('Tab 4'!$N$11:$N$409,A820,'Tab 4'!$O$11:$O$409)</f>
        <v>0</v>
      </c>
      <c r="K820" s="337">
        <f>SUMIF('Tab 5'!$N$11:$N$69,A820,'Tab 5'!$O$11:$O$69)</f>
        <v>0</v>
      </c>
      <c r="L820" s="751">
        <f>SUMIF('Tab 6'!$N$11:$N$409,A820,'Tab 6'!$O$11:$O$409)</f>
        <v>0</v>
      </c>
      <c r="M820" s="337">
        <f>SUMIF('Tab7'!$N$70:$N$273,A820,'Tab7'!$O$70:$O$273)</f>
        <v>0</v>
      </c>
      <c r="N820" s="337">
        <f>SUMIF('Tab 8'!$N$70:$N$680,A820,'Tab 8'!$O$70:$O$680)</f>
        <v>0</v>
      </c>
      <c r="O820" s="739">
        <f t="shared" si="49"/>
        <v>0</v>
      </c>
      <c r="P820" s="740">
        <f t="shared" si="51"/>
        <v>0</v>
      </c>
    </row>
    <row r="821" spans="1:16">
      <c r="A821" s="732" t="s">
        <v>1487</v>
      </c>
      <c r="B821" s="80">
        <f>VLOOKUP(A821,[1]Adjustments!$A$12:$B$1400,2,FALSE)</f>
        <v>103018046.03</v>
      </c>
      <c r="C821" s="80">
        <f>VLOOKUP(A821,[1]Adjustments!$A$12:$DS$1400,123,FALSE)</f>
        <v>0</v>
      </c>
      <c r="D821" s="80">
        <f t="shared" si="50"/>
        <v>103018046.03</v>
      </c>
      <c r="F821" s="337">
        <f>VLOOKUP(A821,[1]Adjustments!$A$12:$DQ$1400,121,FALSE)</f>
        <v>0</v>
      </c>
      <c r="G821" s="740">
        <f t="shared" si="52"/>
        <v>-103018046.03</v>
      </c>
      <c r="I821" s="738">
        <f>SUMIF('Tab 3'!$N$11:$N$409,A821,'Tab 3'!$O$11:$O$409)</f>
        <v>0</v>
      </c>
      <c r="J821" s="337">
        <f>SUMIF('Tab 4'!$N$11:$N$409,A821,'Tab 4'!$O$11:$O$409)</f>
        <v>0</v>
      </c>
      <c r="K821" s="337">
        <f>SUMIF('Tab 5'!$N$11:$N$69,A821,'Tab 5'!$O$11:$O$69)</f>
        <v>0</v>
      </c>
      <c r="L821" s="751">
        <f>SUMIF('Tab 6'!$N$11:$N$409,A821,'Tab 6'!$O$11:$O$409)</f>
        <v>0</v>
      </c>
      <c r="M821" s="337">
        <f>SUMIF('Tab7'!$N$70:$N$273,A821,'Tab7'!$O$70:$O$273)</f>
        <v>0</v>
      </c>
      <c r="N821" s="337">
        <f>SUMIF('Tab 8'!$N$70:$N$680,A821,'Tab 8'!$O$70:$O$680)</f>
        <v>0</v>
      </c>
      <c r="O821" s="739">
        <f t="shared" si="49"/>
        <v>0</v>
      </c>
      <c r="P821" s="740">
        <f t="shared" si="51"/>
        <v>0</v>
      </c>
    </row>
    <row r="822" spans="1:16">
      <c r="A822" s="732" t="s">
        <v>1488</v>
      </c>
      <c r="B822" s="80">
        <f>VLOOKUP(A822,[1]Adjustments!$A$12:$B$1400,2,FALSE)</f>
        <v>13014065.9</v>
      </c>
      <c r="C822" s="80">
        <f>VLOOKUP(A822,[1]Adjustments!$A$12:$DS$1400,123,FALSE)</f>
        <v>0</v>
      </c>
      <c r="D822" s="80">
        <f t="shared" si="50"/>
        <v>13014065.9</v>
      </c>
      <c r="F822" s="337">
        <f>VLOOKUP(A822,[1]Adjustments!$A$12:$DQ$1400,121,FALSE)</f>
        <v>0</v>
      </c>
      <c r="G822" s="740">
        <f t="shared" si="52"/>
        <v>-13014065.9</v>
      </c>
      <c r="I822" s="738">
        <f>SUMIF('Tab 3'!$N$11:$N$409,A822,'Tab 3'!$O$11:$O$409)</f>
        <v>0</v>
      </c>
      <c r="J822" s="337">
        <f>SUMIF('Tab 4'!$N$11:$N$409,A822,'Tab 4'!$O$11:$O$409)</f>
        <v>0</v>
      </c>
      <c r="K822" s="337">
        <f>SUMIF('Tab 5'!$N$11:$N$69,A822,'Tab 5'!$O$11:$O$69)</f>
        <v>0</v>
      </c>
      <c r="L822" s="751">
        <f>SUMIF('Tab 6'!$N$11:$N$409,A822,'Tab 6'!$O$11:$O$409)</f>
        <v>0</v>
      </c>
      <c r="M822" s="337">
        <f>SUMIF('Tab7'!$N$70:$N$273,A822,'Tab7'!$O$70:$O$273)</f>
        <v>0</v>
      </c>
      <c r="N822" s="337">
        <f>SUMIF('Tab 8'!$N$70:$N$680,A822,'Tab 8'!$O$70:$O$680)</f>
        <v>0</v>
      </c>
      <c r="O822" s="739">
        <f t="shared" si="49"/>
        <v>0</v>
      </c>
      <c r="P822" s="740">
        <f t="shared" si="51"/>
        <v>0</v>
      </c>
    </row>
    <row r="823" spans="1:16">
      <c r="A823" s="732" t="s">
        <v>1489</v>
      </c>
      <c r="B823" s="80">
        <f>VLOOKUP(A823,[1]Adjustments!$A$12:$B$1400,2,FALSE)</f>
        <v>51436867.43</v>
      </c>
      <c r="C823" s="80">
        <f>VLOOKUP(A823,[1]Adjustments!$A$12:$DS$1400,123,FALSE)</f>
        <v>0</v>
      </c>
      <c r="D823" s="80">
        <f t="shared" si="50"/>
        <v>51436867.43</v>
      </c>
      <c r="F823" s="337">
        <f>VLOOKUP(A823,[1]Adjustments!$A$12:$DQ$1400,121,FALSE)</f>
        <v>0</v>
      </c>
      <c r="G823" s="740">
        <f t="shared" si="52"/>
        <v>-51436867.43</v>
      </c>
      <c r="I823" s="738">
        <f>SUMIF('Tab 3'!$N$11:$N$409,A823,'Tab 3'!$O$11:$O$409)</f>
        <v>0</v>
      </c>
      <c r="J823" s="337">
        <f>SUMIF('Tab 4'!$N$11:$N$409,A823,'Tab 4'!$O$11:$O$409)</f>
        <v>0</v>
      </c>
      <c r="K823" s="337">
        <f>SUMIF('Tab 5'!$N$11:$N$69,A823,'Tab 5'!$O$11:$O$69)</f>
        <v>0</v>
      </c>
      <c r="L823" s="751">
        <f>SUMIF('Tab 6'!$N$11:$N$409,A823,'Tab 6'!$O$11:$O$409)</f>
        <v>0</v>
      </c>
      <c r="M823" s="337">
        <f>SUMIF('Tab7'!$N$70:$N$273,A823,'Tab7'!$O$70:$O$273)</f>
        <v>0</v>
      </c>
      <c r="N823" s="337">
        <f>SUMIF('Tab 8'!$N$70:$N$680,A823,'Tab 8'!$O$70:$O$680)</f>
        <v>0</v>
      </c>
      <c r="O823" s="739">
        <f t="shared" si="49"/>
        <v>0</v>
      </c>
      <c r="P823" s="740">
        <f t="shared" si="51"/>
        <v>0</v>
      </c>
    </row>
    <row r="824" spans="1:16">
      <c r="A824" s="732" t="s">
        <v>1490</v>
      </c>
      <c r="B824" s="80">
        <f>VLOOKUP(A824,[1]Adjustments!$A$12:$B$1400,2,FALSE)</f>
        <v>216253735.66999999</v>
      </c>
      <c r="C824" s="80">
        <f>VLOOKUP(A824,[1]Adjustments!$A$12:$DS$1400,123,FALSE)</f>
        <v>0</v>
      </c>
      <c r="D824" s="80">
        <f t="shared" si="50"/>
        <v>216253735.66999999</v>
      </c>
      <c r="F824" s="337">
        <f>VLOOKUP(A824,[1]Adjustments!$A$12:$DQ$1400,121,FALSE)</f>
        <v>0</v>
      </c>
      <c r="G824" s="740">
        <f t="shared" si="52"/>
        <v>-216253735.66999999</v>
      </c>
      <c r="I824" s="738">
        <f>SUMIF('Tab 3'!$N$11:$N$409,A824,'Tab 3'!$O$11:$O$409)</f>
        <v>0</v>
      </c>
      <c r="J824" s="337">
        <f>SUMIF('Tab 4'!$N$11:$N$409,A824,'Tab 4'!$O$11:$O$409)</f>
        <v>0</v>
      </c>
      <c r="K824" s="337">
        <f>SUMIF('Tab 5'!$N$11:$N$69,A824,'Tab 5'!$O$11:$O$69)</f>
        <v>0</v>
      </c>
      <c r="L824" s="751">
        <f>SUMIF('Tab 6'!$N$11:$N$409,A824,'Tab 6'!$O$11:$O$409)</f>
        <v>0</v>
      </c>
      <c r="M824" s="337">
        <f>SUMIF('Tab7'!$N$70:$N$273,A824,'Tab7'!$O$70:$O$273)</f>
        <v>0</v>
      </c>
      <c r="N824" s="337">
        <f>SUMIF('Tab 8'!$N$70:$N$680,A824,'Tab 8'!$O$70:$O$680)</f>
        <v>0</v>
      </c>
      <c r="O824" s="739">
        <f t="shared" si="49"/>
        <v>0</v>
      </c>
      <c r="P824" s="740">
        <f t="shared" si="51"/>
        <v>0</v>
      </c>
    </row>
    <row r="825" spans="1:16">
      <c r="A825" s="732" t="s">
        <v>1491</v>
      </c>
      <c r="B825" s="80">
        <f>VLOOKUP(A825,[1]Adjustments!$A$12:$B$1400,2,FALSE)</f>
        <v>639326940.49000001</v>
      </c>
      <c r="C825" s="80">
        <f>VLOOKUP(A825,[1]Adjustments!$A$12:$DS$1400,123,FALSE)</f>
        <v>0</v>
      </c>
      <c r="D825" s="80">
        <f t="shared" si="50"/>
        <v>639326940.49000001</v>
      </c>
      <c r="F825" s="337">
        <f>VLOOKUP(A825,[1]Adjustments!$A$12:$DQ$1400,121,FALSE)</f>
        <v>0</v>
      </c>
      <c r="G825" s="740">
        <f t="shared" si="52"/>
        <v>-639326940.49000001</v>
      </c>
      <c r="I825" s="738">
        <f>SUMIF('Tab 3'!$N$11:$N$409,A825,'Tab 3'!$O$11:$O$409)</f>
        <v>0</v>
      </c>
      <c r="J825" s="337">
        <f>SUMIF('Tab 4'!$N$11:$N$409,A825,'Tab 4'!$O$11:$O$409)</f>
        <v>0</v>
      </c>
      <c r="K825" s="337">
        <f>SUMIF('Tab 5'!$N$11:$N$69,A825,'Tab 5'!$O$11:$O$69)</f>
        <v>0</v>
      </c>
      <c r="L825" s="751">
        <f>SUMIF('Tab 6'!$N$11:$N$409,A825,'Tab 6'!$O$11:$O$409)</f>
        <v>0</v>
      </c>
      <c r="M825" s="337">
        <f>SUMIF('Tab7'!$N$70:$N$273,A825,'Tab7'!$O$70:$O$273)</f>
        <v>0</v>
      </c>
      <c r="N825" s="337">
        <f>SUMIF('Tab 8'!$N$70:$N$680,A825,'Tab 8'!$O$70:$O$680)</f>
        <v>0</v>
      </c>
      <c r="O825" s="739">
        <f t="shared" si="49"/>
        <v>0</v>
      </c>
      <c r="P825" s="740">
        <f t="shared" si="51"/>
        <v>0</v>
      </c>
    </row>
    <row r="826" spans="1:16">
      <c r="A826" s="732" t="s">
        <v>1492</v>
      </c>
      <c r="B826" s="80">
        <f>VLOOKUP(A826,[1]Adjustments!$A$12:$B$1400,2,FALSE)</f>
        <v>5096538.7</v>
      </c>
      <c r="C826" s="80">
        <f>VLOOKUP(A826,[1]Adjustments!$A$12:$DS$1400,123,FALSE)</f>
        <v>0</v>
      </c>
      <c r="D826" s="80">
        <f t="shared" si="50"/>
        <v>5096538.7</v>
      </c>
      <c r="F826" s="337">
        <f>VLOOKUP(A826,[1]Adjustments!$A$12:$DQ$1400,121,FALSE)</f>
        <v>0</v>
      </c>
      <c r="G826" s="740">
        <f t="shared" si="52"/>
        <v>-5096538.7</v>
      </c>
      <c r="I826" s="738">
        <f>SUMIF('Tab 3'!$N$11:$N$409,A826,'Tab 3'!$O$11:$O$409)</f>
        <v>0</v>
      </c>
      <c r="J826" s="337">
        <f>SUMIF('Tab 4'!$N$11:$N$409,A826,'Tab 4'!$O$11:$O$409)</f>
        <v>0</v>
      </c>
      <c r="K826" s="337">
        <f>SUMIF('Tab 5'!$N$11:$N$69,A826,'Tab 5'!$O$11:$O$69)</f>
        <v>0</v>
      </c>
      <c r="L826" s="751">
        <f>SUMIF('Tab 6'!$N$11:$N$409,A826,'Tab 6'!$O$11:$O$409)</f>
        <v>0</v>
      </c>
      <c r="M826" s="337">
        <f>SUMIF('Tab7'!$N$70:$N$273,A826,'Tab7'!$O$70:$O$273)</f>
        <v>0</v>
      </c>
      <c r="N826" s="337">
        <f>SUMIF('Tab 8'!$N$70:$N$680,A826,'Tab 8'!$O$70:$O$680)</f>
        <v>0</v>
      </c>
      <c r="O826" s="739">
        <f t="shared" si="49"/>
        <v>0</v>
      </c>
      <c r="P826" s="740">
        <f t="shared" si="51"/>
        <v>0</v>
      </c>
    </row>
    <row r="827" spans="1:16">
      <c r="A827" s="732" t="s">
        <v>1493</v>
      </c>
      <c r="B827" s="80">
        <f>VLOOKUP(A827,[1]Adjustments!$A$12:$B$1400,2,FALSE)</f>
        <v>1244730130.9200001</v>
      </c>
      <c r="C827" s="80">
        <f>VLOOKUP(A827,[1]Adjustments!$A$12:$DS$1400,123,FALSE)</f>
        <v>0</v>
      </c>
      <c r="D827" s="80">
        <f t="shared" si="50"/>
        <v>1244730130.9200001</v>
      </c>
      <c r="F827" s="337">
        <f>VLOOKUP(A827,[1]Adjustments!$A$12:$DQ$1400,121,FALSE)</f>
        <v>-43520534.431401171</v>
      </c>
      <c r="G827" s="740">
        <f t="shared" si="52"/>
        <v>-1288250665.3514013</v>
      </c>
      <c r="I827" s="738">
        <f>SUMIF('Tab 3'!$N$11:$N$409,A827,'Tab 3'!$O$11:$O$409)</f>
        <v>-43856637.881342396</v>
      </c>
      <c r="J827" s="337">
        <f>SUMIF('Tab 4'!$N$11:$N$409,A827,'Tab 4'!$O$11:$O$409)</f>
        <v>0</v>
      </c>
      <c r="K827" s="337">
        <f>SUMIF('Tab 5'!$N$11:$N$69,A827,'Tab 5'!$O$11:$O$69)</f>
        <v>0</v>
      </c>
      <c r="L827" s="751">
        <f>SUMIF('Tab 6'!$N$11:$N$409,A827,'Tab 6'!$O$11:$O$409)</f>
        <v>0</v>
      </c>
      <c r="M827" s="337">
        <f>SUMIF('Tab7'!$N$70:$N$273,A827,'Tab7'!$O$70:$O$273)</f>
        <v>0</v>
      </c>
      <c r="N827" s="337">
        <f>SUMIF('Tab 8'!$N$70:$N$680,A827,'Tab 8'!$O$70:$O$680)</f>
        <v>0</v>
      </c>
      <c r="O827" s="739">
        <f t="shared" si="49"/>
        <v>-43856637.881342396</v>
      </c>
      <c r="P827" s="740">
        <f t="shared" si="51"/>
        <v>-43856637.881342396</v>
      </c>
    </row>
    <row r="828" spans="1:16">
      <c r="A828" s="732" t="s">
        <v>1494</v>
      </c>
      <c r="B828" s="80">
        <f>VLOOKUP(A828,[1]Adjustments!$A$12:$B$1400,2,FALSE)</f>
        <v>174324705.47999999</v>
      </c>
      <c r="C828" s="80">
        <f>VLOOKUP(A828,[1]Adjustments!$A$12:$DS$1400,123,FALSE)</f>
        <v>0</v>
      </c>
      <c r="D828" s="80">
        <f t="shared" si="50"/>
        <v>174324705.47999999</v>
      </c>
      <c r="F828" s="337">
        <f>VLOOKUP(A828,[1]Adjustments!$A$12:$DQ$1400,121,FALSE)</f>
        <v>0</v>
      </c>
      <c r="G828" s="740">
        <f t="shared" si="52"/>
        <v>-174324705.47999999</v>
      </c>
      <c r="I828" s="738">
        <f>SUMIF('Tab 3'!$N$11:$N$409,A828,'Tab 3'!$O$11:$O$409)</f>
        <v>0</v>
      </c>
      <c r="J828" s="337">
        <f>SUMIF('Tab 4'!$N$11:$N$409,A828,'Tab 4'!$O$11:$O$409)</f>
        <v>0</v>
      </c>
      <c r="K828" s="337">
        <f>SUMIF('Tab 5'!$N$11:$N$69,A828,'Tab 5'!$O$11:$O$69)</f>
        <v>0</v>
      </c>
      <c r="L828" s="751">
        <f>SUMIF('Tab 6'!$N$11:$N$409,A828,'Tab 6'!$O$11:$O$409)</f>
        <v>0</v>
      </c>
      <c r="M828" s="337">
        <f>SUMIF('Tab7'!$N$70:$N$273,A828,'Tab7'!$O$70:$O$273)</f>
        <v>0</v>
      </c>
      <c r="N828" s="337">
        <f>SUMIF('Tab 8'!$N$70:$N$680,A828,'Tab 8'!$O$70:$O$680)</f>
        <v>0</v>
      </c>
      <c r="O828" s="739">
        <f t="shared" si="49"/>
        <v>0</v>
      </c>
      <c r="P828" s="740">
        <f t="shared" si="51"/>
        <v>0</v>
      </c>
    </row>
    <row r="829" spans="1:16">
      <c r="A829" s="732" t="s">
        <v>1495</v>
      </c>
      <c r="B829" s="80">
        <f>VLOOKUP(A829,[1]Adjustments!$A$12:$B$1400,2,FALSE)</f>
        <v>443282672.94</v>
      </c>
      <c r="C829" s="80">
        <f>VLOOKUP(A829,[1]Adjustments!$A$12:$DS$1400,123,FALSE)</f>
        <v>0</v>
      </c>
      <c r="D829" s="80">
        <f t="shared" si="50"/>
        <v>443282672.94</v>
      </c>
      <c r="F829" s="337">
        <f>VLOOKUP(A829,[1]Adjustments!$A$12:$DQ$1400,121,FALSE)</f>
        <v>0</v>
      </c>
      <c r="G829" s="740">
        <f t="shared" si="52"/>
        <v>-443282672.94</v>
      </c>
      <c r="I829" s="738">
        <f>SUMIF('Tab 3'!$N$11:$N$409,A829,'Tab 3'!$O$11:$O$409)</f>
        <v>0</v>
      </c>
      <c r="J829" s="337">
        <f>SUMIF('Tab 4'!$N$11:$N$409,A829,'Tab 4'!$O$11:$O$409)</f>
        <v>0</v>
      </c>
      <c r="K829" s="337">
        <f>SUMIF('Tab 5'!$N$11:$N$69,A829,'Tab 5'!$O$11:$O$69)</f>
        <v>0</v>
      </c>
      <c r="L829" s="751">
        <f>SUMIF('Tab 6'!$N$11:$N$409,A829,'Tab 6'!$O$11:$O$409)</f>
        <v>0</v>
      </c>
      <c r="M829" s="337">
        <f>SUMIF('Tab7'!$N$70:$N$273,A829,'Tab7'!$O$70:$O$273)</f>
        <v>0</v>
      </c>
      <c r="N829" s="337">
        <f>SUMIF('Tab 8'!$N$70:$N$680,A829,'Tab 8'!$O$70:$O$680)</f>
        <v>0</v>
      </c>
      <c r="O829" s="739">
        <f t="shared" si="49"/>
        <v>0</v>
      </c>
      <c r="P829" s="740">
        <f t="shared" si="51"/>
        <v>0</v>
      </c>
    </row>
    <row r="830" spans="1:16">
      <c r="A830" s="732" t="s">
        <v>1496</v>
      </c>
      <c r="B830" s="80">
        <f>VLOOKUP(A830,[1]Adjustments!$A$12:$B$1400,2,FALSE)</f>
        <v>119033309.36</v>
      </c>
      <c r="C830" s="80">
        <f>VLOOKUP(A830,[1]Adjustments!$A$12:$DS$1400,123,FALSE)</f>
        <v>0</v>
      </c>
      <c r="D830" s="80">
        <f t="shared" si="50"/>
        <v>119033309.36</v>
      </c>
      <c r="F830" s="337">
        <f>VLOOKUP(A830,[1]Adjustments!$A$12:$DQ$1400,121,FALSE)</f>
        <v>0</v>
      </c>
      <c r="G830" s="740">
        <f t="shared" si="52"/>
        <v>-119033309.36</v>
      </c>
      <c r="I830" s="738">
        <f>SUMIF('Tab 3'!$N$11:$N$409,A830,'Tab 3'!$O$11:$O$409)</f>
        <v>0</v>
      </c>
      <c r="J830" s="337">
        <f>SUMIF('Tab 4'!$N$11:$N$409,A830,'Tab 4'!$O$11:$O$409)</f>
        <v>0</v>
      </c>
      <c r="K830" s="337">
        <f>SUMIF('Tab 5'!$N$11:$N$69,A830,'Tab 5'!$O$11:$O$69)</f>
        <v>0</v>
      </c>
      <c r="L830" s="751">
        <f>SUMIF('Tab 6'!$N$11:$N$409,A830,'Tab 6'!$O$11:$O$409)</f>
        <v>0</v>
      </c>
      <c r="M830" s="337">
        <f>SUMIF('Tab7'!$N$70:$N$273,A830,'Tab7'!$O$70:$O$273)</f>
        <v>0</v>
      </c>
      <c r="N830" s="337">
        <f>SUMIF('Tab 8'!$N$70:$N$680,A830,'Tab 8'!$O$70:$O$680)</f>
        <v>0</v>
      </c>
      <c r="O830" s="739">
        <f t="shared" si="49"/>
        <v>0</v>
      </c>
      <c r="P830" s="740">
        <f t="shared" si="51"/>
        <v>0</v>
      </c>
    </row>
    <row r="831" spans="1:16">
      <c r="A831" s="732" t="s">
        <v>1497</v>
      </c>
      <c r="B831" s="80">
        <f>VLOOKUP(A831,[1]Adjustments!$A$12:$B$1400,2,FALSE)</f>
        <v>450902.46</v>
      </c>
      <c r="C831" s="80">
        <f>VLOOKUP(A831,[1]Adjustments!$A$12:$DS$1400,123,FALSE)</f>
        <v>0</v>
      </c>
      <c r="D831" s="80">
        <f t="shared" si="50"/>
        <v>450902.46</v>
      </c>
      <c r="F831" s="337">
        <f>VLOOKUP(A831,[1]Adjustments!$A$12:$DQ$1400,121,FALSE)</f>
        <v>0</v>
      </c>
      <c r="G831" s="740">
        <f t="shared" si="52"/>
        <v>-450902.46</v>
      </c>
      <c r="I831" s="738">
        <f>SUMIF('Tab 3'!$N$11:$N$409,A831,'Tab 3'!$O$11:$O$409)</f>
        <v>0</v>
      </c>
      <c r="J831" s="337">
        <f>SUMIF('Tab 4'!$N$11:$N$409,A831,'Tab 4'!$O$11:$O$409)</f>
        <v>0</v>
      </c>
      <c r="K831" s="337">
        <f>SUMIF('Tab 5'!$N$11:$N$69,A831,'Tab 5'!$O$11:$O$69)</f>
        <v>0</v>
      </c>
      <c r="L831" s="751">
        <f>SUMIF('Tab 6'!$N$11:$N$409,A831,'Tab 6'!$O$11:$O$409)</f>
        <v>0</v>
      </c>
      <c r="M831" s="337">
        <f>SUMIF('Tab7'!$N$70:$N$273,A831,'Tab7'!$O$70:$O$273)</f>
        <v>0</v>
      </c>
      <c r="N831" s="337">
        <f>SUMIF('Tab 8'!$N$70:$N$680,A831,'Tab 8'!$O$70:$O$680)</f>
        <v>0</v>
      </c>
      <c r="O831" s="739">
        <f t="shared" si="49"/>
        <v>0</v>
      </c>
      <c r="P831" s="740">
        <f t="shared" si="51"/>
        <v>0</v>
      </c>
    </row>
    <row r="832" spans="1:16">
      <c r="A832" s="732" t="s">
        <v>1498</v>
      </c>
      <c r="B832" s="80">
        <f>VLOOKUP(A832,[1]Adjustments!$A$12:$B$1400,2,FALSE)</f>
        <v>480144.38</v>
      </c>
      <c r="C832" s="80">
        <f>VLOOKUP(A832,[1]Adjustments!$A$12:$DS$1400,123,FALSE)</f>
        <v>0</v>
      </c>
      <c r="D832" s="80">
        <f t="shared" si="50"/>
        <v>480144.38</v>
      </c>
      <c r="F832" s="337">
        <f>VLOOKUP(A832,[1]Adjustments!$A$12:$DQ$1400,121,FALSE)</f>
        <v>0</v>
      </c>
      <c r="G832" s="740">
        <f t="shared" si="52"/>
        <v>-480144.38</v>
      </c>
      <c r="I832" s="738">
        <f>SUMIF('Tab 3'!$N$11:$N$409,A832,'Tab 3'!$O$11:$O$409)</f>
        <v>0</v>
      </c>
      <c r="J832" s="337">
        <f>SUMIF('Tab 4'!$N$11:$N$409,A832,'Tab 4'!$O$11:$O$409)</f>
        <v>0</v>
      </c>
      <c r="K832" s="337">
        <f>SUMIF('Tab 5'!$N$11:$N$69,A832,'Tab 5'!$O$11:$O$69)</f>
        <v>0</v>
      </c>
      <c r="L832" s="751">
        <f>SUMIF('Tab 6'!$N$11:$N$409,A832,'Tab 6'!$O$11:$O$409)</f>
        <v>0</v>
      </c>
      <c r="M832" s="337">
        <f>SUMIF('Tab7'!$N$70:$N$273,A832,'Tab7'!$O$70:$O$273)</f>
        <v>0</v>
      </c>
      <c r="N832" s="337">
        <f>SUMIF('Tab 8'!$N$70:$N$680,A832,'Tab 8'!$O$70:$O$680)</f>
        <v>0</v>
      </c>
      <c r="O832" s="739">
        <f t="shared" si="49"/>
        <v>0</v>
      </c>
      <c r="P832" s="740">
        <f t="shared" si="51"/>
        <v>0</v>
      </c>
    </row>
    <row r="833" spans="1:16">
      <c r="A833" s="732" t="s">
        <v>1499</v>
      </c>
      <c r="B833" s="80">
        <f>VLOOKUP(A833,[1]Adjustments!$A$12:$B$1400,2,FALSE)</f>
        <v>6043396.79</v>
      </c>
      <c r="C833" s="80">
        <f>VLOOKUP(A833,[1]Adjustments!$A$12:$DS$1400,123,FALSE)</f>
        <v>0</v>
      </c>
      <c r="D833" s="80">
        <f t="shared" si="50"/>
        <v>6043396.79</v>
      </c>
      <c r="F833" s="337">
        <f>VLOOKUP(A833,[1]Adjustments!$A$12:$DQ$1400,121,FALSE)</f>
        <v>0</v>
      </c>
      <c r="G833" s="740">
        <f t="shared" si="52"/>
        <v>-6043396.79</v>
      </c>
      <c r="I833" s="738">
        <f>SUMIF('Tab 3'!$N$11:$N$409,A833,'Tab 3'!$O$11:$O$409)</f>
        <v>0</v>
      </c>
      <c r="J833" s="337">
        <f>SUMIF('Tab 4'!$N$11:$N$409,A833,'Tab 4'!$O$11:$O$409)</f>
        <v>0</v>
      </c>
      <c r="K833" s="337">
        <f>SUMIF('Tab 5'!$N$11:$N$69,A833,'Tab 5'!$O$11:$O$69)</f>
        <v>0</v>
      </c>
      <c r="L833" s="751">
        <f>SUMIF('Tab 6'!$N$11:$N$409,A833,'Tab 6'!$O$11:$O$409)</f>
        <v>0</v>
      </c>
      <c r="M833" s="337">
        <f>SUMIF('Tab7'!$N$70:$N$273,A833,'Tab7'!$O$70:$O$273)</f>
        <v>0</v>
      </c>
      <c r="N833" s="337">
        <f>SUMIF('Tab 8'!$N$70:$N$680,A833,'Tab 8'!$O$70:$O$680)</f>
        <v>0</v>
      </c>
      <c r="O833" s="739">
        <f t="shared" si="49"/>
        <v>0</v>
      </c>
      <c r="P833" s="740">
        <f t="shared" si="51"/>
        <v>0</v>
      </c>
    </row>
    <row r="834" spans="1:16">
      <c r="A834" s="732" t="s">
        <v>1500</v>
      </c>
      <c r="B834" s="80">
        <f>VLOOKUP(A834,[1]Adjustments!$A$12:$B$1400,2,FALSE)</f>
        <v>27258.85</v>
      </c>
      <c r="C834" s="80">
        <f>VLOOKUP(A834,[1]Adjustments!$A$12:$DS$1400,123,FALSE)</f>
        <v>0</v>
      </c>
      <c r="D834" s="80">
        <f t="shared" si="50"/>
        <v>27258.85</v>
      </c>
      <c r="F834" s="337">
        <f>VLOOKUP(A834,[1]Adjustments!$A$12:$DQ$1400,121,FALSE)</f>
        <v>0</v>
      </c>
      <c r="G834" s="740">
        <f t="shared" si="52"/>
        <v>-27258.85</v>
      </c>
      <c r="I834" s="738">
        <f>SUMIF('Tab 3'!$N$11:$N$409,A834,'Tab 3'!$O$11:$O$409)</f>
        <v>0</v>
      </c>
      <c r="J834" s="337">
        <f>SUMIF('Tab 4'!$N$11:$N$409,A834,'Tab 4'!$O$11:$O$409)</f>
        <v>0</v>
      </c>
      <c r="K834" s="337">
        <f>SUMIF('Tab 5'!$N$11:$N$69,A834,'Tab 5'!$O$11:$O$69)</f>
        <v>0</v>
      </c>
      <c r="L834" s="751">
        <f>SUMIF('Tab 6'!$N$11:$N$409,A834,'Tab 6'!$O$11:$O$409)</f>
        <v>0</v>
      </c>
      <c r="M834" s="337">
        <f>SUMIF('Tab7'!$N$70:$N$273,A834,'Tab7'!$O$70:$O$273)</f>
        <v>0</v>
      </c>
      <c r="N834" s="337">
        <f>SUMIF('Tab 8'!$N$70:$N$680,A834,'Tab 8'!$O$70:$O$680)</f>
        <v>0</v>
      </c>
      <c r="O834" s="739">
        <f t="shared" si="49"/>
        <v>0</v>
      </c>
      <c r="P834" s="740">
        <f t="shared" si="51"/>
        <v>0</v>
      </c>
    </row>
    <row r="835" spans="1:16">
      <c r="A835" s="732" t="s">
        <v>1501</v>
      </c>
      <c r="B835" s="80">
        <f>VLOOKUP(A835,[1]Adjustments!$A$12:$B$1400,2,FALSE)</f>
        <v>9569243.2100000009</v>
      </c>
      <c r="C835" s="80">
        <f>VLOOKUP(A835,[1]Adjustments!$A$12:$DS$1400,123,FALSE)</f>
        <v>0</v>
      </c>
      <c r="D835" s="80">
        <f t="shared" si="50"/>
        <v>9569243.2100000009</v>
      </c>
      <c r="F835" s="337">
        <f>VLOOKUP(A835,[1]Adjustments!$A$12:$DQ$1400,121,FALSE)</f>
        <v>-193920.77584915957</v>
      </c>
      <c r="G835" s="740">
        <f t="shared" si="52"/>
        <v>-9763163.9858491607</v>
      </c>
      <c r="I835" s="738">
        <f>SUMIF('Tab 3'!$N$11:$N$409,A835,'Tab 3'!$O$11:$O$409)</f>
        <v>-179199.38620418336</v>
      </c>
      <c r="J835" s="337">
        <f>SUMIF('Tab 4'!$N$11:$N$409,A835,'Tab 4'!$O$11:$O$409)</f>
        <v>0</v>
      </c>
      <c r="K835" s="337">
        <f>SUMIF('Tab 5'!$N$11:$N$69,A835,'Tab 5'!$O$11:$O$69)</f>
        <v>0</v>
      </c>
      <c r="L835" s="751">
        <f>SUMIF('Tab 6'!$N$11:$N$409,A835,'Tab 6'!$O$11:$O$409)</f>
        <v>0</v>
      </c>
      <c r="M835" s="337">
        <f>SUMIF('Tab7'!$N$70:$N$273,A835,'Tab7'!$O$70:$O$273)</f>
        <v>0</v>
      </c>
      <c r="N835" s="337">
        <f>SUMIF('Tab 8'!$N$70:$N$680,A835,'Tab 8'!$O$70:$O$680)</f>
        <v>0</v>
      </c>
      <c r="O835" s="739">
        <f t="shared" si="49"/>
        <v>-179199.38620418336</v>
      </c>
      <c r="P835" s="740">
        <f t="shared" si="51"/>
        <v>-179199.38620418336</v>
      </c>
    </row>
    <row r="836" spans="1:16">
      <c r="A836" s="732" t="s">
        <v>1502</v>
      </c>
      <c r="B836" s="80">
        <f>VLOOKUP(A836,[1]Adjustments!$A$12:$B$1400,2,FALSE)</f>
        <v>1242581.8400000001</v>
      </c>
      <c r="C836" s="80">
        <f>VLOOKUP(A836,[1]Adjustments!$A$12:$DS$1400,123,FALSE)</f>
        <v>0</v>
      </c>
      <c r="D836" s="80">
        <f t="shared" si="50"/>
        <v>1242581.8400000001</v>
      </c>
      <c r="F836" s="337">
        <f>VLOOKUP(A836,[1]Adjustments!$A$12:$DQ$1400,121,FALSE)</f>
        <v>0</v>
      </c>
      <c r="G836" s="740">
        <f t="shared" si="52"/>
        <v>-1242581.8400000001</v>
      </c>
      <c r="I836" s="738">
        <f>SUMIF('Tab 3'!$N$11:$N$409,A836,'Tab 3'!$O$11:$O$409)</f>
        <v>0</v>
      </c>
      <c r="J836" s="337">
        <f>SUMIF('Tab 4'!$N$11:$N$409,A836,'Tab 4'!$O$11:$O$409)</f>
        <v>0</v>
      </c>
      <c r="K836" s="337">
        <f>SUMIF('Tab 5'!$N$11:$N$69,A836,'Tab 5'!$O$11:$O$69)</f>
        <v>0</v>
      </c>
      <c r="L836" s="751">
        <f>SUMIF('Tab 6'!$N$11:$N$409,A836,'Tab 6'!$O$11:$O$409)</f>
        <v>0</v>
      </c>
      <c r="M836" s="337">
        <f>SUMIF('Tab7'!$N$70:$N$273,A836,'Tab7'!$O$70:$O$273)</f>
        <v>0</v>
      </c>
      <c r="N836" s="337">
        <f>SUMIF('Tab 8'!$N$70:$N$680,A836,'Tab 8'!$O$70:$O$680)</f>
        <v>0</v>
      </c>
      <c r="O836" s="739">
        <f t="shared" si="49"/>
        <v>0</v>
      </c>
      <c r="P836" s="740">
        <f t="shared" si="51"/>
        <v>0</v>
      </c>
    </row>
    <row r="837" spans="1:16">
      <c r="A837" s="732" t="s">
        <v>1503</v>
      </c>
      <c r="B837" s="80">
        <f>VLOOKUP(A837,[1]Adjustments!$A$12:$B$1400,2,FALSE)</f>
        <v>1888533.28</v>
      </c>
      <c r="C837" s="80">
        <f>VLOOKUP(A837,[1]Adjustments!$A$12:$DS$1400,123,FALSE)</f>
        <v>0</v>
      </c>
      <c r="D837" s="80">
        <f t="shared" si="50"/>
        <v>1888533.28</v>
      </c>
      <c r="F837" s="337">
        <f>VLOOKUP(A837,[1]Adjustments!$A$12:$DQ$1400,121,FALSE)</f>
        <v>0</v>
      </c>
      <c r="G837" s="740">
        <f t="shared" si="52"/>
        <v>-1888533.28</v>
      </c>
      <c r="I837" s="738">
        <f>SUMIF('Tab 3'!$N$11:$N$409,A837,'Tab 3'!$O$11:$O$409)</f>
        <v>0</v>
      </c>
      <c r="J837" s="337">
        <f>SUMIF('Tab 4'!$N$11:$N$409,A837,'Tab 4'!$O$11:$O$409)</f>
        <v>0</v>
      </c>
      <c r="K837" s="337">
        <f>SUMIF('Tab 5'!$N$11:$N$69,A837,'Tab 5'!$O$11:$O$69)</f>
        <v>0</v>
      </c>
      <c r="L837" s="751">
        <f>SUMIF('Tab 6'!$N$11:$N$409,A837,'Tab 6'!$O$11:$O$409)</f>
        <v>0</v>
      </c>
      <c r="M837" s="337">
        <f>SUMIF('Tab7'!$N$70:$N$273,A837,'Tab7'!$O$70:$O$273)</f>
        <v>0</v>
      </c>
      <c r="N837" s="337">
        <f>SUMIF('Tab 8'!$N$70:$N$680,A837,'Tab 8'!$O$70:$O$680)</f>
        <v>0</v>
      </c>
      <c r="O837" s="739">
        <f t="shared" si="49"/>
        <v>0</v>
      </c>
      <c r="P837" s="740">
        <f t="shared" si="51"/>
        <v>0</v>
      </c>
    </row>
    <row r="838" spans="1:16">
      <c r="A838" s="732" t="s">
        <v>1504</v>
      </c>
      <c r="B838" s="80">
        <f>VLOOKUP(A838,[1]Adjustments!$A$12:$B$1400,2,FALSE)</f>
        <v>327639.64</v>
      </c>
      <c r="C838" s="80">
        <f>VLOOKUP(A838,[1]Adjustments!$A$12:$DS$1400,123,FALSE)</f>
        <v>0</v>
      </c>
      <c r="D838" s="80">
        <f t="shared" si="50"/>
        <v>327639.64</v>
      </c>
      <c r="F838" s="337">
        <f>VLOOKUP(A838,[1]Adjustments!$A$12:$DQ$1400,121,FALSE)</f>
        <v>0</v>
      </c>
      <c r="G838" s="740">
        <f t="shared" si="52"/>
        <v>-327639.64</v>
      </c>
      <c r="I838" s="738">
        <f>SUMIF('Tab 3'!$N$11:$N$409,A838,'Tab 3'!$O$11:$O$409)</f>
        <v>0</v>
      </c>
      <c r="J838" s="337">
        <f>SUMIF('Tab 4'!$N$11:$N$409,A838,'Tab 4'!$O$11:$O$409)</f>
        <v>0</v>
      </c>
      <c r="K838" s="337">
        <f>SUMIF('Tab 5'!$N$11:$N$69,A838,'Tab 5'!$O$11:$O$69)</f>
        <v>0</v>
      </c>
      <c r="L838" s="751">
        <f>SUMIF('Tab 6'!$N$11:$N$409,A838,'Tab 6'!$O$11:$O$409)</f>
        <v>0</v>
      </c>
      <c r="M838" s="337">
        <f>SUMIF('Tab7'!$N$70:$N$273,A838,'Tab7'!$O$70:$O$273)</f>
        <v>0</v>
      </c>
      <c r="N838" s="337">
        <f>SUMIF('Tab 8'!$N$70:$N$680,A838,'Tab 8'!$O$70:$O$680)</f>
        <v>0</v>
      </c>
      <c r="O838" s="739">
        <f t="shared" si="49"/>
        <v>0</v>
      </c>
      <c r="P838" s="740">
        <f t="shared" si="51"/>
        <v>0</v>
      </c>
    </row>
    <row r="839" spans="1:16">
      <c r="A839" s="732" t="s">
        <v>1505</v>
      </c>
      <c r="B839" s="80">
        <f>VLOOKUP(A839,[1]Adjustments!$A$12:$B$1400,2,FALSE)</f>
        <v>28740.09</v>
      </c>
      <c r="C839" s="80">
        <f>VLOOKUP(A839,[1]Adjustments!$A$12:$DS$1400,123,FALSE)</f>
        <v>0</v>
      </c>
      <c r="D839" s="80">
        <f t="shared" si="50"/>
        <v>28740.09</v>
      </c>
      <c r="F839" s="337">
        <f>VLOOKUP(A839,[1]Adjustments!$A$12:$DQ$1400,121,FALSE)</f>
        <v>0</v>
      </c>
      <c r="G839" s="740">
        <f t="shared" si="52"/>
        <v>-28740.09</v>
      </c>
      <c r="I839" s="738">
        <f>SUMIF('Tab 3'!$N$11:$N$409,A839,'Tab 3'!$O$11:$O$409)</f>
        <v>0</v>
      </c>
      <c r="J839" s="337">
        <f>SUMIF('Tab 4'!$N$11:$N$409,A839,'Tab 4'!$O$11:$O$409)</f>
        <v>0</v>
      </c>
      <c r="K839" s="337">
        <f>SUMIF('Tab 5'!$N$11:$N$69,A839,'Tab 5'!$O$11:$O$69)</f>
        <v>0</v>
      </c>
      <c r="L839" s="751">
        <f>SUMIF('Tab 6'!$N$11:$N$409,A839,'Tab 6'!$O$11:$O$409)</f>
        <v>0</v>
      </c>
      <c r="M839" s="337">
        <f>SUMIF('Tab7'!$N$70:$N$273,A839,'Tab7'!$O$70:$O$273)</f>
        <v>0</v>
      </c>
      <c r="N839" s="337">
        <f>SUMIF('Tab 8'!$N$70:$N$680,A839,'Tab 8'!$O$70:$O$680)</f>
        <v>0</v>
      </c>
      <c r="O839" s="739">
        <f t="shared" si="49"/>
        <v>0</v>
      </c>
      <c r="P839" s="740">
        <f t="shared" si="51"/>
        <v>0</v>
      </c>
    </row>
    <row r="840" spans="1:16">
      <c r="A840" s="732" t="s">
        <v>1506</v>
      </c>
      <c r="B840" s="80">
        <f>VLOOKUP(A840,[1]Adjustments!$A$12:$B$1400,2,FALSE)</f>
        <v>17168156.649999999</v>
      </c>
      <c r="C840" s="80">
        <f>VLOOKUP(A840,[1]Adjustments!$A$12:$DS$1400,123,FALSE)</f>
        <v>0</v>
      </c>
      <c r="D840" s="80">
        <f t="shared" si="50"/>
        <v>17168156.649999999</v>
      </c>
      <c r="F840" s="337">
        <f>VLOOKUP(A840,[1]Adjustments!$A$12:$DQ$1400,121,FALSE)</f>
        <v>-335057.62594365707</v>
      </c>
      <c r="G840" s="740">
        <f t="shared" si="52"/>
        <v>-17503214.275943656</v>
      </c>
      <c r="I840" s="738">
        <f>SUMIF('Tab 3'!$N$11:$N$409,A840,'Tab 3'!$O$11:$O$409)</f>
        <v>-373397.54567865131</v>
      </c>
      <c r="J840" s="337">
        <f>SUMIF('Tab 4'!$N$11:$N$409,A840,'Tab 4'!$O$11:$O$409)</f>
        <v>0</v>
      </c>
      <c r="K840" s="337">
        <f>SUMIF('Tab 5'!$N$11:$N$69,A840,'Tab 5'!$O$11:$O$69)</f>
        <v>0</v>
      </c>
      <c r="L840" s="751">
        <f>SUMIF('Tab 6'!$N$11:$N$409,A840,'Tab 6'!$O$11:$O$409)</f>
        <v>0</v>
      </c>
      <c r="M840" s="337">
        <f>SUMIF('Tab7'!$N$70:$N$273,A840,'Tab7'!$O$70:$O$273)</f>
        <v>0</v>
      </c>
      <c r="N840" s="337">
        <f>SUMIF('Tab 8'!$N$70:$N$680,A840,'Tab 8'!$O$70:$O$680)</f>
        <v>0</v>
      </c>
      <c r="O840" s="739">
        <f t="shared" si="49"/>
        <v>-373397.54567865131</v>
      </c>
      <c r="P840" s="740">
        <f t="shared" si="51"/>
        <v>-373397.54567865131</v>
      </c>
    </row>
    <row r="841" spans="1:16">
      <c r="A841" s="732" t="s">
        <v>1507</v>
      </c>
      <c r="B841" s="80">
        <f>VLOOKUP(A841,[1]Adjustments!$A$12:$B$1400,2,FALSE)</f>
        <v>10744044</v>
      </c>
      <c r="C841" s="80">
        <f>VLOOKUP(A841,[1]Adjustments!$A$12:$DS$1400,123,FALSE)</f>
        <v>0</v>
      </c>
      <c r="D841" s="80">
        <f t="shared" si="50"/>
        <v>10744044</v>
      </c>
      <c r="F841" s="337">
        <f>VLOOKUP(A841,[1]Adjustments!$A$12:$DQ$1400,121,FALSE)</f>
        <v>0</v>
      </c>
      <c r="G841" s="740">
        <f t="shared" si="52"/>
        <v>-10744044</v>
      </c>
      <c r="I841" s="738">
        <f>SUMIF('Tab 3'!$N$11:$N$409,A841,'Tab 3'!$O$11:$O$409)</f>
        <v>0</v>
      </c>
      <c r="J841" s="337">
        <f>SUMIF('Tab 4'!$N$11:$N$409,A841,'Tab 4'!$O$11:$O$409)</f>
        <v>0</v>
      </c>
      <c r="K841" s="337">
        <f>SUMIF('Tab 5'!$N$11:$N$69,A841,'Tab 5'!$O$11:$O$69)</f>
        <v>0</v>
      </c>
      <c r="L841" s="751">
        <f>SUMIF('Tab 6'!$N$11:$N$409,A841,'Tab 6'!$O$11:$O$409)</f>
        <v>0</v>
      </c>
      <c r="M841" s="337">
        <f>SUMIF('Tab7'!$N$70:$N$273,A841,'Tab7'!$O$70:$O$273)</f>
        <v>0</v>
      </c>
      <c r="N841" s="337">
        <f>SUMIF('Tab 8'!$N$70:$N$680,A841,'Tab 8'!$O$70:$O$680)</f>
        <v>0</v>
      </c>
      <c r="O841" s="739">
        <f t="shared" si="49"/>
        <v>0</v>
      </c>
      <c r="P841" s="740">
        <f t="shared" si="51"/>
        <v>0</v>
      </c>
    </row>
    <row r="842" spans="1:16">
      <c r="A842" s="732" t="s">
        <v>1508</v>
      </c>
      <c r="B842" s="80">
        <f>VLOOKUP(A842,[1]Adjustments!$A$12:$B$1400,2,FALSE)</f>
        <v>-9961641.3900000006</v>
      </c>
      <c r="C842" s="80">
        <f>VLOOKUP(A842,[1]Adjustments!$A$12:$DS$1400,123,FALSE)</f>
        <v>0</v>
      </c>
      <c r="D842" s="80">
        <f t="shared" si="50"/>
        <v>-9961641.3900000006</v>
      </c>
      <c r="F842" s="337">
        <f>VLOOKUP(A842,[1]Adjustments!$A$12:$DQ$1400,121,FALSE)</f>
        <v>0</v>
      </c>
      <c r="G842" s="740">
        <f t="shared" si="52"/>
        <v>9961641.3900000006</v>
      </c>
      <c r="I842" s="738">
        <f>SUMIF('Tab 3'!$N$11:$N$409,A842,'Tab 3'!$O$11:$O$409)</f>
        <v>0</v>
      </c>
      <c r="J842" s="337">
        <f>SUMIF('Tab 4'!$N$11:$N$409,A842,'Tab 4'!$O$11:$O$409)</f>
        <v>0</v>
      </c>
      <c r="K842" s="337">
        <f>SUMIF('Tab 5'!$N$11:$N$69,A842,'Tab 5'!$O$11:$O$69)</f>
        <v>0</v>
      </c>
      <c r="L842" s="751">
        <f>SUMIF('Tab 6'!$N$11:$N$409,A842,'Tab 6'!$O$11:$O$409)</f>
        <v>0</v>
      </c>
      <c r="M842" s="337">
        <f>SUMIF('Tab7'!$N$70:$N$273,A842,'Tab7'!$O$70:$O$273)</f>
        <v>0</v>
      </c>
      <c r="N842" s="337">
        <f>SUMIF('Tab 8'!$N$70:$N$680,A842,'Tab 8'!$O$70:$O$680)</f>
        <v>0</v>
      </c>
      <c r="O842" s="739">
        <f t="shared" ref="O842:O905" si="53">SUM(I842:N842)</f>
        <v>0</v>
      </c>
      <c r="P842" s="740">
        <f t="shared" si="51"/>
        <v>0</v>
      </c>
    </row>
    <row r="843" spans="1:16">
      <c r="A843" s="732" t="s">
        <v>1509</v>
      </c>
      <c r="B843" s="80">
        <f>VLOOKUP(A843,[1]Adjustments!$A$12:$B$1400,2,FALSE)</f>
        <v>352485626.88999999</v>
      </c>
      <c r="C843" s="80">
        <f>VLOOKUP(A843,[1]Adjustments!$A$12:$DS$1400,123,FALSE)</f>
        <v>0</v>
      </c>
      <c r="D843" s="80">
        <f t="shared" si="50"/>
        <v>352485626.88999999</v>
      </c>
      <c r="F843" s="337">
        <f>VLOOKUP(A843,[1]Adjustments!$A$12:$DQ$1400,121,FALSE)</f>
        <v>0</v>
      </c>
      <c r="G843" s="740">
        <f t="shared" si="52"/>
        <v>-352485626.88999999</v>
      </c>
      <c r="I843" s="738">
        <f>SUMIF('Tab 3'!$N$11:$N$409,A843,'Tab 3'!$O$11:$O$409)</f>
        <v>0</v>
      </c>
      <c r="J843" s="337">
        <f>SUMIF('Tab 4'!$N$11:$N$409,A843,'Tab 4'!$O$11:$O$409)</f>
        <v>0</v>
      </c>
      <c r="K843" s="337">
        <f>SUMIF('Tab 5'!$N$11:$N$69,A843,'Tab 5'!$O$11:$O$69)</f>
        <v>0</v>
      </c>
      <c r="L843" s="751">
        <f>SUMIF('Tab 6'!$N$11:$N$409,A843,'Tab 6'!$O$11:$O$409)</f>
        <v>0</v>
      </c>
      <c r="M843" s="337">
        <f>SUMIF('Tab7'!$N$70:$N$273,A843,'Tab7'!$O$70:$O$273)</f>
        <v>0</v>
      </c>
      <c r="N843" s="337">
        <f>SUMIF('Tab 8'!$N$70:$N$680,A843,'Tab 8'!$O$70:$O$680)</f>
        <v>0</v>
      </c>
      <c r="O843" s="739">
        <f t="shared" si="53"/>
        <v>0</v>
      </c>
      <c r="P843" s="740">
        <f t="shared" si="51"/>
        <v>0</v>
      </c>
    </row>
    <row r="844" spans="1:16">
      <c r="A844" s="732" t="s">
        <v>1510</v>
      </c>
      <c r="B844" s="80">
        <f>VLOOKUP(A844,[1]Adjustments!$A$12:$B$1400,2,FALSE)</f>
        <v>1117243.8899999999</v>
      </c>
      <c r="C844" s="80">
        <f>VLOOKUP(A844,[1]Adjustments!$A$12:$DS$1400,123,FALSE)</f>
        <v>0</v>
      </c>
      <c r="D844" s="80">
        <f t="shared" ref="D844:D907" si="54">SUM(B844:C844)</f>
        <v>1117243.8899999999</v>
      </c>
      <c r="F844" s="337">
        <f>VLOOKUP(A844,[1]Adjustments!$A$12:$DQ$1400,121,FALSE)</f>
        <v>0</v>
      </c>
      <c r="G844" s="740">
        <f t="shared" si="52"/>
        <v>-1117243.8899999999</v>
      </c>
      <c r="I844" s="738">
        <f>SUMIF('Tab 3'!$N$11:$N$409,A844,'Tab 3'!$O$11:$O$409)</f>
        <v>0</v>
      </c>
      <c r="J844" s="337">
        <f>SUMIF('Tab 4'!$N$11:$N$409,A844,'Tab 4'!$O$11:$O$409)</f>
        <v>0</v>
      </c>
      <c r="K844" s="337">
        <f>SUMIF('Tab 5'!$N$11:$N$69,A844,'Tab 5'!$O$11:$O$69)</f>
        <v>0</v>
      </c>
      <c r="L844" s="751">
        <f>SUMIF('Tab 6'!$N$11:$N$409,A844,'Tab 6'!$O$11:$O$409)</f>
        <v>0</v>
      </c>
      <c r="M844" s="337">
        <f>SUMIF('Tab7'!$N$70:$N$273,A844,'Tab7'!$O$70:$O$273)</f>
        <v>0</v>
      </c>
      <c r="N844" s="337">
        <f>SUMIF('Tab 8'!$N$70:$N$680,A844,'Tab 8'!$O$70:$O$680)</f>
        <v>0</v>
      </c>
      <c r="O844" s="739">
        <f t="shared" si="53"/>
        <v>0</v>
      </c>
      <c r="P844" s="740">
        <f t="shared" si="51"/>
        <v>0</v>
      </c>
    </row>
    <row r="845" spans="1:16">
      <c r="A845" s="732" t="s">
        <v>1511</v>
      </c>
      <c r="B845" s="80">
        <f>VLOOKUP(A845,[1]Adjustments!$A$12:$B$1400,2,FALSE)</f>
        <v>26231.81</v>
      </c>
      <c r="C845" s="80">
        <f>VLOOKUP(A845,[1]Adjustments!$A$12:$DS$1400,123,FALSE)</f>
        <v>0</v>
      </c>
      <c r="D845" s="80">
        <f t="shared" si="54"/>
        <v>26231.81</v>
      </c>
      <c r="F845" s="337">
        <f>VLOOKUP(A845,[1]Adjustments!$A$12:$DQ$1400,121,FALSE)</f>
        <v>0</v>
      </c>
      <c r="G845" s="740">
        <f t="shared" si="52"/>
        <v>-26231.81</v>
      </c>
      <c r="I845" s="738">
        <f>SUMIF('Tab 3'!$N$11:$N$409,A845,'Tab 3'!$O$11:$O$409)</f>
        <v>0</v>
      </c>
      <c r="J845" s="337">
        <f>SUMIF('Tab 4'!$N$11:$N$409,A845,'Tab 4'!$O$11:$O$409)</f>
        <v>0</v>
      </c>
      <c r="K845" s="337">
        <f>SUMIF('Tab 5'!$N$11:$N$69,A845,'Tab 5'!$O$11:$O$69)</f>
        <v>0</v>
      </c>
      <c r="L845" s="751">
        <f>SUMIF('Tab 6'!$N$11:$N$409,A845,'Tab 6'!$O$11:$O$409)</f>
        <v>0</v>
      </c>
      <c r="M845" s="337">
        <f>SUMIF('Tab7'!$N$70:$N$273,A845,'Tab7'!$O$70:$O$273)</f>
        <v>0</v>
      </c>
      <c r="N845" s="337">
        <f>SUMIF('Tab 8'!$N$70:$N$680,A845,'Tab 8'!$O$70:$O$680)</f>
        <v>0</v>
      </c>
      <c r="O845" s="739">
        <f t="shared" si="53"/>
        <v>0</v>
      </c>
      <c r="P845" s="740">
        <f t="shared" ref="P845:P908" si="55">+O845-C845</f>
        <v>0</v>
      </c>
    </row>
    <row r="846" spans="1:16">
      <c r="A846" s="732" t="s">
        <v>1963</v>
      </c>
      <c r="B846" s="80">
        <f>VLOOKUP(A846,[1]Adjustments!$A$12:$B$1400,2,FALSE)</f>
        <v>0.16</v>
      </c>
      <c r="C846" s="80">
        <f>VLOOKUP(A846,[1]Adjustments!$A$12:$DS$1400,123,FALSE)</f>
        <v>0</v>
      </c>
      <c r="D846" s="80">
        <f t="shared" si="54"/>
        <v>0.16</v>
      </c>
      <c r="F846" s="337">
        <f>VLOOKUP(A846,[1]Adjustments!$A$12:$DQ$1400,121,FALSE)</f>
        <v>0</v>
      </c>
      <c r="G846" s="740">
        <f t="shared" si="52"/>
        <v>-0.16</v>
      </c>
      <c r="I846" s="738">
        <f>SUMIF('Tab 3'!$N$11:$N$409,A846,'Tab 3'!$O$11:$O$409)</f>
        <v>0</v>
      </c>
      <c r="J846" s="337">
        <f>SUMIF('Tab 4'!$N$11:$N$409,A846,'Tab 4'!$O$11:$O$409)</f>
        <v>0</v>
      </c>
      <c r="K846" s="337">
        <f>SUMIF('Tab 5'!$N$11:$N$69,A846,'Tab 5'!$O$11:$O$69)</f>
        <v>0</v>
      </c>
      <c r="L846" s="751">
        <f>SUMIF('Tab 6'!$N$11:$N$409,A846,'Tab 6'!$O$11:$O$409)</f>
        <v>0</v>
      </c>
      <c r="M846" s="337">
        <f>SUMIF('Tab7'!$N$70:$N$273,A846,'Tab7'!$O$70:$O$273)</f>
        <v>0</v>
      </c>
      <c r="N846" s="337">
        <f>SUMIF('Tab 8'!$N$70:$N$680,A846,'Tab 8'!$O$70:$O$680)</f>
        <v>0</v>
      </c>
      <c r="O846" s="739">
        <f t="shared" si="53"/>
        <v>0</v>
      </c>
      <c r="P846" s="740">
        <f t="shared" si="55"/>
        <v>0</v>
      </c>
    </row>
    <row r="847" spans="1:16">
      <c r="A847" s="732" t="s">
        <v>1512</v>
      </c>
      <c r="B847" s="80">
        <f>VLOOKUP(A847,[1]Adjustments!$A$12:$B$1400,2,FALSE)</f>
        <v>272698.92</v>
      </c>
      <c r="C847" s="80">
        <f>VLOOKUP(A847,[1]Adjustments!$A$12:$DS$1400,123,FALSE)</f>
        <v>0</v>
      </c>
      <c r="D847" s="80">
        <f t="shared" si="54"/>
        <v>272698.92</v>
      </c>
      <c r="F847" s="337">
        <f>VLOOKUP(A847,[1]Adjustments!$A$12:$DQ$1400,121,FALSE)</f>
        <v>0</v>
      </c>
      <c r="G847" s="740">
        <f t="shared" ref="G847:G910" si="56">+F847-D847</f>
        <v>-272698.92</v>
      </c>
      <c r="I847" s="738">
        <f>SUMIF('Tab 3'!$N$11:$N$409,A847,'Tab 3'!$O$11:$O$409)</f>
        <v>0</v>
      </c>
      <c r="J847" s="337">
        <f>SUMIF('Tab 4'!$N$11:$N$409,A847,'Tab 4'!$O$11:$O$409)</f>
        <v>0</v>
      </c>
      <c r="K847" s="337">
        <f>SUMIF('Tab 5'!$N$11:$N$69,A847,'Tab 5'!$O$11:$O$69)</f>
        <v>0</v>
      </c>
      <c r="L847" s="751">
        <f>SUMIF('Tab 6'!$N$11:$N$409,A847,'Tab 6'!$O$11:$O$409)</f>
        <v>0</v>
      </c>
      <c r="M847" s="337">
        <f>SUMIF('Tab7'!$N$70:$N$273,A847,'Tab7'!$O$70:$O$273)</f>
        <v>0</v>
      </c>
      <c r="N847" s="337">
        <f>SUMIF('Tab 8'!$N$70:$N$680,A847,'Tab 8'!$O$70:$O$680)</f>
        <v>0</v>
      </c>
      <c r="O847" s="739">
        <f t="shared" si="53"/>
        <v>0</v>
      </c>
      <c r="P847" s="740">
        <f t="shared" si="55"/>
        <v>0</v>
      </c>
    </row>
    <row r="848" spans="1:16">
      <c r="A848" s="732" t="s">
        <v>1513</v>
      </c>
      <c r="B848" s="80">
        <f>VLOOKUP(A848,[1]Adjustments!$A$12:$B$1400,2,FALSE)</f>
        <v>544760.54</v>
      </c>
      <c r="C848" s="80">
        <f>VLOOKUP(A848,[1]Adjustments!$A$12:$DS$1400,123,FALSE)</f>
        <v>0</v>
      </c>
      <c r="D848" s="80">
        <f t="shared" si="54"/>
        <v>544760.54</v>
      </c>
      <c r="F848" s="337">
        <f>VLOOKUP(A848,[1]Adjustments!$A$12:$DQ$1400,121,FALSE)</f>
        <v>0</v>
      </c>
      <c r="G848" s="740">
        <f t="shared" si="56"/>
        <v>-544760.54</v>
      </c>
      <c r="I848" s="738">
        <f>SUMIF('Tab 3'!$N$11:$N$409,A848,'Tab 3'!$O$11:$O$409)</f>
        <v>0</v>
      </c>
      <c r="J848" s="337">
        <f>SUMIF('Tab 4'!$N$11:$N$409,A848,'Tab 4'!$O$11:$O$409)</f>
        <v>0</v>
      </c>
      <c r="K848" s="337">
        <f>SUMIF('Tab 5'!$N$11:$N$69,A848,'Tab 5'!$O$11:$O$69)</f>
        <v>0</v>
      </c>
      <c r="L848" s="751">
        <f>SUMIF('Tab 6'!$N$11:$N$409,A848,'Tab 6'!$O$11:$O$409)</f>
        <v>0</v>
      </c>
      <c r="M848" s="337">
        <f>SUMIF('Tab7'!$N$70:$N$273,A848,'Tab7'!$O$70:$O$273)</f>
        <v>0</v>
      </c>
      <c r="N848" s="337">
        <f>SUMIF('Tab 8'!$N$70:$N$680,A848,'Tab 8'!$O$70:$O$680)</f>
        <v>0</v>
      </c>
      <c r="O848" s="739">
        <f t="shared" si="53"/>
        <v>0</v>
      </c>
      <c r="P848" s="740">
        <f t="shared" si="55"/>
        <v>0</v>
      </c>
    </row>
    <row r="849" spans="1:16">
      <c r="A849" s="732" t="s">
        <v>1514</v>
      </c>
      <c r="B849" s="80">
        <f>VLOOKUP(A849,[1]Adjustments!$A$12:$B$1400,2,FALSE)</f>
        <v>3918160.65</v>
      </c>
      <c r="C849" s="80">
        <f>VLOOKUP(A849,[1]Adjustments!$A$12:$DS$1400,123,FALSE)</f>
        <v>0</v>
      </c>
      <c r="D849" s="80">
        <f t="shared" si="54"/>
        <v>3918160.65</v>
      </c>
      <c r="F849" s="337">
        <f>VLOOKUP(A849,[1]Adjustments!$A$12:$DQ$1400,121,FALSE)</f>
        <v>0</v>
      </c>
      <c r="G849" s="740">
        <f t="shared" si="56"/>
        <v>-3918160.65</v>
      </c>
      <c r="I849" s="738">
        <f>SUMIF('Tab 3'!$N$11:$N$409,A849,'Tab 3'!$O$11:$O$409)</f>
        <v>0</v>
      </c>
      <c r="J849" s="337">
        <f>SUMIF('Tab 4'!$N$11:$N$409,A849,'Tab 4'!$O$11:$O$409)</f>
        <v>0</v>
      </c>
      <c r="K849" s="337">
        <f>SUMIF('Tab 5'!$N$11:$N$69,A849,'Tab 5'!$O$11:$O$69)</f>
        <v>0</v>
      </c>
      <c r="L849" s="751">
        <f>SUMIF('Tab 6'!$N$11:$N$409,A849,'Tab 6'!$O$11:$O$409)</f>
        <v>0</v>
      </c>
      <c r="M849" s="337">
        <f>SUMIF('Tab7'!$N$70:$N$273,A849,'Tab7'!$O$70:$O$273)</f>
        <v>0</v>
      </c>
      <c r="N849" s="337">
        <f>SUMIF('Tab 8'!$N$70:$N$680,A849,'Tab 8'!$O$70:$O$680)</f>
        <v>0</v>
      </c>
      <c r="O849" s="739">
        <f t="shared" si="53"/>
        <v>0</v>
      </c>
      <c r="P849" s="740">
        <f t="shared" si="55"/>
        <v>0</v>
      </c>
    </row>
    <row r="850" spans="1:16">
      <c r="A850" s="732" t="s">
        <v>1515</v>
      </c>
      <c r="B850" s="80">
        <f>VLOOKUP(A850,[1]Adjustments!$A$12:$B$1400,2,FALSE)</f>
        <v>3813049.47</v>
      </c>
      <c r="C850" s="80">
        <f>VLOOKUP(A850,[1]Adjustments!$A$12:$DS$1400,123,FALSE)</f>
        <v>0</v>
      </c>
      <c r="D850" s="80">
        <f t="shared" si="54"/>
        <v>3813049.47</v>
      </c>
      <c r="F850" s="337">
        <f>VLOOKUP(A850,[1]Adjustments!$A$12:$DQ$1400,121,FALSE)</f>
        <v>0</v>
      </c>
      <c r="G850" s="740">
        <f t="shared" si="56"/>
        <v>-3813049.47</v>
      </c>
      <c r="I850" s="738">
        <f>SUMIF('Tab 3'!$N$11:$N$409,A850,'Tab 3'!$O$11:$O$409)</f>
        <v>0</v>
      </c>
      <c r="J850" s="337">
        <f>SUMIF('Tab 4'!$N$11:$N$409,A850,'Tab 4'!$O$11:$O$409)</f>
        <v>0</v>
      </c>
      <c r="K850" s="337">
        <f>SUMIF('Tab 5'!$N$11:$N$69,A850,'Tab 5'!$O$11:$O$69)</f>
        <v>0</v>
      </c>
      <c r="L850" s="751">
        <f>SUMIF('Tab 6'!$N$11:$N$409,A850,'Tab 6'!$O$11:$O$409)</f>
        <v>0</v>
      </c>
      <c r="M850" s="337">
        <f>SUMIF('Tab7'!$N$70:$N$273,A850,'Tab7'!$O$70:$O$273)</f>
        <v>0</v>
      </c>
      <c r="N850" s="337">
        <f>SUMIF('Tab 8'!$N$70:$N$680,A850,'Tab 8'!$O$70:$O$680)</f>
        <v>0</v>
      </c>
      <c r="O850" s="739">
        <f t="shared" si="53"/>
        <v>0</v>
      </c>
      <c r="P850" s="740">
        <f t="shared" si="55"/>
        <v>0</v>
      </c>
    </row>
    <row r="851" spans="1:16">
      <c r="A851" s="732" t="s">
        <v>1516</v>
      </c>
      <c r="B851" s="80">
        <f>VLOOKUP(A851,[1]Adjustments!$A$12:$B$1400,2,FALSE)</f>
        <v>726102.35</v>
      </c>
      <c r="C851" s="80">
        <f>VLOOKUP(A851,[1]Adjustments!$A$12:$DS$1400,123,FALSE)</f>
        <v>0</v>
      </c>
      <c r="D851" s="80">
        <f t="shared" si="54"/>
        <v>726102.35</v>
      </c>
      <c r="F851" s="337">
        <f>VLOOKUP(A851,[1]Adjustments!$A$12:$DQ$1400,121,FALSE)</f>
        <v>0</v>
      </c>
      <c r="G851" s="740">
        <f t="shared" si="56"/>
        <v>-726102.35</v>
      </c>
      <c r="I851" s="738">
        <f>SUMIF('Tab 3'!$N$11:$N$409,A851,'Tab 3'!$O$11:$O$409)</f>
        <v>0</v>
      </c>
      <c r="J851" s="337">
        <f>SUMIF('Tab 4'!$N$11:$N$409,A851,'Tab 4'!$O$11:$O$409)</f>
        <v>0</v>
      </c>
      <c r="K851" s="337">
        <f>SUMIF('Tab 5'!$N$11:$N$69,A851,'Tab 5'!$O$11:$O$69)</f>
        <v>0</v>
      </c>
      <c r="L851" s="751">
        <f>SUMIF('Tab 6'!$N$11:$N$409,A851,'Tab 6'!$O$11:$O$409)</f>
        <v>0</v>
      </c>
      <c r="M851" s="337">
        <f>SUMIF('Tab7'!$N$70:$N$273,A851,'Tab7'!$O$70:$O$273)</f>
        <v>0</v>
      </c>
      <c r="N851" s="337">
        <f>SUMIF('Tab 8'!$N$70:$N$680,A851,'Tab 8'!$O$70:$O$680)</f>
        <v>0</v>
      </c>
      <c r="O851" s="739">
        <f t="shared" si="53"/>
        <v>0</v>
      </c>
      <c r="P851" s="740">
        <f t="shared" si="55"/>
        <v>0</v>
      </c>
    </row>
    <row r="852" spans="1:16">
      <c r="A852" s="732" t="s">
        <v>1517</v>
      </c>
      <c r="B852" s="80">
        <f>VLOOKUP(A852,[1]Adjustments!$A$12:$B$1400,2,FALSE)</f>
        <v>700379.82</v>
      </c>
      <c r="C852" s="80">
        <f>VLOOKUP(A852,[1]Adjustments!$A$12:$DS$1400,123,FALSE)</f>
        <v>0</v>
      </c>
      <c r="D852" s="80">
        <f t="shared" si="54"/>
        <v>700379.82</v>
      </c>
      <c r="F852" s="337">
        <f>VLOOKUP(A852,[1]Adjustments!$A$12:$DQ$1400,121,FALSE)</f>
        <v>0</v>
      </c>
      <c r="G852" s="740">
        <f t="shared" si="56"/>
        <v>-700379.82</v>
      </c>
      <c r="I852" s="738">
        <f>SUMIF('Tab 3'!$N$11:$N$409,A852,'Tab 3'!$O$11:$O$409)</f>
        <v>0</v>
      </c>
      <c r="J852" s="337">
        <f>SUMIF('Tab 4'!$N$11:$N$409,A852,'Tab 4'!$O$11:$O$409)</f>
        <v>0</v>
      </c>
      <c r="K852" s="337">
        <f>SUMIF('Tab 5'!$N$11:$N$69,A852,'Tab 5'!$O$11:$O$69)</f>
        <v>0</v>
      </c>
      <c r="L852" s="751">
        <f>SUMIF('Tab 6'!$N$11:$N$409,A852,'Tab 6'!$O$11:$O$409)</f>
        <v>0</v>
      </c>
      <c r="M852" s="337">
        <f>SUMIF('Tab7'!$N$70:$N$273,A852,'Tab7'!$O$70:$O$273)</f>
        <v>0</v>
      </c>
      <c r="N852" s="337">
        <f>SUMIF('Tab 8'!$N$70:$N$680,A852,'Tab 8'!$O$70:$O$680)</f>
        <v>0</v>
      </c>
      <c r="O852" s="739">
        <f t="shared" si="53"/>
        <v>0</v>
      </c>
      <c r="P852" s="740">
        <f t="shared" si="55"/>
        <v>0</v>
      </c>
    </row>
    <row r="853" spans="1:16">
      <c r="A853" s="732" t="s">
        <v>1518</v>
      </c>
      <c r="B853" s="80">
        <f>VLOOKUP(A853,[1]Adjustments!$A$12:$B$1400,2,FALSE)</f>
        <v>115511.33</v>
      </c>
      <c r="C853" s="80">
        <f>VLOOKUP(A853,[1]Adjustments!$A$12:$DS$1400,123,FALSE)</f>
        <v>0</v>
      </c>
      <c r="D853" s="80">
        <f t="shared" si="54"/>
        <v>115511.33</v>
      </c>
      <c r="F853" s="337">
        <f>VLOOKUP(A853,[1]Adjustments!$A$12:$DQ$1400,121,FALSE)</f>
        <v>0</v>
      </c>
      <c r="G853" s="740">
        <f t="shared" si="56"/>
        <v>-115511.33</v>
      </c>
      <c r="I853" s="738">
        <f>SUMIF('Tab 3'!$N$11:$N$409,A853,'Tab 3'!$O$11:$O$409)</f>
        <v>0</v>
      </c>
      <c r="J853" s="337">
        <f>SUMIF('Tab 4'!$N$11:$N$409,A853,'Tab 4'!$O$11:$O$409)</f>
        <v>0</v>
      </c>
      <c r="K853" s="337">
        <f>SUMIF('Tab 5'!$N$11:$N$69,A853,'Tab 5'!$O$11:$O$69)</f>
        <v>0</v>
      </c>
      <c r="L853" s="751">
        <f>SUMIF('Tab 6'!$N$11:$N$409,A853,'Tab 6'!$O$11:$O$409)</f>
        <v>0</v>
      </c>
      <c r="M853" s="337">
        <f>SUMIF('Tab7'!$N$70:$N$273,A853,'Tab7'!$O$70:$O$273)</f>
        <v>0</v>
      </c>
      <c r="N853" s="337">
        <f>SUMIF('Tab 8'!$N$70:$N$680,A853,'Tab 8'!$O$70:$O$680)</f>
        <v>0</v>
      </c>
      <c r="O853" s="739">
        <f t="shared" si="53"/>
        <v>0</v>
      </c>
      <c r="P853" s="740">
        <f t="shared" si="55"/>
        <v>0</v>
      </c>
    </row>
    <row r="854" spans="1:16">
      <c r="A854" s="732" t="s">
        <v>1519</v>
      </c>
      <c r="B854" s="80">
        <f>VLOOKUP(A854,[1]Adjustments!$A$12:$B$1400,2,FALSE)</f>
        <v>101442.06</v>
      </c>
      <c r="C854" s="80">
        <f>VLOOKUP(A854,[1]Adjustments!$A$12:$DS$1400,123,FALSE)</f>
        <v>0</v>
      </c>
      <c r="D854" s="80">
        <f t="shared" si="54"/>
        <v>101442.06</v>
      </c>
      <c r="F854" s="337">
        <f>VLOOKUP(A854,[1]Adjustments!$A$12:$DQ$1400,121,FALSE)</f>
        <v>0</v>
      </c>
      <c r="G854" s="740">
        <f t="shared" si="56"/>
        <v>-101442.06</v>
      </c>
      <c r="I854" s="738">
        <f>SUMIF('Tab 3'!$N$11:$N$409,A854,'Tab 3'!$O$11:$O$409)</f>
        <v>0</v>
      </c>
      <c r="J854" s="337">
        <f>SUMIF('Tab 4'!$N$11:$N$409,A854,'Tab 4'!$O$11:$O$409)</f>
        <v>0</v>
      </c>
      <c r="K854" s="337">
        <f>SUMIF('Tab 5'!$N$11:$N$69,A854,'Tab 5'!$O$11:$O$69)</f>
        <v>0</v>
      </c>
      <c r="L854" s="751">
        <f>SUMIF('Tab 6'!$N$11:$N$409,A854,'Tab 6'!$O$11:$O$409)</f>
        <v>0</v>
      </c>
      <c r="M854" s="337">
        <f>SUMIF('Tab7'!$N$70:$N$273,A854,'Tab7'!$O$70:$O$273)</f>
        <v>0</v>
      </c>
      <c r="N854" s="337">
        <f>SUMIF('Tab 8'!$N$70:$N$680,A854,'Tab 8'!$O$70:$O$680)</f>
        <v>0</v>
      </c>
      <c r="O854" s="739">
        <f t="shared" si="53"/>
        <v>0</v>
      </c>
      <c r="P854" s="740">
        <f t="shared" si="55"/>
        <v>0</v>
      </c>
    </row>
    <row r="855" spans="1:16">
      <c r="A855" s="732" t="s">
        <v>1520</v>
      </c>
      <c r="B855" s="80">
        <f>VLOOKUP(A855,[1]Adjustments!$A$12:$B$1400,2,FALSE)</f>
        <v>117025.99</v>
      </c>
      <c r="C855" s="80">
        <f>VLOOKUP(A855,[1]Adjustments!$A$12:$DS$1400,123,FALSE)</f>
        <v>0</v>
      </c>
      <c r="D855" s="80">
        <f t="shared" si="54"/>
        <v>117025.99</v>
      </c>
      <c r="F855" s="337">
        <f>VLOOKUP(A855,[1]Adjustments!$A$12:$DQ$1400,121,FALSE)</f>
        <v>0</v>
      </c>
      <c r="G855" s="740">
        <f t="shared" si="56"/>
        <v>-117025.99</v>
      </c>
      <c r="I855" s="738">
        <f>SUMIF('Tab 3'!$N$11:$N$409,A855,'Tab 3'!$O$11:$O$409)</f>
        <v>0</v>
      </c>
      <c r="J855" s="337">
        <f>SUMIF('Tab 4'!$N$11:$N$409,A855,'Tab 4'!$O$11:$O$409)</f>
        <v>0</v>
      </c>
      <c r="K855" s="337">
        <f>SUMIF('Tab 5'!$N$11:$N$69,A855,'Tab 5'!$O$11:$O$69)</f>
        <v>0</v>
      </c>
      <c r="L855" s="751">
        <f>SUMIF('Tab 6'!$N$11:$N$409,A855,'Tab 6'!$O$11:$O$409)</f>
        <v>0</v>
      </c>
      <c r="M855" s="337">
        <f>SUMIF('Tab7'!$N$70:$N$273,A855,'Tab7'!$O$70:$O$273)</f>
        <v>0</v>
      </c>
      <c r="N855" s="337">
        <f>SUMIF('Tab 8'!$N$70:$N$680,A855,'Tab 8'!$O$70:$O$680)</f>
        <v>0</v>
      </c>
      <c r="O855" s="739">
        <f t="shared" si="53"/>
        <v>0</v>
      </c>
      <c r="P855" s="740">
        <f t="shared" si="55"/>
        <v>0</v>
      </c>
    </row>
    <row r="856" spans="1:16">
      <c r="A856" s="732" t="s">
        <v>1521</v>
      </c>
      <c r="B856" s="80">
        <f>VLOOKUP(A856,[1]Adjustments!$A$12:$B$1400,2,FALSE)</f>
        <v>1265797.5900000001</v>
      </c>
      <c r="C856" s="80">
        <f>VLOOKUP(A856,[1]Adjustments!$A$12:$DS$1400,123,FALSE)</f>
        <v>0</v>
      </c>
      <c r="D856" s="80">
        <f t="shared" si="54"/>
        <v>1265797.5900000001</v>
      </c>
      <c r="F856" s="337">
        <f>VLOOKUP(A856,[1]Adjustments!$A$12:$DQ$1400,121,FALSE)</f>
        <v>0</v>
      </c>
      <c r="G856" s="740">
        <f t="shared" si="56"/>
        <v>-1265797.5900000001</v>
      </c>
      <c r="I856" s="738">
        <f>SUMIF('Tab 3'!$N$11:$N$409,A856,'Tab 3'!$O$11:$O$409)</f>
        <v>0</v>
      </c>
      <c r="J856" s="337">
        <f>SUMIF('Tab 4'!$N$11:$N$409,A856,'Tab 4'!$O$11:$O$409)</f>
        <v>0</v>
      </c>
      <c r="K856" s="337">
        <f>SUMIF('Tab 5'!$N$11:$N$69,A856,'Tab 5'!$O$11:$O$69)</f>
        <v>0</v>
      </c>
      <c r="L856" s="751">
        <f>SUMIF('Tab 6'!$N$11:$N$409,A856,'Tab 6'!$O$11:$O$409)</f>
        <v>0</v>
      </c>
      <c r="M856" s="337">
        <f>SUMIF('Tab7'!$N$70:$N$273,A856,'Tab7'!$O$70:$O$273)</f>
        <v>0</v>
      </c>
      <c r="N856" s="337">
        <f>SUMIF('Tab 8'!$N$70:$N$680,A856,'Tab 8'!$O$70:$O$680)</f>
        <v>0</v>
      </c>
      <c r="O856" s="739">
        <f t="shared" si="53"/>
        <v>0</v>
      </c>
      <c r="P856" s="740">
        <f t="shared" si="55"/>
        <v>0</v>
      </c>
    </row>
    <row r="857" spans="1:16">
      <c r="A857" s="732" t="s">
        <v>1522</v>
      </c>
      <c r="B857" s="80">
        <f>VLOOKUP(A857,[1]Adjustments!$A$12:$B$1400,2,FALSE)</f>
        <v>2047.1</v>
      </c>
      <c r="C857" s="80">
        <f>VLOOKUP(A857,[1]Adjustments!$A$12:$DS$1400,123,FALSE)</f>
        <v>0</v>
      </c>
      <c r="D857" s="80">
        <f t="shared" si="54"/>
        <v>2047.1</v>
      </c>
      <c r="F857" s="337">
        <f>VLOOKUP(A857,[1]Adjustments!$A$12:$DQ$1400,121,FALSE)</f>
        <v>0</v>
      </c>
      <c r="G857" s="740">
        <f t="shared" si="56"/>
        <v>-2047.1</v>
      </c>
      <c r="I857" s="738">
        <f>SUMIF('Tab 3'!$N$11:$N$409,A857,'Tab 3'!$O$11:$O$409)</f>
        <v>0</v>
      </c>
      <c r="J857" s="337">
        <f>SUMIF('Tab 4'!$N$11:$N$409,A857,'Tab 4'!$O$11:$O$409)</f>
        <v>0</v>
      </c>
      <c r="K857" s="337">
        <f>SUMIF('Tab 5'!$N$11:$N$69,A857,'Tab 5'!$O$11:$O$69)</f>
        <v>0</v>
      </c>
      <c r="L857" s="751">
        <f>SUMIF('Tab 6'!$N$11:$N$409,A857,'Tab 6'!$O$11:$O$409)</f>
        <v>0</v>
      </c>
      <c r="M857" s="337">
        <f>SUMIF('Tab7'!$N$70:$N$273,A857,'Tab7'!$O$70:$O$273)</f>
        <v>0</v>
      </c>
      <c r="N857" s="337">
        <f>SUMIF('Tab 8'!$N$70:$N$680,A857,'Tab 8'!$O$70:$O$680)</f>
        <v>0</v>
      </c>
      <c r="O857" s="739">
        <f t="shared" si="53"/>
        <v>0</v>
      </c>
      <c r="P857" s="740">
        <f t="shared" si="55"/>
        <v>0</v>
      </c>
    </row>
    <row r="858" spans="1:16">
      <c r="A858" s="732" t="s">
        <v>1523</v>
      </c>
      <c r="B858" s="80">
        <f>VLOOKUP(A858,[1]Adjustments!$A$12:$B$1400,2,FALSE)</f>
        <v>3861471.4</v>
      </c>
      <c r="C858" s="80">
        <f>VLOOKUP(A858,[1]Adjustments!$A$12:$DS$1400,123,FALSE)</f>
        <v>0</v>
      </c>
      <c r="D858" s="80">
        <f t="shared" si="54"/>
        <v>3861471.4</v>
      </c>
      <c r="F858" s="337">
        <f>VLOOKUP(A858,[1]Adjustments!$A$12:$DQ$1400,121,FALSE)</f>
        <v>0</v>
      </c>
      <c r="G858" s="740">
        <f t="shared" si="56"/>
        <v>-3861471.4</v>
      </c>
      <c r="I858" s="738">
        <f>SUMIF('Tab 3'!$N$11:$N$409,A858,'Tab 3'!$O$11:$O$409)</f>
        <v>0</v>
      </c>
      <c r="J858" s="337">
        <f>SUMIF('Tab 4'!$N$11:$N$409,A858,'Tab 4'!$O$11:$O$409)</f>
        <v>0</v>
      </c>
      <c r="K858" s="337">
        <f>SUMIF('Tab 5'!$N$11:$N$69,A858,'Tab 5'!$O$11:$O$69)</f>
        <v>0</v>
      </c>
      <c r="L858" s="751">
        <f>SUMIF('Tab 6'!$N$11:$N$409,A858,'Tab 6'!$O$11:$O$409)</f>
        <v>0</v>
      </c>
      <c r="M858" s="337">
        <f>SUMIF('Tab7'!$N$70:$N$273,A858,'Tab7'!$O$70:$O$273)</f>
        <v>0</v>
      </c>
      <c r="N858" s="337">
        <f>SUMIF('Tab 8'!$N$70:$N$680,A858,'Tab 8'!$O$70:$O$680)</f>
        <v>0</v>
      </c>
      <c r="O858" s="739">
        <f t="shared" si="53"/>
        <v>0</v>
      </c>
      <c r="P858" s="740">
        <f t="shared" si="55"/>
        <v>0</v>
      </c>
    </row>
    <row r="859" spans="1:16">
      <c r="A859" s="732" t="s">
        <v>1524</v>
      </c>
      <c r="B859" s="80">
        <f>VLOOKUP(A859,[1]Adjustments!$A$12:$B$1400,2,FALSE)</f>
        <v>236377.56</v>
      </c>
      <c r="C859" s="80">
        <f>VLOOKUP(A859,[1]Adjustments!$A$12:$DS$1400,123,FALSE)</f>
        <v>0</v>
      </c>
      <c r="D859" s="80">
        <f t="shared" si="54"/>
        <v>236377.56</v>
      </c>
      <c r="F859" s="337">
        <f>VLOOKUP(A859,[1]Adjustments!$A$12:$DQ$1400,121,FALSE)</f>
        <v>0</v>
      </c>
      <c r="G859" s="740">
        <f t="shared" si="56"/>
        <v>-236377.56</v>
      </c>
      <c r="I859" s="738">
        <f>SUMIF('Tab 3'!$N$11:$N$409,A859,'Tab 3'!$O$11:$O$409)</f>
        <v>0</v>
      </c>
      <c r="J859" s="337">
        <f>SUMIF('Tab 4'!$N$11:$N$409,A859,'Tab 4'!$O$11:$O$409)</f>
        <v>0</v>
      </c>
      <c r="K859" s="337">
        <f>SUMIF('Tab 5'!$N$11:$N$69,A859,'Tab 5'!$O$11:$O$69)</f>
        <v>0</v>
      </c>
      <c r="L859" s="751">
        <f>SUMIF('Tab 6'!$N$11:$N$409,A859,'Tab 6'!$O$11:$O$409)</f>
        <v>0</v>
      </c>
      <c r="M859" s="337">
        <f>SUMIF('Tab7'!$N$70:$N$273,A859,'Tab7'!$O$70:$O$273)</f>
        <v>0</v>
      </c>
      <c r="N859" s="337">
        <f>SUMIF('Tab 8'!$N$70:$N$680,A859,'Tab 8'!$O$70:$O$680)</f>
        <v>0</v>
      </c>
      <c r="O859" s="739">
        <f t="shared" si="53"/>
        <v>0</v>
      </c>
      <c r="P859" s="740">
        <f t="shared" si="55"/>
        <v>0</v>
      </c>
    </row>
    <row r="860" spans="1:16">
      <c r="A860" s="732" t="s">
        <v>1525</v>
      </c>
      <c r="B860" s="80">
        <f>VLOOKUP(A860,[1]Adjustments!$A$12:$B$1400,2,FALSE)</f>
        <v>378720.49</v>
      </c>
      <c r="C860" s="80">
        <f>VLOOKUP(A860,[1]Adjustments!$A$12:$DS$1400,123,FALSE)</f>
        <v>0</v>
      </c>
      <c r="D860" s="80">
        <f t="shared" si="54"/>
        <v>378720.49</v>
      </c>
      <c r="F860" s="337">
        <f>VLOOKUP(A860,[1]Adjustments!$A$12:$DQ$1400,121,FALSE)</f>
        <v>0</v>
      </c>
      <c r="G860" s="740">
        <f t="shared" si="56"/>
        <v>-378720.49</v>
      </c>
      <c r="I860" s="738">
        <f>SUMIF('Tab 3'!$N$11:$N$409,A860,'Tab 3'!$O$11:$O$409)</f>
        <v>0</v>
      </c>
      <c r="J860" s="337">
        <f>SUMIF('Tab 4'!$N$11:$N$409,A860,'Tab 4'!$O$11:$O$409)</f>
        <v>0</v>
      </c>
      <c r="K860" s="337">
        <f>SUMIF('Tab 5'!$N$11:$N$69,A860,'Tab 5'!$O$11:$O$69)</f>
        <v>0</v>
      </c>
      <c r="L860" s="751">
        <f>SUMIF('Tab 6'!$N$11:$N$409,A860,'Tab 6'!$O$11:$O$409)</f>
        <v>0</v>
      </c>
      <c r="M860" s="337">
        <f>SUMIF('Tab7'!$N$70:$N$273,A860,'Tab7'!$O$70:$O$273)</f>
        <v>0</v>
      </c>
      <c r="N860" s="337">
        <f>SUMIF('Tab 8'!$N$70:$N$680,A860,'Tab 8'!$O$70:$O$680)</f>
        <v>0</v>
      </c>
      <c r="O860" s="739">
        <f t="shared" si="53"/>
        <v>0</v>
      </c>
      <c r="P860" s="740">
        <f t="shared" si="55"/>
        <v>0</v>
      </c>
    </row>
    <row r="861" spans="1:16">
      <c r="A861" s="732" t="s">
        <v>1526</v>
      </c>
      <c r="B861" s="80">
        <f>VLOOKUP(A861,[1]Adjustments!$A$12:$B$1400,2,FALSE)</f>
        <v>173524.83</v>
      </c>
      <c r="C861" s="80">
        <f>VLOOKUP(A861,[1]Adjustments!$A$12:$DS$1400,123,FALSE)</f>
        <v>0</v>
      </c>
      <c r="D861" s="80">
        <f t="shared" si="54"/>
        <v>173524.83</v>
      </c>
      <c r="F861" s="337">
        <f>VLOOKUP(A861,[1]Adjustments!$A$12:$DQ$1400,121,FALSE)</f>
        <v>0</v>
      </c>
      <c r="G861" s="740">
        <f t="shared" si="56"/>
        <v>-173524.83</v>
      </c>
      <c r="I861" s="738">
        <f>SUMIF('Tab 3'!$N$11:$N$409,A861,'Tab 3'!$O$11:$O$409)</f>
        <v>0</v>
      </c>
      <c r="J861" s="337">
        <f>SUMIF('Tab 4'!$N$11:$N$409,A861,'Tab 4'!$O$11:$O$409)</f>
        <v>0</v>
      </c>
      <c r="K861" s="337">
        <f>SUMIF('Tab 5'!$N$11:$N$69,A861,'Tab 5'!$O$11:$O$69)</f>
        <v>0</v>
      </c>
      <c r="L861" s="751">
        <f>SUMIF('Tab 6'!$N$11:$N$409,A861,'Tab 6'!$O$11:$O$409)</f>
        <v>0</v>
      </c>
      <c r="M861" s="337">
        <f>SUMIF('Tab7'!$N$70:$N$273,A861,'Tab7'!$O$70:$O$273)</f>
        <v>0</v>
      </c>
      <c r="N861" s="337">
        <f>SUMIF('Tab 8'!$N$70:$N$680,A861,'Tab 8'!$O$70:$O$680)</f>
        <v>0</v>
      </c>
      <c r="O861" s="739">
        <f t="shared" si="53"/>
        <v>0</v>
      </c>
      <c r="P861" s="740">
        <f t="shared" si="55"/>
        <v>0</v>
      </c>
    </row>
    <row r="862" spans="1:16">
      <c r="A862" s="732" t="s">
        <v>1527</v>
      </c>
      <c r="B862" s="80">
        <f>VLOOKUP(A862,[1]Adjustments!$A$12:$B$1400,2,FALSE)</f>
        <v>0</v>
      </c>
      <c r="C862" s="80">
        <f>VLOOKUP(A862,[1]Adjustments!$A$12:$DS$1400,123,FALSE)</f>
        <v>0</v>
      </c>
      <c r="D862" s="80">
        <f t="shared" si="54"/>
        <v>0</v>
      </c>
      <c r="F862" s="337">
        <f>VLOOKUP(A862,[1]Adjustments!$A$12:$DQ$1400,121,FALSE)</f>
        <v>0</v>
      </c>
      <c r="G862" s="740">
        <f t="shared" si="56"/>
        <v>0</v>
      </c>
      <c r="I862" s="738">
        <f>SUMIF('Tab 3'!$N$11:$N$409,A862,'Tab 3'!$O$11:$O$409)</f>
        <v>0</v>
      </c>
      <c r="J862" s="337">
        <f>SUMIF('Tab 4'!$N$11:$N$409,A862,'Tab 4'!$O$11:$O$409)</f>
        <v>0</v>
      </c>
      <c r="K862" s="337">
        <f>SUMIF('Tab 5'!$N$11:$N$69,A862,'Tab 5'!$O$11:$O$69)</f>
        <v>0</v>
      </c>
      <c r="L862" s="751">
        <f>SUMIF('Tab 6'!$N$11:$N$409,A862,'Tab 6'!$O$11:$O$409)</f>
        <v>0</v>
      </c>
      <c r="M862" s="337">
        <f>SUMIF('Tab7'!$N$70:$N$273,A862,'Tab7'!$O$70:$O$273)</f>
        <v>0</v>
      </c>
      <c r="N862" s="337">
        <f>SUMIF('Tab 8'!$N$70:$N$680,A862,'Tab 8'!$O$70:$O$680)</f>
        <v>0</v>
      </c>
      <c r="O862" s="739">
        <f t="shared" si="53"/>
        <v>0</v>
      </c>
      <c r="P862" s="740">
        <f t="shared" si="55"/>
        <v>0</v>
      </c>
    </row>
    <row r="863" spans="1:16">
      <c r="A863" s="732" t="s">
        <v>1528</v>
      </c>
      <c r="B863" s="80">
        <f>VLOOKUP(A863,[1]Adjustments!$A$12:$B$1400,2,FALSE)</f>
        <v>487911</v>
      </c>
      <c r="C863" s="80">
        <f>VLOOKUP(A863,[1]Adjustments!$A$12:$DS$1400,123,FALSE)</f>
        <v>0</v>
      </c>
      <c r="D863" s="80">
        <f t="shared" si="54"/>
        <v>487911</v>
      </c>
      <c r="F863" s="337">
        <f>VLOOKUP(A863,[1]Adjustments!$A$12:$DQ$1400,121,FALSE)</f>
        <v>0</v>
      </c>
      <c r="G863" s="740">
        <f t="shared" si="56"/>
        <v>-487911</v>
      </c>
      <c r="I863" s="738">
        <f>SUMIF('Tab 3'!$N$11:$N$409,A863,'Tab 3'!$O$11:$O$409)</f>
        <v>0</v>
      </c>
      <c r="J863" s="337">
        <f>SUMIF('Tab 4'!$N$11:$N$409,A863,'Tab 4'!$O$11:$O$409)</f>
        <v>0</v>
      </c>
      <c r="K863" s="337">
        <f>SUMIF('Tab 5'!$N$11:$N$69,A863,'Tab 5'!$O$11:$O$69)</f>
        <v>0</v>
      </c>
      <c r="L863" s="751">
        <f>SUMIF('Tab 6'!$N$11:$N$409,A863,'Tab 6'!$O$11:$O$409)</f>
        <v>0</v>
      </c>
      <c r="M863" s="337">
        <f>SUMIF('Tab7'!$N$70:$N$273,A863,'Tab7'!$O$70:$O$273)</f>
        <v>0</v>
      </c>
      <c r="N863" s="337">
        <f>SUMIF('Tab 8'!$N$70:$N$680,A863,'Tab 8'!$O$70:$O$680)</f>
        <v>0</v>
      </c>
      <c r="O863" s="739">
        <f t="shared" si="53"/>
        <v>0</v>
      </c>
      <c r="P863" s="740">
        <f t="shared" si="55"/>
        <v>0</v>
      </c>
    </row>
    <row r="864" spans="1:16">
      <c r="A864" s="732" t="s">
        <v>1529</v>
      </c>
      <c r="B864" s="80">
        <f>VLOOKUP(A864,[1]Adjustments!$A$12:$B$1400,2,FALSE)</f>
        <v>156129.89000000001</v>
      </c>
      <c r="C864" s="80">
        <f>VLOOKUP(A864,[1]Adjustments!$A$12:$DS$1400,123,FALSE)</f>
        <v>0</v>
      </c>
      <c r="D864" s="80">
        <f t="shared" si="54"/>
        <v>156129.89000000001</v>
      </c>
      <c r="F864" s="337">
        <f>VLOOKUP(A864,[1]Adjustments!$A$12:$DQ$1400,121,FALSE)</f>
        <v>0</v>
      </c>
      <c r="G864" s="740">
        <f t="shared" si="56"/>
        <v>-156129.89000000001</v>
      </c>
      <c r="I864" s="738">
        <f>SUMIF('Tab 3'!$N$11:$N$409,A864,'Tab 3'!$O$11:$O$409)</f>
        <v>0</v>
      </c>
      <c r="J864" s="337">
        <f>SUMIF('Tab 4'!$N$11:$N$409,A864,'Tab 4'!$O$11:$O$409)</f>
        <v>0</v>
      </c>
      <c r="K864" s="337">
        <f>SUMIF('Tab 5'!$N$11:$N$69,A864,'Tab 5'!$O$11:$O$69)</f>
        <v>0</v>
      </c>
      <c r="L864" s="751">
        <f>SUMIF('Tab 6'!$N$11:$N$409,A864,'Tab 6'!$O$11:$O$409)</f>
        <v>0</v>
      </c>
      <c r="M864" s="337">
        <f>SUMIF('Tab7'!$N$70:$N$273,A864,'Tab7'!$O$70:$O$273)</f>
        <v>0</v>
      </c>
      <c r="N864" s="337">
        <f>SUMIF('Tab 8'!$N$70:$N$680,A864,'Tab 8'!$O$70:$O$680)</f>
        <v>0</v>
      </c>
      <c r="O864" s="739">
        <f t="shared" si="53"/>
        <v>0</v>
      </c>
      <c r="P864" s="740">
        <f t="shared" si="55"/>
        <v>0</v>
      </c>
    </row>
    <row r="865" spans="1:16">
      <c r="A865" s="732" t="s">
        <v>1530</v>
      </c>
      <c r="B865" s="80">
        <f>VLOOKUP(A865,[1]Adjustments!$A$12:$B$1400,2,FALSE)</f>
        <v>3421038.98</v>
      </c>
      <c r="C865" s="80">
        <f>VLOOKUP(A865,[1]Adjustments!$A$12:$DS$1400,123,FALSE)</f>
        <v>0</v>
      </c>
      <c r="D865" s="80">
        <f t="shared" si="54"/>
        <v>3421038.98</v>
      </c>
      <c r="F865" s="337">
        <f>VLOOKUP(A865,[1]Adjustments!$A$12:$DQ$1400,121,FALSE)</f>
        <v>0</v>
      </c>
      <c r="G865" s="740">
        <f t="shared" si="56"/>
        <v>-3421038.98</v>
      </c>
      <c r="I865" s="738">
        <f>SUMIF('Tab 3'!$N$11:$N$409,A865,'Tab 3'!$O$11:$O$409)</f>
        <v>0</v>
      </c>
      <c r="J865" s="337">
        <f>SUMIF('Tab 4'!$N$11:$N$409,A865,'Tab 4'!$O$11:$O$409)</f>
        <v>0</v>
      </c>
      <c r="K865" s="337">
        <f>SUMIF('Tab 5'!$N$11:$N$69,A865,'Tab 5'!$O$11:$O$69)</f>
        <v>0</v>
      </c>
      <c r="L865" s="751">
        <f>SUMIF('Tab 6'!$N$11:$N$409,A865,'Tab 6'!$O$11:$O$409)</f>
        <v>0</v>
      </c>
      <c r="M865" s="337">
        <f>SUMIF('Tab7'!$N$70:$N$273,A865,'Tab7'!$O$70:$O$273)</f>
        <v>0</v>
      </c>
      <c r="N865" s="337">
        <f>SUMIF('Tab 8'!$N$70:$N$680,A865,'Tab 8'!$O$70:$O$680)</f>
        <v>0</v>
      </c>
      <c r="O865" s="739">
        <f t="shared" si="53"/>
        <v>0</v>
      </c>
      <c r="P865" s="740">
        <f t="shared" si="55"/>
        <v>0</v>
      </c>
    </row>
    <row r="866" spans="1:16">
      <c r="A866" s="732" t="s">
        <v>1531</v>
      </c>
      <c r="B866" s="80">
        <f>VLOOKUP(A866,[1]Adjustments!$A$12:$B$1400,2,FALSE)</f>
        <v>5403173.1200000001</v>
      </c>
      <c r="C866" s="80">
        <f>VLOOKUP(A866,[1]Adjustments!$A$12:$DS$1400,123,FALSE)</f>
        <v>0</v>
      </c>
      <c r="D866" s="80">
        <f t="shared" si="54"/>
        <v>5403173.1200000001</v>
      </c>
      <c r="F866" s="337">
        <f>VLOOKUP(A866,[1]Adjustments!$A$12:$DQ$1400,121,FALSE)</f>
        <v>0</v>
      </c>
      <c r="G866" s="740">
        <f t="shared" si="56"/>
        <v>-5403173.1200000001</v>
      </c>
      <c r="I866" s="738">
        <f>SUMIF('Tab 3'!$N$11:$N$409,A866,'Tab 3'!$O$11:$O$409)</f>
        <v>0</v>
      </c>
      <c r="J866" s="337">
        <f>SUMIF('Tab 4'!$N$11:$N$409,A866,'Tab 4'!$O$11:$O$409)</f>
        <v>0</v>
      </c>
      <c r="K866" s="337">
        <f>SUMIF('Tab 5'!$N$11:$N$69,A866,'Tab 5'!$O$11:$O$69)</f>
        <v>0</v>
      </c>
      <c r="L866" s="751">
        <f>SUMIF('Tab 6'!$N$11:$N$409,A866,'Tab 6'!$O$11:$O$409)</f>
        <v>0</v>
      </c>
      <c r="M866" s="337">
        <f>SUMIF('Tab7'!$N$70:$N$273,A866,'Tab7'!$O$70:$O$273)</f>
        <v>0</v>
      </c>
      <c r="N866" s="337">
        <f>SUMIF('Tab 8'!$N$70:$N$680,A866,'Tab 8'!$O$70:$O$680)</f>
        <v>0</v>
      </c>
      <c r="O866" s="739">
        <f t="shared" si="53"/>
        <v>0</v>
      </c>
      <c r="P866" s="740">
        <f t="shared" si="55"/>
        <v>0</v>
      </c>
    </row>
    <row r="867" spans="1:16">
      <c r="A867" s="732" t="s">
        <v>1532</v>
      </c>
      <c r="B867" s="80">
        <f>VLOOKUP(A867,[1]Adjustments!$A$12:$B$1400,2,FALSE)</f>
        <v>3681641.95</v>
      </c>
      <c r="C867" s="80">
        <f>VLOOKUP(A867,[1]Adjustments!$A$12:$DS$1400,123,FALSE)</f>
        <v>0</v>
      </c>
      <c r="D867" s="80">
        <f t="shared" si="54"/>
        <v>3681641.95</v>
      </c>
      <c r="F867" s="337">
        <f>VLOOKUP(A867,[1]Adjustments!$A$12:$DQ$1400,121,FALSE)</f>
        <v>0</v>
      </c>
      <c r="G867" s="740">
        <f t="shared" si="56"/>
        <v>-3681641.95</v>
      </c>
      <c r="I867" s="738">
        <f>SUMIF('Tab 3'!$N$11:$N$409,A867,'Tab 3'!$O$11:$O$409)</f>
        <v>0</v>
      </c>
      <c r="J867" s="337">
        <f>SUMIF('Tab 4'!$N$11:$N$409,A867,'Tab 4'!$O$11:$O$409)</f>
        <v>0</v>
      </c>
      <c r="K867" s="337">
        <f>SUMIF('Tab 5'!$N$11:$N$69,A867,'Tab 5'!$O$11:$O$69)</f>
        <v>0</v>
      </c>
      <c r="L867" s="751">
        <f>SUMIF('Tab 6'!$N$11:$N$409,A867,'Tab 6'!$O$11:$O$409)</f>
        <v>0</v>
      </c>
      <c r="M867" s="337">
        <f>SUMIF('Tab7'!$N$70:$N$273,A867,'Tab7'!$O$70:$O$273)</f>
        <v>0</v>
      </c>
      <c r="N867" s="337">
        <f>SUMIF('Tab 8'!$N$70:$N$680,A867,'Tab 8'!$O$70:$O$680)</f>
        <v>0</v>
      </c>
      <c r="O867" s="739">
        <f t="shared" si="53"/>
        <v>0</v>
      </c>
      <c r="P867" s="740">
        <f t="shared" si="55"/>
        <v>0</v>
      </c>
    </row>
    <row r="868" spans="1:16">
      <c r="A868" s="732" t="s">
        <v>1533</v>
      </c>
      <c r="B868" s="80">
        <f>VLOOKUP(A868,[1]Adjustments!$A$12:$B$1400,2,FALSE)</f>
        <v>3204491.11</v>
      </c>
      <c r="C868" s="80">
        <f>VLOOKUP(A868,[1]Adjustments!$A$12:$DS$1400,123,FALSE)</f>
        <v>0</v>
      </c>
      <c r="D868" s="80">
        <f t="shared" si="54"/>
        <v>3204491.11</v>
      </c>
      <c r="F868" s="337">
        <f>VLOOKUP(A868,[1]Adjustments!$A$12:$DQ$1400,121,FALSE)</f>
        <v>0</v>
      </c>
      <c r="G868" s="740">
        <f t="shared" si="56"/>
        <v>-3204491.11</v>
      </c>
      <c r="I868" s="738">
        <f>SUMIF('Tab 3'!$N$11:$N$409,A868,'Tab 3'!$O$11:$O$409)</f>
        <v>0</v>
      </c>
      <c r="J868" s="337">
        <f>SUMIF('Tab 4'!$N$11:$N$409,A868,'Tab 4'!$O$11:$O$409)</f>
        <v>0</v>
      </c>
      <c r="K868" s="337">
        <f>SUMIF('Tab 5'!$N$11:$N$69,A868,'Tab 5'!$O$11:$O$69)</f>
        <v>0</v>
      </c>
      <c r="L868" s="751">
        <f>SUMIF('Tab 6'!$N$11:$N$409,A868,'Tab 6'!$O$11:$O$409)</f>
        <v>0</v>
      </c>
      <c r="M868" s="337">
        <f>SUMIF('Tab7'!$N$70:$N$273,A868,'Tab7'!$O$70:$O$273)</f>
        <v>0</v>
      </c>
      <c r="N868" s="337">
        <f>SUMIF('Tab 8'!$N$70:$N$680,A868,'Tab 8'!$O$70:$O$680)</f>
        <v>0</v>
      </c>
      <c r="O868" s="739">
        <f t="shared" si="53"/>
        <v>0</v>
      </c>
      <c r="P868" s="740">
        <f t="shared" si="55"/>
        <v>0</v>
      </c>
    </row>
    <row r="869" spans="1:16">
      <c r="A869" s="732" t="s">
        <v>1534</v>
      </c>
      <c r="B869" s="80">
        <f>VLOOKUP(A869,[1]Adjustments!$A$12:$B$1400,2,FALSE)</f>
        <v>923398.64</v>
      </c>
      <c r="C869" s="80">
        <f>VLOOKUP(A869,[1]Adjustments!$A$12:$DS$1400,123,FALSE)</f>
        <v>0</v>
      </c>
      <c r="D869" s="80">
        <f t="shared" si="54"/>
        <v>923398.64</v>
      </c>
      <c r="F869" s="337">
        <f>VLOOKUP(A869,[1]Adjustments!$A$12:$DQ$1400,121,FALSE)</f>
        <v>0</v>
      </c>
      <c r="G869" s="740">
        <f t="shared" si="56"/>
        <v>-923398.64</v>
      </c>
      <c r="I869" s="738">
        <f>SUMIF('Tab 3'!$N$11:$N$409,A869,'Tab 3'!$O$11:$O$409)</f>
        <v>0</v>
      </c>
      <c r="J869" s="337">
        <f>SUMIF('Tab 4'!$N$11:$N$409,A869,'Tab 4'!$O$11:$O$409)</f>
        <v>0</v>
      </c>
      <c r="K869" s="337">
        <f>SUMIF('Tab 5'!$N$11:$N$69,A869,'Tab 5'!$O$11:$O$69)</f>
        <v>0</v>
      </c>
      <c r="L869" s="751">
        <f>SUMIF('Tab 6'!$N$11:$N$409,A869,'Tab 6'!$O$11:$O$409)</f>
        <v>0</v>
      </c>
      <c r="M869" s="337">
        <f>SUMIF('Tab7'!$N$70:$N$273,A869,'Tab7'!$O$70:$O$273)</f>
        <v>0</v>
      </c>
      <c r="N869" s="337">
        <f>SUMIF('Tab 8'!$N$70:$N$680,A869,'Tab 8'!$O$70:$O$680)</f>
        <v>0</v>
      </c>
      <c r="O869" s="739">
        <f t="shared" si="53"/>
        <v>0</v>
      </c>
      <c r="P869" s="740">
        <f t="shared" si="55"/>
        <v>0</v>
      </c>
    </row>
    <row r="870" spans="1:16">
      <c r="A870" s="732" t="s">
        <v>1535</v>
      </c>
      <c r="B870" s="80">
        <f>VLOOKUP(A870,[1]Adjustments!$A$12:$B$1400,2,FALSE)</f>
        <v>347084.78</v>
      </c>
      <c r="C870" s="80">
        <f>VLOOKUP(A870,[1]Adjustments!$A$12:$DS$1400,123,FALSE)</f>
        <v>0</v>
      </c>
      <c r="D870" s="80">
        <f t="shared" si="54"/>
        <v>347084.78</v>
      </c>
      <c r="F870" s="337">
        <f>VLOOKUP(A870,[1]Adjustments!$A$12:$DQ$1400,121,FALSE)</f>
        <v>0</v>
      </c>
      <c r="G870" s="740">
        <f t="shared" si="56"/>
        <v>-347084.78</v>
      </c>
      <c r="I870" s="738">
        <f>SUMIF('Tab 3'!$N$11:$N$409,A870,'Tab 3'!$O$11:$O$409)</f>
        <v>0</v>
      </c>
      <c r="J870" s="337">
        <f>SUMIF('Tab 4'!$N$11:$N$409,A870,'Tab 4'!$O$11:$O$409)</f>
        <v>0</v>
      </c>
      <c r="K870" s="337">
        <f>SUMIF('Tab 5'!$N$11:$N$69,A870,'Tab 5'!$O$11:$O$69)</f>
        <v>0</v>
      </c>
      <c r="L870" s="751">
        <f>SUMIF('Tab 6'!$N$11:$N$409,A870,'Tab 6'!$O$11:$O$409)</f>
        <v>0</v>
      </c>
      <c r="M870" s="337">
        <f>SUMIF('Tab7'!$N$70:$N$273,A870,'Tab7'!$O$70:$O$273)</f>
        <v>0</v>
      </c>
      <c r="N870" s="337">
        <f>SUMIF('Tab 8'!$N$70:$N$680,A870,'Tab 8'!$O$70:$O$680)</f>
        <v>0</v>
      </c>
      <c r="O870" s="739">
        <f t="shared" si="53"/>
        <v>0</v>
      </c>
      <c r="P870" s="740">
        <f t="shared" si="55"/>
        <v>0</v>
      </c>
    </row>
    <row r="871" spans="1:16">
      <c r="A871" s="732" t="s">
        <v>1536</v>
      </c>
      <c r="B871" s="80">
        <f>VLOOKUP(A871,[1]Adjustments!$A$12:$B$1400,2,FALSE)</f>
        <v>18420.07</v>
      </c>
      <c r="C871" s="80">
        <f>VLOOKUP(A871,[1]Adjustments!$A$12:$DS$1400,123,FALSE)</f>
        <v>0</v>
      </c>
      <c r="D871" s="80">
        <f t="shared" si="54"/>
        <v>18420.07</v>
      </c>
      <c r="F871" s="337">
        <f>VLOOKUP(A871,[1]Adjustments!$A$12:$DQ$1400,121,FALSE)</f>
        <v>0</v>
      </c>
      <c r="G871" s="740">
        <f t="shared" si="56"/>
        <v>-18420.07</v>
      </c>
      <c r="I871" s="738">
        <f>SUMIF('Tab 3'!$N$11:$N$409,A871,'Tab 3'!$O$11:$O$409)</f>
        <v>0</v>
      </c>
      <c r="J871" s="337">
        <f>SUMIF('Tab 4'!$N$11:$N$409,A871,'Tab 4'!$O$11:$O$409)</f>
        <v>0</v>
      </c>
      <c r="K871" s="337">
        <f>SUMIF('Tab 5'!$N$11:$N$69,A871,'Tab 5'!$O$11:$O$69)</f>
        <v>0</v>
      </c>
      <c r="L871" s="751">
        <f>SUMIF('Tab 6'!$N$11:$N$409,A871,'Tab 6'!$O$11:$O$409)</f>
        <v>0</v>
      </c>
      <c r="M871" s="337">
        <f>SUMIF('Tab7'!$N$70:$N$273,A871,'Tab7'!$O$70:$O$273)</f>
        <v>0</v>
      </c>
      <c r="N871" s="337">
        <f>SUMIF('Tab 8'!$N$70:$N$680,A871,'Tab 8'!$O$70:$O$680)</f>
        <v>0</v>
      </c>
      <c r="O871" s="739">
        <f t="shared" si="53"/>
        <v>0</v>
      </c>
      <c r="P871" s="740">
        <f t="shared" si="55"/>
        <v>0</v>
      </c>
    </row>
    <row r="872" spans="1:16">
      <c r="A872" s="732" t="s">
        <v>1538</v>
      </c>
      <c r="B872" s="80">
        <f>VLOOKUP(A872,[1]Adjustments!$A$12:$B$1400,2,FALSE)</f>
        <v>-542.29999999999995</v>
      </c>
      <c r="C872" s="80">
        <f>VLOOKUP(A872,[1]Adjustments!$A$12:$DS$1400,123,FALSE)</f>
        <v>0</v>
      </c>
      <c r="D872" s="80">
        <f t="shared" si="54"/>
        <v>-542.29999999999995</v>
      </c>
      <c r="F872" s="337">
        <f>VLOOKUP(A872,[1]Adjustments!$A$12:$DQ$1400,121,FALSE)</f>
        <v>0</v>
      </c>
      <c r="G872" s="740">
        <f t="shared" si="56"/>
        <v>542.29999999999995</v>
      </c>
      <c r="I872" s="738">
        <f>SUMIF('Tab 3'!$N$11:$N$409,A872,'Tab 3'!$O$11:$O$409)</f>
        <v>0</v>
      </c>
      <c r="J872" s="337">
        <f>SUMIF('Tab 4'!$N$11:$N$409,A872,'Tab 4'!$O$11:$O$409)</f>
        <v>0</v>
      </c>
      <c r="K872" s="337">
        <f>SUMIF('Tab 5'!$N$11:$N$69,A872,'Tab 5'!$O$11:$O$69)</f>
        <v>0</v>
      </c>
      <c r="L872" s="751">
        <f>SUMIF('Tab 6'!$N$11:$N$409,A872,'Tab 6'!$O$11:$O$409)</f>
        <v>0</v>
      </c>
      <c r="M872" s="337">
        <f>SUMIF('Tab7'!$N$70:$N$273,A872,'Tab7'!$O$70:$O$273)</f>
        <v>0</v>
      </c>
      <c r="N872" s="337">
        <f>SUMIF('Tab 8'!$N$70:$N$680,A872,'Tab 8'!$O$70:$O$680)</f>
        <v>0</v>
      </c>
      <c r="O872" s="739">
        <f t="shared" si="53"/>
        <v>0</v>
      </c>
      <c r="P872" s="740">
        <f t="shared" si="55"/>
        <v>0</v>
      </c>
    </row>
    <row r="873" spans="1:16">
      <c r="A873" s="732" t="s">
        <v>1539</v>
      </c>
      <c r="B873" s="80">
        <f>VLOOKUP(A873,[1]Adjustments!$A$12:$B$1400,2,FALSE)</f>
        <v>296.41000000000003</v>
      </c>
      <c r="C873" s="80">
        <f>VLOOKUP(A873,[1]Adjustments!$A$12:$DS$1400,123,FALSE)</f>
        <v>0</v>
      </c>
      <c r="D873" s="80">
        <f t="shared" si="54"/>
        <v>296.41000000000003</v>
      </c>
      <c r="F873" s="337">
        <f>VLOOKUP(A873,[1]Adjustments!$A$12:$DQ$1400,121,FALSE)</f>
        <v>-2586825.8454973297</v>
      </c>
      <c r="G873" s="740">
        <f t="shared" si="56"/>
        <v>-2587122.2554973299</v>
      </c>
      <c r="I873" s="738">
        <f>SUMIF('Tab 3'!$N$11:$N$409,A873,'Tab 3'!$O$11:$O$409)</f>
        <v>-714522.52268468298</v>
      </c>
      <c r="J873" s="337">
        <f>SUMIF('Tab 4'!$N$11:$N$409,A873,'Tab 4'!$O$11:$O$409)</f>
        <v>0</v>
      </c>
      <c r="K873" s="337">
        <f>SUMIF('Tab 5'!$N$11:$N$69,A873,'Tab 5'!$O$11:$O$69)</f>
        <v>0</v>
      </c>
      <c r="L873" s="751">
        <f>SUMIF('Tab 6'!$N$11:$N$409,A873,'Tab 6'!$O$11:$O$409)</f>
        <v>0</v>
      </c>
      <c r="M873" s="337">
        <f>SUMIF('Tab7'!$N$70:$N$273,A873,'Tab7'!$O$70:$O$273)</f>
        <v>0</v>
      </c>
      <c r="N873" s="337">
        <f>SUMIF('Tab 8'!$N$70:$N$680,A873,'Tab 8'!$O$70:$O$680)</f>
        <v>0</v>
      </c>
      <c r="O873" s="739">
        <f t="shared" si="53"/>
        <v>-714522.52268468298</v>
      </c>
      <c r="P873" s="740">
        <f t="shared" si="55"/>
        <v>-714522.52268468298</v>
      </c>
    </row>
    <row r="874" spans="1:16">
      <c r="A874" s="732" t="s">
        <v>1540</v>
      </c>
      <c r="B874" s="80">
        <f>VLOOKUP(A874,[1]Adjustments!$A$12:$B$1400,2,FALSE)</f>
        <v>18517596.940000001</v>
      </c>
      <c r="C874" s="80">
        <f>VLOOKUP(A874,[1]Adjustments!$A$12:$DS$1400,123,FALSE)</f>
        <v>0</v>
      </c>
      <c r="D874" s="80">
        <f t="shared" si="54"/>
        <v>18517596.940000001</v>
      </c>
      <c r="F874" s="337">
        <f>VLOOKUP(A874,[1]Adjustments!$A$12:$DQ$1400,121,FALSE)</f>
        <v>130475.49854336785</v>
      </c>
      <c r="G874" s="740">
        <f t="shared" si="56"/>
        <v>-18387121.441456635</v>
      </c>
      <c r="I874" s="738">
        <f>SUMIF('Tab 3'!$N$11:$N$409,A874,'Tab 3'!$O$11:$O$409)</f>
        <v>19868.733180022395</v>
      </c>
      <c r="J874" s="337">
        <f>SUMIF('Tab 4'!$N$11:$N$409,A874,'Tab 4'!$O$11:$O$409)</f>
        <v>0</v>
      </c>
      <c r="K874" s="337">
        <f>SUMIF('Tab 5'!$N$11:$N$69,A874,'Tab 5'!$O$11:$O$69)</f>
        <v>0</v>
      </c>
      <c r="L874" s="751">
        <f>SUMIF('Tab 6'!$N$11:$N$409,A874,'Tab 6'!$O$11:$O$409)</f>
        <v>0</v>
      </c>
      <c r="M874" s="337">
        <f>SUMIF('Tab7'!$N$70:$N$273,A874,'Tab7'!$O$70:$O$273)</f>
        <v>0</v>
      </c>
      <c r="N874" s="337">
        <f>SUMIF('Tab 8'!$N$70:$N$680,A874,'Tab 8'!$O$70:$O$680)</f>
        <v>0</v>
      </c>
      <c r="O874" s="739">
        <f t="shared" si="53"/>
        <v>19868.733180022395</v>
      </c>
      <c r="P874" s="740">
        <f t="shared" si="55"/>
        <v>19868.733180022395</v>
      </c>
    </row>
    <row r="875" spans="1:16">
      <c r="A875" s="732" t="s">
        <v>1541</v>
      </c>
      <c r="B875" s="80">
        <f>VLOOKUP(A875,[1]Adjustments!$A$12:$B$1400,2,FALSE)</f>
        <v>10935176.029999999</v>
      </c>
      <c r="C875" s="80">
        <f>VLOOKUP(A875,[1]Adjustments!$A$12:$DS$1400,123,FALSE)</f>
        <v>0</v>
      </c>
      <c r="D875" s="80">
        <f t="shared" si="54"/>
        <v>10935176.029999999</v>
      </c>
      <c r="F875" s="337">
        <f>VLOOKUP(A875,[1]Adjustments!$A$12:$DQ$1400,121,FALSE)</f>
        <v>0</v>
      </c>
      <c r="G875" s="740">
        <f t="shared" si="56"/>
        <v>-10935176.029999999</v>
      </c>
      <c r="I875" s="738">
        <f>SUMIF('Tab 3'!$N$11:$N$409,A875,'Tab 3'!$O$11:$O$409)</f>
        <v>0</v>
      </c>
      <c r="J875" s="337">
        <f>SUMIF('Tab 4'!$N$11:$N$409,A875,'Tab 4'!$O$11:$O$409)</f>
        <v>0</v>
      </c>
      <c r="K875" s="337">
        <f>SUMIF('Tab 5'!$N$11:$N$69,A875,'Tab 5'!$O$11:$O$69)</f>
        <v>0</v>
      </c>
      <c r="L875" s="751">
        <f>SUMIF('Tab 6'!$N$11:$N$409,A875,'Tab 6'!$O$11:$O$409)</f>
        <v>0</v>
      </c>
      <c r="M875" s="337">
        <f>SUMIF('Tab7'!$N$70:$N$273,A875,'Tab7'!$O$70:$O$273)</f>
        <v>0</v>
      </c>
      <c r="N875" s="337">
        <f>SUMIF('Tab 8'!$N$70:$N$680,A875,'Tab 8'!$O$70:$O$680)</f>
        <v>0</v>
      </c>
      <c r="O875" s="739">
        <f t="shared" si="53"/>
        <v>0</v>
      </c>
      <c r="P875" s="740">
        <f t="shared" si="55"/>
        <v>0</v>
      </c>
    </row>
    <row r="876" spans="1:16">
      <c r="A876" s="732" t="s">
        <v>1542</v>
      </c>
      <c r="B876" s="80">
        <f>VLOOKUP(A876,[1]Adjustments!$A$12:$B$1400,2,FALSE)</f>
        <v>132415351.52</v>
      </c>
      <c r="C876" s="80">
        <f>VLOOKUP(A876,[1]Adjustments!$A$12:$DS$1400,123,FALSE)</f>
        <v>0</v>
      </c>
      <c r="D876" s="80">
        <f t="shared" si="54"/>
        <v>132415351.52</v>
      </c>
      <c r="F876" s="337">
        <f>VLOOKUP(A876,[1]Adjustments!$A$12:$DQ$1400,121,FALSE)</f>
        <v>-13984563.778924854</v>
      </c>
      <c r="G876" s="740">
        <f t="shared" si="56"/>
        <v>-146399915.29892486</v>
      </c>
      <c r="I876" s="738">
        <f>SUMIF('Tab 3'!$N$11:$N$409,A876,'Tab 3'!$O$11:$O$409)</f>
        <v>-14138164.320186464</v>
      </c>
      <c r="J876" s="337">
        <f>SUMIF('Tab 4'!$N$11:$N$409,A876,'Tab 4'!$O$11:$O$409)</f>
        <v>0</v>
      </c>
      <c r="K876" s="337">
        <f>SUMIF('Tab 5'!$N$11:$N$69,A876,'Tab 5'!$O$11:$O$69)</f>
        <v>0</v>
      </c>
      <c r="L876" s="751">
        <f>SUMIF('Tab 6'!$N$11:$N$409,A876,'Tab 6'!$O$11:$O$409)</f>
        <v>0</v>
      </c>
      <c r="M876" s="337">
        <f>SUMIF('Tab7'!$N$70:$N$273,A876,'Tab7'!$O$70:$O$273)</f>
        <v>0</v>
      </c>
      <c r="N876" s="337">
        <f>SUMIF('Tab 8'!$N$70:$N$680,A876,'Tab 8'!$O$70:$O$680)</f>
        <v>0</v>
      </c>
      <c r="O876" s="739">
        <f t="shared" si="53"/>
        <v>-14138164.320186464</v>
      </c>
      <c r="P876" s="740">
        <f t="shared" si="55"/>
        <v>-14138164.320186464</v>
      </c>
    </row>
    <row r="877" spans="1:16">
      <c r="A877" s="732" t="s">
        <v>1543</v>
      </c>
      <c r="B877" s="80">
        <f>VLOOKUP(A877,[1]Adjustments!$A$12:$B$1400,2,FALSE)</f>
        <v>1180948.8899999999</v>
      </c>
      <c r="C877" s="80">
        <f>VLOOKUP(A877,[1]Adjustments!$A$12:$DS$1400,123,FALSE)</f>
        <v>0</v>
      </c>
      <c r="D877" s="80">
        <f t="shared" si="54"/>
        <v>1180948.8899999999</v>
      </c>
      <c r="F877" s="337">
        <f>VLOOKUP(A877,[1]Adjustments!$A$12:$DQ$1400,121,FALSE)</f>
        <v>0</v>
      </c>
      <c r="G877" s="740">
        <f t="shared" si="56"/>
        <v>-1180948.8899999999</v>
      </c>
      <c r="I877" s="738">
        <f>SUMIF('Tab 3'!$N$11:$N$409,A877,'Tab 3'!$O$11:$O$409)</f>
        <v>0</v>
      </c>
      <c r="J877" s="337">
        <f>SUMIF('Tab 4'!$N$11:$N$409,A877,'Tab 4'!$O$11:$O$409)</f>
        <v>0</v>
      </c>
      <c r="K877" s="337">
        <f>SUMIF('Tab 5'!$N$11:$N$69,A877,'Tab 5'!$O$11:$O$69)</f>
        <v>0</v>
      </c>
      <c r="L877" s="751">
        <f>SUMIF('Tab 6'!$N$11:$N$409,A877,'Tab 6'!$O$11:$O$409)</f>
        <v>0</v>
      </c>
      <c r="M877" s="337">
        <f>SUMIF('Tab7'!$N$70:$N$273,A877,'Tab7'!$O$70:$O$273)</f>
        <v>0</v>
      </c>
      <c r="N877" s="337">
        <f>SUMIF('Tab 8'!$N$70:$N$680,A877,'Tab 8'!$O$70:$O$680)</f>
        <v>0</v>
      </c>
      <c r="O877" s="739">
        <f t="shared" si="53"/>
        <v>0</v>
      </c>
      <c r="P877" s="740">
        <f t="shared" si="55"/>
        <v>0</v>
      </c>
    </row>
    <row r="878" spans="1:16">
      <c r="A878" s="732" t="s">
        <v>1544</v>
      </c>
      <c r="B878" s="80">
        <f>VLOOKUP(A878,[1]Adjustments!$A$12:$B$1400,2,FALSE)</f>
        <v>-542810.23</v>
      </c>
      <c r="C878" s="80">
        <f>VLOOKUP(A878,[1]Adjustments!$A$12:$DS$1400,123,FALSE)</f>
        <v>0</v>
      </c>
      <c r="D878" s="80">
        <f t="shared" si="54"/>
        <v>-542810.23</v>
      </c>
      <c r="F878" s="337">
        <f>VLOOKUP(A878,[1]Adjustments!$A$12:$DQ$1400,121,FALSE)</f>
        <v>-516034.26751001831</v>
      </c>
      <c r="G878" s="740">
        <f t="shared" si="56"/>
        <v>26775.96248998167</v>
      </c>
      <c r="I878" s="738">
        <f>SUMIF('Tab 3'!$N$11:$N$409,A878,'Tab 3'!$O$11:$O$409)</f>
        <v>-226147.48753101972</v>
      </c>
      <c r="J878" s="337">
        <f>SUMIF('Tab 4'!$N$11:$N$409,A878,'Tab 4'!$O$11:$O$409)</f>
        <v>0</v>
      </c>
      <c r="K878" s="337">
        <f>SUMIF('Tab 5'!$N$11:$N$69,A878,'Tab 5'!$O$11:$O$69)</f>
        <v>0</v>
      </c>
      <c r="L878" s="751">
        <f>SUMIF('Tab 6'!$N$11:$N$409,A878,'Tab 6'!$O$11:$O$409)</f>
        <v>0</v>
      </c>
      <c r="M878" s="337">
        <f>SUMIF('Tab7'!$N$70:$N$273,A878,'Tab7'!$O$70:$O$273)</f>
        <v>0</v>
      </c>
      <c r="N878" s="337">
        <f>SUMIF('Tab 8'!$N$70:$N$680,A878,'Tab 8'!$O$70:$O$680)</f>
        <v>0</v>
      </c>
      <c r="O878" s="739">
        <f t="shared" si="53"/>
        <v>-226147.48753101972</v>
      </c>
      <c r="P878" s="740">
        <f t="shared" si="55"/>
        <v>-226147.48753101972</v>
      </c>
    </row>
    <row r="879" spans="1:16">
      <c r="A879" s="732" t="s">
        <v>1545</v>
      </c>
      <c r="B879" s="80">
        <f>VLOOKUP(A879,[1]Adjustments!$A$12:$B$1400,2,FALSE)</f>
        <v>-52645.69</v>
      </c>
      <c r="C879" s="80">
        <f>VLOOKUP(A879,[1]Adjustments!$A$12:$DS$1400,123,FALSE)</f>
        <v>0</v>
      </c>
      <c r="D879" s="80">
        <f t="shared" si="54"/>
        <v>-52645.69</v>
      </c>
      <c r="F879" s="337">
        <f>VLOOKUP(A879,[1]Adjustments!$A$12:$DQ$1400,121,FALSE)</f>
        <v>-154398.23555418168</v>
      </c>
      <c r="G879" s="740">
        <f t="shared" si="56"/>
        <v>-101752.54555418168</v>
      </c>
      <c r="I879" s="738">
        <f>SUMIF('Tab 3'!$N$11:$N$409,A879,'Tab 3'!$O$11:$O$409)</f>
        <v>-30330.250421330806</v>
      </c>
      <c r="J879" s="337">
        <f>SUMIF('Tab 4'!$N$11:$N$409,A879,'Tab 4'!$O$11:$O$409)</f>
        <v>0</v>
      </c>
      <c r="K879" s="337">
        <f>SUMIF('Tab 5'!$N$11:$N$69,A879,'Tab 5'!$O$11:$O$69)</f>
        <v>0</v>
      </c>
      <c r="L879" s="751">
        <f>SUMIF('Tab 6'!$N$11:$N$409,A879,'Tab 6'!$O$11:$O$409)</f>
        <v>0</v>
      </c>
      <c r="M879" s="337">
        <f>SUMIF('Tab7'!$N$70:$N$273,A879,'Tab7'!$O$70:$O$273)</f>
        <v>0</v>
      </c>
      <c r="N879" s="337">
        <f>SUMIF('Tab 8'!$N$70:$N$680,A879,'Tab 8'!$O$70:$O$680)</f>
        <v>0</v>
      </c>
      <c r="O879" s="739">
        <f t="shared" si="53"/>
        <v>-30330.250421330806</v>
      </c>
      <c r="P879" s="740">
        <f t="shared" si="55"/>
        <v>-30330.250421330806</v>
      </c>
    </row>
    <row r="880" spans="1:16">
      <c r="A880" s="732" t="s">
        <v>1546</v>
      </c>
      <c r="B880" s="80">
        <f>VLOOKUP(A880,[1]Adjustments!$A$12:$B$1400,2,FALSE)</f>
        <v>303589.59000000003</v>
      </c>
      <c r="C880" s="80">
        <f>VLOOKUP(A880,[1]Adjustments!$A$12:$DS$1400,123,FALSE)</f>
        <v>0</v>
      </c>
      <c r="D880" s="80">
        <f t="shared" si="54"/>
        <v>303589.59000000003</v>
      </c>
      <c r="F880" s="337">
        <f>VLOOKUP(A880,[1]Adjustments!$A$12:$DQ$1400,121,FALSE)</f>
        <v>0</v>
      </c>
      <c r="G880" s="740">
        <f t="shared" si="56"/>
        <v>-303589.59000000003</v>
      </c>
      <c r="I880" s="738">
        <f>SUMIF('Tab 3'!$N$11:$N$409,A880,'Tab 3'!$O$11:$O$409)</f>
        <v>0</v>
      </c>
      <c r="J880" s="337">
        <f>SUMIF('Tab 4'!$N$11:$N$409,A880,'Tab 4'!$O$11:$O$409)</f>
        <v>0</v>
      </c>
      <c r="K880" s="337">
        <f>SUMIF('Tab 5'!$N$11:$N$69,A880,'Tab 5'!$O$11:$O$69)</f>
        <v>0</v>
      </c>
      <c r="L880" s="751">
        <f>SUMIF('Tab 6'!$N$11:$N$409,A880,'Tab 6'!$O$11:$O$409)</f>
        <v>0</v>
      </c>
      <c r="M880" s="337">
        <f>SUMIF('Tab7'!$N$70:$N$273,A880,'Tab7'!$O$70:$O$273)</f>
        <v>0</v>
      </c>
      <c r="N880" s="337">
        <f>SUMIF('Tab 8'!$N$70:$N$680,A880,'Tab 8'!$O$70:$O$680)</f>
        <v>0</v>
      </c>
      <c r="O880" s="739">
        <f t="shared" si="53"/>
        <v>0</v>
      </c>
      <c r="P880" s="740">
        <f t="shared" si="55"/>
        <v>0</v>
      </c>
    </row>
    <row r="881" spans="1:16">
      <c r="A881" s="732" t="s">
        <v>1547</v>
      </c>
      <c r="B881" s="80">
        <f>VLOOKUP(A881,[1]Adjustments!$A$12:$B$1400,2,FALSE)</f>
        <v>-24.9</v>
      </c>
      <c r="C881" s="80">
        <f>VLOOKUP(A881,[1]Adjustments!$A$12:$DS$1400,123,FALSE)</f>
        <v>0</v>
      </c>
      <c r="D881" s="80">
        <f t="shared" si="54"/>
        <v>-24.9</v>
      </c>
      <c r="F881" s="337">
        <f>VLOOKUP(A881,[1]Adjustments!$A$12:$DQ$1400,121,FALSE)</f>
        <v>0</v>
      </c>
      <c r="G881" s="740">
        <f t="shared" si="56"/>
        <v>24.9</v>
      </c>
      <c r="I881" s="738">
        <f>SUMIF('Tab 3'!$N$11:$N$409,A881,'Tab 3'!$O$11:$O$409)</f>
        <v>0</v>
      </c>
      <c r="J881" s="337">
        <f>SUMIF('Tab 4'!$N$11:$N$409,A881,'Tab 4'!$O$11:$O$409)</f>
        <v>0</v>
      </c>
      <c r="K881" s="337">
        <f>SUMIF('Tab 5'!$N$11:$N$69,A881,'Tab 5'!$O$11:$O$69)</f>
        <v>0</v>
      </c>
      <c r="L881" s="751">
        <f>SUMIF('Tab 6'!$N$11:$N$409,A881,'Tab 6'!$O$11:$O$409)</f>
        <v>0</v>
      </c>
      <c r="M881" s="337">
        <f>SUMIF('Tab7'!$N$70:$N$273,A881,'Tab7'!$O$70:$O$273)</f>
        <v>0</v>
      </c>
      <c r="N881" s="337">
        <f>SUMIF('Tab 8'!$N$70:$N$680,A881,'Tab 8'!$O$70:$O$680)</f>
        <v>0</v>
      </c>
      <c r="O881" s="739">
        <f t="shared" si="53"/>
        <v>0</v>
      </c>
      <c r="P881" s="740">
        <f t="shared" si="55"/>
        <v>0</v>
      </c>
    </row>
    <row r="882" spans="1:16">
      <c r="A882" s="732" t="s">
        <v>1548</v>
      </c>
      <c r="B882" s="80">
        <f>VLOOKUP(A882,[1]Adjustments!$A$12:$B$1400,2,FALSE)</f>
        <v>16440617.91</v>
      </c>
      <c r="C882" s="80">
        <f>VLOOKUP(A882,[1]Adjustments!$A$12:$DS$1400,123,FALSE)</f>
        <v>0</v>
      </c>
      <c r="D882" s="80">
        <f t="shared" si="54"/>
        <v>16440617.91</v>
      </c>
      <c r="F882" s="337">
        <f>VLOOKUP(A882,[1]Adjustments!$A$12:$DQ$1400,121,FALSE)</f>
        <v>0</v>
      </c>
      <c r="G882" s="740">
        <f t="shared" si="56"/>
        <v>-16440617.91</v>
      </c>
      <c r="I882" s="738">
        <f>SUMIF('Tab 3'!$N$11:$N$409,A882,'Tab 3'!$O$11:$O$409)</f>
        <v>0</v>
      </c>
      <c r="J882" s="337">
        <f>SUMIF('Tab 4'!$N$11:$N$409,A882,'Tab 4'!$O$11:$O$409)</f>
        <v>0</v>
      </c>
      <c r="K882" s="337">
        <f>SUMIF('Tab 5'!$N$11:$N$69,A882,'Tab 5'!$O$11:$O$69)</f>
        <v>0</v>
      </c>
      <c r="L882" s="751">
        <f>SUMIF('Tab 6'!$N$11:$N$409,A882,'Tab 6'!$O$11:$O$409)</f>
        <v>0</v>
      </c>
      <c r="M882" s="337">
        <f>SUMIF('Tab7'!$N$70:$N$273,A882,'Tab7'!$O$70:$O$273)</f>
        <v>0</v>
      </c>
      <c r="N882" s="337">
        <f>SUMIF('Tab 8'!$N$70:$N$680,A882,'Tab 8'!$O$70:$O$680)</f>
        <v>0</v>
      </c>
      <c r="O882" s="739">
        <f t="shared" si="53"/>
        <v>0</v>
      </c>
      <c r="P882" s="740">
        <f t="shared" si="55"/>
        <v>0</v>
      </c>
    </row>
    <row r="883" spans="1:16">
      <c r="A883" s="732" t="s">
        <v>1549</v>
      </c>
      <c r="B883" s="80">
        <f>VLOOKUP(A883,[1]Adjustments!$A$12:$B$1400,2,FALSE)</f>
        <v>1624098.53</v>
      </c>
      <c r="C883" s="80">
        <f>VLOOKUP(A883,[1]Adjustments!$A$12:$DS$1400,123,FALSE)</f>
        <v>0</v>
      </c>
      <c r="D883" s="80">
        <f t="shared" si="54"/>
        <v>1624098.53</v>
      </c>
      <c r="F883" s="337">
        <f>VLOOKUP(A883,[1]Adjustments!$A$12:$DQ$1400,121,FALSE)</f>
        <v>0</v>
      </c>
      <c r="G883" s="740">
        <f t="shared" si="56"/>
        <v>-1624098.53</v>
      </c>
      <c r="I883" s="738">
        <f>SUMIF('Tab 3'!$N$11:$N$409,A883,'Tab 3'!$O$11:$O$409)</f>
        <v>0</v>
      </c>
      <c r="J883" s="337">
        <f>SUMIF('Tab 4'!$N$11:$N$409,A883,'Tab 4'!$O$11:$O$409)</f>
        <v>0</v>
      </c>
      <c r="K883" s="337">
        <f>SUMIF('Tab 5'!$N$11:$N$69,A883,'Tab 5'!$O$11:$O$69)</f>
        <v>0</v>
      </c>
      <c r="L883" s="751">
        <f>SUMIF('Tab 6'!$N$11:$N$409,A883,'Tab 6'!$O$11:$O$409)</f>
        <v>0</v>
      </c>
      <c r="M883" s="337">
        <f>SUMIF('Tab7'!$N$70:$N$273,A883,'Tab7'!$O$70:$O$273)</f>
        <v>0</v>
      </c>
      <c r="N883" s="337">
        <f>SUMIF('Tab 8'!$N$70:$N$680,A883,'Tab 8'!$O$70:$O$680)</f>
        <v>0</v>
      </c>
      <c r="O883" s="739">
        <f t="shared" si="53"/>
        <v>0</v>
      </c>
      <c r="P883" s="740">
        <f t="shared" si="55"/>
        <v>0</v>
      </c>
    </row>
    <row r="884" spans="1:16">
      <c r="A884" s="732" t="s">
        <v>1550</v>
      </c>
      <c r="B884" s="80">
        <f>VLOOKUP(A884,[1]Adjustments!$A$12:$B$1400,2,FALSE)</f>
        <v>-86237.440000000002</v>
      </c>
      <c r="C884" s="80">
        <f>VLOOKUP(A884,[1]Adjustments!$A$12:$DS$1400,123,FALSE)</f>
        <v>0</v>
      </c>
      <c r="D884" s="80">
        <f t="shared" si="54"/>
        <v>-86237.440000000002</v>
      </c>
      <c r="F884" s="337">
        <f>VLOOKUP(A884,[1]Adjustments!$A$12:$DQ$1400,121,FALSE)</f>
        <v>0</v>
      </c>
      <c r="G884" s="740">
        <f t="shared" si="56"/>
        <v>86237.440000000002</v>
      </c>
      <c r="I884" s="738">
        <f>SUMIF('Tab 3'!$N$11:$N$409,A884,'Tab 3'!$O$11:$O$409)</f>
        <v>0</v>
      </c>
      <c r="J884" s="337">
        <f>SUMIF('Tab 4'!$N$11:$N$409,A884,'Tab 4'!$O$11:$O$409)</f>
        <v>0</v>
      </c>
      <c r="K884" s="337">
        <f>SUMIF('Tab 5'!$N$11:$N$69,A884,'Tab 5'!$O$11:$O$69)</f>
        <v>0</v>
      </c>
      <c r="L884" s="751">
        <f>SUMIF('Tab 6'!$N$11:$N$409,A884,'Tab 6'!$O$11:$O$409)</f>
        <v>0</v>
      </c>
      <c r="M884" s="337">
        <f>SUMIF('Tab7'!$N$70:$N$273,A884,'Tab7'!$O$70:$O$273)</f>
        <v>0</v>
      </c>
      <c r="N884" s="337">
        <f>SUMIF('Tab 8'!$N$70:$N$680,A884,'Tab 8'!$O$70:$O$680)</f>
        <v>0</v>
      </c>
      <c r="O884" s="739">
        <f t="shared" si="53"/>
        <v>0</v>
      </c>
      <c r="P884" s="740">
        <f t="shared" si="55"/>
        <v>0</v>
      </c>
    </row>
    <row r="885" spans="1:16">
      <c r="A885" s="732" t="s">
        <v>1551</v>
      </c>
      <c r="B885" s="80">
        <f>VLOOKUP(A885,[1]Adjustments!$A$12:$B$1400,2,FALSE)</f>
        <v>758048792.16999996</v>
      </c>
      <c r="C885" s="80">
        <f>VLOOKUP(A885,[1]Adjustments!$A$12:$DS$1400,123,FALSE)</f>
        <v>0</v>
      </c>
      <c r="D885" s="80">
        <f t="shared" si="54"/>
        <v>758048792.16999996</v>
      </c>
      <c r="F885" s="337">
        <f>VLOOKUP(A885,[1]Adjustments!$A$12:$DQ$1400,121,FALSE)</f>
        <v>0</v>
      </c>
      <c r="G885" s="740">
        <f t="shared" si="56"/>
        <v>-758048792.16999996</v>
      </c>
      <c r="I885" s="738">
        <f>SUMIF('Tab 3'!$N$11:$N$409,A885,'Tab 3'!$O$11:$O$409)</f>
        <v>0</v>
      </c>
      <c r="J885" s="337">
        <f>SUMIF('Tab 4'!$N$11:$N$409,A885,'Tab 4'!$O$11:$O$409)</f>
        <v>0</v>
      </c>
      <c r="K885" s="337">
        <f>SUMIF('Tab 5'!$N$11:$N$69,A885,'Tab 5'!$O$11:$O$69)</f>
        <v>0</v>
      </c>
      <c r="L885" s="751">
        <f>SUMIF('Tab 6'!$N$11:$N$409,A885,'Tab 6'!$O$11:$O$409)</f>
        <v>0</v>
      </c>
      <c r="M885" s="337">
        <f>SUMIF('Tab7'!$N$70:$N$273,A885,'Tab7'!$O$70:$O$273)</f>
        <v>0</v>
      </c>
      <c r="N885" s="337">
        <f>SUMIF('Tab 8'!$N$70:$N$680,A885,'Tab 8'!$O$70:$O$680)</f>
        <v>0</v>
      </c>
      <c r="O885" s="739">
        <f t="shared" si="53"/>
        <v>0</v>
      </c>
      <c r="P885" s="740">
        <f t="shared" si="55"/>
        <v>0</v>
      </c>
    </row>
    <row r="886" spans="1:16">
      <c r="A886" s="732" t="s">
        <v>1552</v>
      </c>
      <c r="B886" s="80">
        <f>VLOOKUP(A886,[1]Adjustments!$A$12:$B$1400,2,FALSE)</f>
        <v>58648559.829999998</v>
      </c>
      <c r="C886" s="80">
        <f>VLOOKUP(A886,[1]Adjustments!$A$12:$DS$1400,123,FALSE)</f>
        <v>0</v>
      </c>
      <c r="D886" s="80">
        <f t="shared" si="54"/>
        <v>58648559.829999998</v>
      </c>
      <c r="F886" s="337">
        <f>VLOOKUP(A886,[1]Adjustments!$A$12:$DQ$1400,121,FALSE)</f>
        <v>0</v>
      </c>
      <c r="G886" s="740">
        <f t="shared" si="56"/>
        <v>-58648559.829999998</v>
      </c>
      <c r="I886" s="738">
        <f>SUMIF('Tab 3'!$N$11:$N$409,A886,'Tab 3'!$O$11:$O$409)</f>
        <v>0</v>
      </c>
      <c r="J886" s="337">
        <f>SUMIF('Tab 4'!$N$11:$N$409,A886,'Tab 4'!$O$11:$O$409)</f>
        <v>0</v>
      </c>
      <c r="K886" s="337">
        <f>SUMIF('Tab 5'!$N$11:$N$69,A886,'Tab 5'!$O$11:$O$69)</f>
        <v>0</v>
      </c>
      <c r="L886" s="751">
        <f>SUMIF('Tab 6'!$N$11:$N$409,A886,'Tab 6'!$O$11:$O$409)</f>
        <v>0</v>
      </c>
      <c r="M886" s="337">
        <f>SUMIF('Tab7'!$N$70:$N$273,A886,'Tab7'!$O$70:$O$273)</f>
        <v>0</v>
      </c>
      <c r="N886" s="337">
        <f>SUMIF('Tab 8'!$N$70:$N$680,A886,'Tab 8'!$O$70:$O$680)</f>
        <v>0</v>
      </c>
      <c r="O886" s="739">
        <f t="shared" si="53"/>
        <v>0</v>
      </c>
      <c r="P886" s="740">
        <f t="shared" si="55"/>
        <v>0</v>
      </c>
    </row>
    <row r="887" spans="1:16">
      <c r="A887" s="732" t="s">
        <v>1553</v>
      </c>
      <c r="B887" s="80">
        <f>VLOOKUP(A887,[1]Adjustments!$A$12:$B$1400,2,FALSE)</f>
        <v>-223549.24</v>
      </c>
      <c r="C887" s="80">
        <f>VLOOKUP(A887,[1]Adjustments!$A$12:$DS$1400,123,FALSE)</f>
        <v>0</v>
      </c>
      <c r="D887" s="80">
        <f t="shared" si="54"/>
        <v>-223549.24</v>
      </c>
      <c r="F887" s="337">
        <f>VLOOKUP(A887,[1]Adjustments!$A$12:$DQ$1400,121,FALSE)</f>
        <v>0</v>
      </c>
      <c r="G887" s="740">
        <f t="shared" si="56"/>
        <v>223549.24</v>
      </c>
      <c r="I887" s="738">
        <f>SUMIF('Tab 3'!$N$11:$N$409,A887,'Tab 3'!$O$11:$O$409)</f>
        <v>0</v>
      </c>
      <c r="J887" s="337">
        <f>SUMIF('Tab 4'!$N$11:$N$409,A887,'Tab 4'!$O$11:$O$409)</f>
        <v>0</v>
      </c>
      <c r="K887" s="337">
        <f>SUMIF('Tab 5'!$N$11:$N$69,A887,'Tab 5'!$O$11:$O$69)</f>
        <v>0</v>
      </c>
      <c r="L887" s="751">
        <f>SUMIF('Tab 6'!$N$11:$N$409,A887,'Tab 6'!$O$11:$O$409)</f>
        <v>0</v>
      </c>
      <c r="M887" s="337">
        <f>SUMIF('Tab7'!$N$70:$N$273,A887,'Tab7'!$O$70:$O$273)</f>
        <v>0</v>
      </c>
      <c r="N887" s="337">
        <f>SUMIF('Tab 8'!$N$70:$N$680,A887,'Tab 8'!$O$70:$O$680)</f>
        <v>0</v>
      </c>
      <c r="O887" s="739">
        <f t="shared" si="53"/>
        <v>0</v>
      </c>
      <c r="P887" s="740">
        <f t="shared" si="55"/>
        <v>0</v>
      </c>
    </row>
    <row r="888" spans="1:16">
      <c r="A888" s="732" t="s">
        <v>1554</v>
      </c>
      <c r="B888" s="80">
        <f>VLOOKUP(A888,[1]Adjustments!$A$12:$B$1400,2,FALSE)</f>
        <v>14654404.99</v>
      </c>
      <c r="C888" s="80">
        <f>VLOOKUP(A888,[1]Adjustments!$A$12:$DS$1400,123,FALSE)</f>
        <v>0</v>
      </c>
      <c r="D888" s="80">
        <f t="shared" si="54"/>
        <v>14654404.99</v>
      </c>
      <c r="F888" s="337">
        <f>VLOOKUP(A888,[1]Adjustments!$A$12:$DQ$1400,121,FALSE)</f>
        <v>0</v>
      </c>
      <c r="G888" s="740">
        <f t="shared" si="56"/>
        <v>-14654404.99</v>
      </c>
      <c r="I888" s="738">
        <f>SUMIF('Tab 3'!$N$11:$N$409,A888,'Tab 3'!$O$11:$O$409)</f>
        <v>0</v>
      </c>
      <c r="J888" s="337">
        <f>SUMIF('Tab 4'!$N$11:$N$409,A888,'Tab 4'!$O$11:$O$409)</f>
        <v>0</v>
      </c>
      <c r="K888" s="337">
        <f>SUMIF('Tab 5'!$N$11:$N$69,A888,'Tab 5'!$O$11:$O$69)</f>
        <v>0</v>
      </c>
      <c r="L888" s="751">
        <f>SUMIF('Tab 6'!$N$11:$N$409,A888,'Tab 6'!$O$11:$O$409)</f>
        <v>0</v>
      </c>
      <c r="M888" s="337">
        <f>SUMIF('Tab7'!$N$70:$N$273,A888,'Tab7'!$O$70:$O$273)</f>
        <v>0</v>
      </c>
      <c r="N888" s="337">
        <f>SUMIF('Tab 8'!$N$70:$N$680,A888,'Tab 8'!$O$70:$O$680)</f>
        <v>0</v>
      </c>
      <c r="O888" s="739">
        <f t="shared" si="53"/>
        <v>0</v>
      </c>
      <c r="P888" s="740">
        <f t="shared" si="55"/>
        <v>0</v>
      </c>
    </row>
    <row r="889" spans="1:16">
      <c r="A889" s="732" t="s">
        <v>1555</v>
      </c>
      <c r="B889" s="80">
        <f>VLOOKUP(A889,[1]Adjustments!$A$12:$B$1400,2,FALSE)</f>
        <v>3828103.05</v>
      </c>
      <c r="C889" s="80">
        <f>VLOOKUP(A889,[1]Adjustments!$A$12:$DS$1400,123,FALSE)</f>
        <v>0</v>
      </c>
      <c r="D889" s="80">
        <f t="shared" si="54"/>
        <v>3828103.05</v>
      </c>
      <c r="F889" s="337">
        <f>VLOOKUP(A889,[1]Adjustments!$A$12:$DQ$1400,121,FALSE)</f>
        <v>0</v>
      </c>
      <c r="G889" s="740">
        <f t="shared" si="56"/>
        <v>-3828103.05</v>
      </c>
      <c r="I889" s="738">
        <f>SUMIF('Tab 3'!$N$11:$N$409,A889,'Tab 3'!$O$11:$O$409)</f>
        <v>0</v>
      </c>
      <c r="J889" s="337">
        <f>SUMIF('Tab 4'!$N$11:$N$409,A889,'Tab 4'!$O$11:$O$409)</f>
        <v>0</v>
      </c>
      <c r="K889" s="337">
        <f>SUMIF('Tab 5'!$N$11:$N$69,A889,'Tab 5'!$O$11:$O$69)</f>
        <v>0</v>
      </c>
      <c r="L889" s="751">
        <f>SUMIF('Tab 6'!$N$11:$N$409,A889,'Tab 6'!$O$11:$O$409)</f>
        <v>0</v>
      </c>
      <c r="M889" s="337">
        <f>SUMIF('Tab7'!$N$70:$N$273,A889,'Tab7'!$O$70:$O$273)</f>
        <v>0</v>
      </c>
      <c r="N889" s="337">
        <f>SUMIF('Tab 8'!$N$70:$N$680,A889,'Tab 8'!$O$70:$O$680)</f>
        <v>0</v>
      </c>
      <c r="O889" s="739">
        <f t="shared" si="53"/>
        <v>0</v>
      </c>
      <c r="P889" s="740">
        <f t="shared" si="55"/>
        <v>0</v>
      </c>
    </row>
    <row r="890" spans="1:16">
      <c r="A890" s="732" t="s">
        <v>1556</v>
      </c>
      <c r="B890" s="80">
        <f>VLOOKUP(A890,[1]Adjustments!$A$12:$B$1400,2,FALSE)</f>
        <v>36026983.619999997</v>
      </c>
      <c r="C890" s="80">
        <f>VLOOKUP(A890,[1]Adjustments!$A$12:$DS$1400,123,FALSE)</f>
        <v>0</v>
      </c>
      <c r="D890" s="80">
        <f t="shared" si="54"/>
        <v>36026983.619999997</v>
      </c>
      <c r="F890" s="337">
        <f>VLOOKUP(A890,[1]Adjustments!$A$12:$DQ$1400,121,FALSE)</f>
        <v>0</v>
      </c>
      <c r="G890" s="740">
        <f t="shared" si="56"/>
        <v>-36026983.619999997</v>
      </c>
      <c r="I890" s="738">
        <f>SUMIF('Tab 3'!$N$11:$N$409,A890,'Tab 3'!$O$11:$O$409)</f>
        <v>0</v>
      </c>
      <c r="J890" s="337">
        <f>SUMIF('Tab 4'!$N$11:$N$409,A890,'Tab 4'!$O$11:$O$409)</f>
        <v>0</v>
      </c>
      <c r="K890" s="337">
        <f>SUMIF('Tab 5'!$N$11:$N$69,A890,'Tab 5'!$O$11:$O$69)</f>
        <v>0</v>
      </c>
      <c r="L890" s="751">
        <f>SUMIF('Tab 6'!$N$11:$N$409,A890,'Tab 6'!$O$11:$O$409)</f>
        <v>0</v>
      </c>
      <c r="M890" s="337">
        <f>SUMIF('Tab7'!$N$70:$N$273,A890,'Tab7'!$O$70:$O$273)</f>
        <v>0</v>
      </c>
      <c r="N890" s="337">
        <f>SUMIF('Tab 8'!$N$70:$N$680,A890,'Tab 8'!$O$70:$O$680)</f>
        <v>0</v>
      </c>
      <c r="O890" s="739">
        <f t="shared" si="53"/>
        <v>0</v>
      </c>
      <c r="P890" s="740">
        <f t="shared" si="55"/>
        <v>0</v>
      </c>
    </row>
    <row r="891" spans="1:16">
      <c r="A891" s="732" t="s">
        <v>1557</v>
      </c>
      <c r="B891" s="80">
        <f>VLOOKUP(A891,[1]Adjustments!$A$12:$B$1400,2,FALSE)</f>
        <v>7709213.75</v>
      </c>
      <c r="C891" s="80">
        <f>VLOOKUP(A891,[1]Adjustments!$A$12:$DS$1400,123,FALSE)</f>
        <v>0</v>
      </c>
      <c r="D891" s="80">
        <f t="shared" si="54"/>
        <v>7709213.75</v>
      </c>
      <c r="F891" s="337">
        <f>VLOOKUP(A891,[1]Adjustments!$A$12:$DQ$1400,121,FALSE)</f>
        <v>0</v>
      </c>
      <c r="G891" s="740">
        <f t="shared" si="56"/>
        <v>-7709213.75</v>
      </c>
      <c r="I891" s="738">
        <f>SUMIF('Tab 3'!$N$11:$N$409,A891,'Tab 3'!$O$11:$O$409)</f>
        <v>0</v>
      </c>
      <c r="J891" s="337">
        <f>SUMIF('Tab 4'!$N$11:$N$409,A891,'Tab 4'!$O$11:$O$409)</f>
        <v>0</v>
      </c>
      <c r="K891" s="337">
        <f>SUMIF('Tab 5'!$N$11:$N$69,A891,'Tab 5'!$O$11:$O$69)</f>
        <v>0</v>
      </c>
      <c r="L891" s="751">
        <f>SUMIF('Tab 6'!$N$11:$N$409,A891,'Tab 6'!$O$11:$O$409)</f>
        <v>0</v>
      </c>
      <c r="M891" s="337">
        <f>SUMIF('Tab7'!$N$70:$N$273,A891,'Tab7'!$O$70:$O$273)</f>
        <v>0</v>
      </c>
      <c r="N891" s="337">
        <f>SUMIF('Tab 8'!$N$70:$N$680,A891,'Tab 8'!$O$70:$O$680)</f>
        <v>0</v>
      </c>
      <c r="O891" s="739">
        <f t="shared" si="53"/>
        <v>0</v>
      </c>
      <c r="P891" s="740">
        <f t="shared" si="55"/>
        <v>0</v>
      </c>
    </row>
    <row r="892" spans="1:16">
      <c r="A892" s="732" t="s">
        <v>1558</v>
      </c>
      <c r="B892" s="80">
        <f>VLOOKUP(A892,[1]Adjustments!$A$12:$B$1400,2,FALSE)</f>
        <v>4374697.25</v>
      </c>
      <c r="C892" s="80">
        <f>VLOOKUP(A892,[1]Adjustments!$A$12:$DS$1400,123,FALSE)</f>
        <v>0</v>
      </c>
      <c r="D892" s="80">
        <f t="shared" si="54"/>
        <v>4374697.25</v>
      </c>
      <c r="F892" s="337">
        <f>VLOOKUP(A892,[1]Adjustments!$A$12:$DQ$1400,121,FALSE)</f>
        <v>0</v>
      </c>
      <c r="G892" s="740">
        <f t="shared" si="56"/>
        <v>-4374697.25</v>
      </c>
      <c r="I892" s="738">
        <f>SUMIF('Tab 3'!$N$11:$N$409,A892,'Tab 3'!$O$11:$O$409)</f>
        <v>0</v>
      </c>
      <c r="J892" s="337">
        <f>SUMIF('Tab 4'!$N$11:$N$409,A892,'Tab 4'!$O$11:$O$409)</f>
        <v>0</v>
      </c>
      <c r="K892" s="337">
        <f>SUMIF('Tab 5'!$N$11:$N$69,A892,'Tab 5'!$O$11:$O$69)</f>
        <v>0</v>
      </c>
      <c r="L892" s="751">
        <f>SUMIF('Tab 6'!$N$11:$N$409,A892,'Tab 6'!$O$11:$O$409)</f>
        <v>0</v>
      </c>
      <c r="M892" s="337">
        <f>SUMIF('Tab7'!$N$70:$N$273,A892,'Tab7'!$O$70:$O$273)</f>
        <v>0</v>
      </c>
      <c r="N892" s="337">
        <f>SUMIF('Tab 8'!$N$70:$N$680,A892,'Tab 8'!$O$70:$O$680)</f>
        <v>0</v>
      </c>
      <c r="O892" s="739">
        <f t="shared" si="53"/>
        <v>0</v>
      </c>
      <c r="P892" s="740">
        <f t="shared" si="55"/>
        <v>0</v>
      </c>
    </row>
    <row r="893" spans="1:16">
      <c r="A893" s="732" t="s">
        <v>1559</v>
      </c>
      <c r="B893" s="80">
        <f>VLOOKUP(A893,[1]Adjustments!$A$12:$B$1400,2,FALSE)</f>
        <v>2870178.01</v>
      </c>
      <c r="C893" s="80">
        <f>VLOOKUP(A893,[1]Adjustments!$A$12:$DS$1400,123,FALSE)</f>
        <v>0</v>
      </c>
      <c r="D893" s="80">
        <f t="shared" si="54"/>
        <v>2870178.01</v>
      </c>
      <c r="F893" s="337">
        <f>VLOOKUP(A893,[1]Adjustments!$A$12:$DQ$1400,121,FALSE)</f>
        <v>0</v>
      </c>
      <c r="G893" s="740">
        <f t="shared" si="56"/>
        <v>-2870178.01</v>
      </c>
      <c r="I893" s="738">
        <f>SUMIF('Tab 3'!$N$11:$N$409,A893,'Tab 3'!$O$11:$O$409)</f>
        <v>0</v>
      </c>
      <c r="J893" s="337">
        <f>SUMIF('Tab 4'!$N$11:$N$409,A893,'Tab 4'!$O$11:$O$409)</f>
        <v>0</v>
      </c>
      <c r="K893" s="337">
        <f>SUMIF('Tab 5'!$N$11:$N$69,A893,'Tab 5'!$O$11:$O$69)</f>
        <v>0</v>
      </c>
      <c r="L893" s="751">
        <f>SUMIF('Tab 6'!$N$11:$N$409,A893,'Tab 6'!$O$11:$O$409)</f>
        <v>0</v>
      </c>
      <c r="M893" s="337">
        <f>SUMIF('Tab7'!$N$70:$N$273,A893,'Tab7'!$O$70:$O$273)</f>
        <v>0</v>
      </c>
      <c r="N893" s="337">
        <f>SUMIF('Tab 8'!$N$70:$N$680,A893,'Tab 8'!$O$70:$O$680)</f>
        <v>0</v>
      </c>
      <c r="O893" s="739">
        <f t="shared" si="53"/>
        <v>0</v>
      </c>
      <c r="P893" s="740">
        <f t="shared" si="55"/>
        <v>0</v>
      </c>
    </row>
    <row r="894" spans="1:16">
      <c r="A894" s="732" t="s">
        <v>1560</v>
      </c>
      <c r="B894" s="80">
        <f>VLOOKUP(A894,[1]Adjustments!$A$12:$B$1400,2,FALSE)</f>
        <v>866604.46</v>
      </c>
      <c r="C894" s="80">
        <f>VLOOKUP(A894,[1]Adjustments!$A$12:$DS$1400,123,FALSE)</f>
        <v>0</v>
      </c>
      <c r="D894" s="80">
        <f t="shared" si="54"/>
        <v>866604.46</v>
      </c>
      <c r="F894" s="337">
        <f>VLOOKUP(A894,[1]Adjustments!$A$12:$DQ$1400,121,FALSE)</f>
        <v>0</v>
      </c>
      <c r="G894" s="740">
        <f t="shared" si="56"/>
        <v>-866604.46</v>
      </c>
      <c r="I894" s="738">
        <f>SUMIF('Tab 3'!$N$11:$N$409,A894,'Tab 3'!$O$11:$O$409)</f>
        <v>0</v>
      </c>
      <c r="J894" s="337">
        <f>SUMIF('Tab 4'!$N$11:$N$409,A894,'Tab 4'!$O$11:$O$409)</f>
        <v>0</v>
      </c>
      <c r="K894" s="337">
        <f>SUMIF('Tab 5'!$N$11:$N$69,A894,'Tab 5'!$O$11:$O$69)</f>
        <v>0</v>
      </c>
      <c r="L894" s="751">
        <f>SUMIF('Tab 6'!$N$11:$N$409,A894,'Tab 6'!$O$11:$O$409)</f>
        <v>0</v>
      </c>
      <c r="M894" s="337">
        <f>SUMIF('Tab7'!$N$70:$N$273,A894,'Tab7'!$O$70:$O$273)</f>
        <v>0</v>
      </c>
      <c r="N894" s="337">
        <f>SUMIF('Tab 8'!$N$70:$N$680,A894,'Tab 8'!$O$70:$O$680)</f>
        <v>0</v>
      </c>
      <c r="O894" s="739">
        <f t="shared" si="53"/>
        <v>0</v>
      </c>
      <c r="P894" s="740">
        <f t="shared" si="55"/>
        <v>0</v>
      </c>
    </row>
    <row r="895" spans="1:16">
      <c r="A895" s="732" t="s">
        <v>1561</v>
      </c>
      <c r="B895" s="80">
        <f>VLOOKUP(A895,[1]Adjustments!$A$12:$B$1400,2,FALSE)</f>
        <v>48202115.270000003</v>
      </c>
      <c r="C895" s="80">
        <f>VLOOKUP(A895,[1]Adjustments!$A$12:$DS$1400,123,FALSE)</f>
        <v>0</v>
      </c>
      <c r="D895" s="80">
        <f t="shared" si="54"/>
        <v>48202115.270000003</v>
      </c>
      <c r="F895" s="337">
        <f>VLOOKUP(A895,[1]Adjustments!$A$12:$DQ$1400,121,FALSE)</f>
        <v>0</v>
      </c>
      <c r="G895" s="740">
        <f t="shared" si="56"/>
        <v>-48202115.270000003</v>
      </c>
      <c r="I895" s="738">
        <f>SUMIF('Tab 3'!$N$11:$N$409,A895,'Tab 3'!$O$11:$O$409)</f>
        <v>0</v>
      </c>
      <c r="J895" s="337">
        <f>SUMIF('Tab 4'!$N$11:$N$409,A895,'Tab 4'!$O$11:$O$409)</f>
        <v>0</v>
      </c>
      <c r="K895" s="337">
        <f>SUMIF('Tab 5'!$N$11:$N$69,A895,'Tab 5'!$O$11:$O$69)</f>
        <v>0</v>
      </c>
      <c r="L895" s="751">
        <f>SUMIF('Tab 6'!$N$11:$N$409,A895,'Tab 6'!$O$11:$O$409)</f>
        <v>0</v>
      </c>
      <c r="M895" s="337">
        <f>SUMIF('Tab7'!$N$70:$N$273,A895,'Tab7'!$O$70:$O$273)</f>
        <v>0</v>
      </c>
      <c r="N895" s="337">
        <f>SUMIF('Tab 8'!$N$70:$N$680,A895,'Tab 8'!$O$70:$O$680)</f>
        <v>0</v>
      </c>
      <c r="O895" s="739">
        <f t="shared" si="53"/>
        <v>0</v>
      </c>
      <c r="P895" s="740">
        <f t="shared" si="55"/>
        <v>0</v>
      </c>
    </row>
    <row r="896" spans="1:16">
      <c r="A896" s="732" t="s">
        <v>1562</v>
      </c>
      <c r="B896" s="80">
        <f>VLOOKUP(A896,[1]Adjustments!$A$12:$B$1400,2,FALSE)</f>
        <v>1973209.8</v>
      </c>
      <c r="C896" s="80">
        <f>VLOOKUP(A896,[1]Adjustments!$A$12:$DS$1400,123,FALSE)</f>
        <v>0</v>
      </c>
      <c r="D896" s="80">
        <f t="shared" si="54"/>
        <v>1973209.8</v>
      </c>
      <c r="F896" s="337">
        <f>VLOOKUP(A896,[1]Adjustments!$A$12:$DQ$1400,121,FALSE)</f>
        <v>0</v>
      </c>
      <c r="G896" s="740">
        <f t="shared" si="56"/>
        <v>-1973209.8</v>
      </c>
      <c r="I896" s="738">
        <f>SUMIF('Tab 3'!$N$11:$N$409,A896,'Tab 3'!$O$11:$O$409)</f>
        <v>0</v>
      </c>
      <c r="J896" s="337">
        <f>SUMIF('Tab 4'!$N$11:$N$409,A896,'Tab 4'!$O$11:$O$409)</f>
        <v>0</v>
      </c>
      <c r="K896" s="337">
        <f>SUMIF('Tab 5'!$N$11:$N$69,A896,'Tab 5'!$O$11:$O$69)</f>
        <v>0</v>
      </c>
      <c r="L896" s="751">
        <f>SUMIF('Tab 6'!$N$11:$N$409,A896,'Tab 6'!$O$11:$O$409)</f>
        <v>0</v>
      </c>
      <c r="M896" s="337">
        <f>SUMIF('Tab7'!$N$70:$N$273,A896,'Tab7'!$O$70:$O$273)</f>
        <v>0</v>
      </c>
      <c r="N896" s="337">
        <f>SUMIF('Tab 8'!$N$70:$N$680,A896,'Tab 8'!$O$70:$O$680)</f>
        <v>0</v>
      </c>
      <c r="O896" s="739">
        <f t="shared" si="53"/>
        <v>0</v>
      </c>
      <c r="P896" s="740">
        <f t="shared" si="55"/>
        <v>0</v>
      </c>
    </row>
    <row r="897" spans="1:17">
      <c r="A897" s="732" t="s">
        <v>1563</v>
      </c>
      <c r="B897" s="80">
        <f>VLOOKUP(A897,[1]Adjustments!$A$12:$B$1400,2,FALSE)</f>
        <v>399247.84</v>
      </c>
      <c r="C897" s="80">
        <f>VLOOKUP(A897,[1]Adjustments!$A$12:$DS$1400,123,FALSE)</f>
        <v>0</v>
      </c>
      <c r="D897" s="80">
        <f t="shared" si="54"/>
        <v>399247.84</v>
      </c>
      <c r="F897" s="337">
        <f>VLOOKUP(A897,[1]Adjustments!$A$12:$DQ$1400,121,FALSE)</f>
        <v>0</v>
      </c>
      <c r="G897" s="740">
        <f t="shared" si="56"/>
        <v>-399247.84</v>
      </c>
      <c r="I897" s="738">
        <f>SUMIF('Tab 3'!$N$11:$N$409,A897,'Tab 3'!$O$11:$O$409)</f>
        <v>0</v>
      </c>
      <c r="J897" s="337">
        <f>SUMIF('Tab 4'!$N$11:$N$409,A897,'Tab 4'!$O$11:$O$409)</f>
        <v>0</v>
      </c>
      <c r="K897" s="337">
        <f>SUMIF('Tab 5'!$N$11:$N$69,A897,'Tab 5'!$O$11:$O$69)</f>
        <v>0</v>
      </c>
      <c r="L897" s="751">
        <f>SUMIF('Tab 6'!$N$11:$N$409,A897,'Tab 6'!$O$11:$O$409)</f>
        <v>0</v>
      </c>
      <c r="M897" s="337">
        <f>SUMIF('Tab7'!$N$70:$N$273,A897,'Tab7'!$O$70:$O$273)</f>
        <v>0</v>
      </c>
      <c r="N897" s="337">
        <f>SUMIF('Tab 8'!$N$70:$N$680,A897,'Tab 8'!$O$70:$O$680)</f>
        <v>0</v>
      </c>
      <c r="O897" s="739">
        <f t="shared" si="53"/>
        <v>0</v>
      </c>
      <c r="P897" s="740">
        <f t="shared" si="55"/>
        <v>0</v>
      </c>
    </row>
    <row r="898" spans="1:17">
      <c r="A898" s="732" t="s">
        <v>1564</v>
      </c>
      <c r="B898" s="80">
        <f>VLOOKUP(A898,[1]Adjustments!$A$12:$B$1400,2,FALSE)</f>
        <v>4326684.6900000004</v>
      </c>
      <c r="C898" s="80">
        <f>VLOOKUP(A898,[1]Adjustments!$A$12:$DS$1400,123,FALSE)</f>
        <v>0</v>
      </c>
      <c r="D898" s="80">
        <f t="shared" si="54"/>
        <v>4326684.6900000004</v>
      </c>
      <c r="F898" s="337">
        <f>VLOOKUP(A898,[1]Adjustments!$A$12:$DQ$1400,121,FALSE)</f>
        <v>1608187.6567486897</v>
      </c>
      <c r="G898" s="740">
        <f t="shared" si="56"/>
        <v>-2718497.0332513107</v>
      </c>
      <c r="I898" s="738">
        <f>SUMIF('Tab 3'!$N$11:$N$409,A898,'Tab 3'!$O$11:$O$409)</f>
        <v>0</v>
      </c>
      <c r="J898" s="337">
        <f>SUMIF('Tab 4'!$N$11:$N$409,A898,'Tab 4'!$O$11:$O$409)</f>
        <v>0</v>
      </c>
      <c r="K898" s="337">
        <f>SUMIF('Tab 5'!$N$11:$N$69,A898,'Tab 5'!$O$11:$O$69)</f>
        <v>0</v>
      </c>
      <c r="L898" s="751">
        <f>SUMIF('Tab 6'!$N$11:$N$409,A898,'Tab 6'!$O$11:$O$409)</f>
        <v>0</v>
      </c>
      <c r="M898" s="337">
        <f>SUMIF('Tab7'!$N$70:$N$273,A898,'Tab7'!$O$70:$O$273)</f>
        <v>0</v>
      </c>
      <c r="N898" s="337">
        <f>SUMIF('Tab 8'!$N$70:$N$680,A898,'Tab 8'!$O$70:$O$680)</f>
        <v>0</v>
      </c>
      <c r="O898" s="739">
        <f t="shared" si="53"/>
        <v>0</v>
      </c>
      <c r="P898" s="740">
        <f t="shared" si="55"/>
        <v>0</v>
      </c>
      <c r="Q898" s="893" t="s">
        <v>2040</v>
      </c>
    </row>
    <row r="899" spans="1:17">
      <c r="A899" s="732" t="s">
        <v>1565</v>
      </c>
      <c r="B899" s="80">
        <f>VLOOKUP(A899,[1]Adjustments!$A$12:$B$1400,2,FALSE)</f>
        <v>2218881.44</v>
      </c>
      <c r="C899" s="80">
        <f>VLOOKUP(A899,[1]Adjustments!$A$12:$DS$1400,123,FALSE)</f>
        <v>0</v>
      </c>
      <c r="D899" s="80">
        <f t="shared" si="54"/>
        <v>2218881.44</v>
      </c>
      <c r="F899" s="337">
        <f>VLOOKUP(A899,[1]Adjustments!$A$12:$DQ$1400,121,FALSE)</f>
        <v>1230202.4080934739</v>
      </c>
      <c r="G899" s="740">
        <f t="shared" si="56"/>
        <v>-988679.03190652607</v>
      </c>
      <c r="I899" s="738">
        <f>SUMIF('Tab 3'!$N$11:$N$409,A899,'Tab 3'!$O$11:$O$409)</f>
        <v>0</v>
      </c>
      <c r="J899" s="337">
        <f>SUMIF('Tab 4'!$N$11:$N$409,A899,'Tab 4'!$O$11:$O$409)</f>
        <v>0</v>
      </c>
      <c r="K899" s="337">
        <f>SUMIF('Tab 5'!$N$11:$N$69,A899,'Tab 5'!$O$11:$O$69)</f>
        <v>0</v>
      </c>
      <c r="L899" s="751">
        <f>SUMIF('Tab 6'!$N$11:$N$409,A899,'Tab 6'!$O$11:$O$409)</f>
        <v>0</v>
      </c>
      <c r="M899" s="337">
        <f>SUMIF('Tab7'!$N$70:$N$273,A899,'Tab7'!$O$70:$O$273)</f>
        <v>0</v>
      </c>
      <c r="N899" s="337">
        <f>SUMIF('Tab 8'!$N$70:$N$680,A899,'Tab 8'!$O$70:$O$680)</f>
        <v>0</v>
      </c>
      <c r="O899" s="739">
        <f t="shared" si="53"/>
        <v>0</v>
      </c>
      <c r="P899" s="740">
        <f t="shared" si="55"/>
        <v>0</v>
      </c>
      <c r="Q899" s="735" t="s">
        <v>1878</v>
      </c>
    </row>
    <row r="900" spans="1:17">
      <c r="A900" s="732" t="s">
        <v>1566</v>
      </c>
      <c r="B900" s="80">
        <f>VLOOKUP(A900,[1]Adjustments!$A$12:$B$1400,2,FALSE)</f>
        <v>28139192.809999999</v>
      </c>
      <c r="C900" s="80">
        <f>VLOOKUP(A900,[1]Adjustments!$A$12:$DS$1400,123,FALSE)</f>
        <v>0</v>
      </c>
      <c r="D900" s="80">
        <f t="shared" si="54"/>
        <v>28139192.809999999</v>
      </c>
      <c r="F900" s="337">
        <f>VLOOKUP(A900,[1]Adjustments!$A$12:$DQ$1400,121,FALSE)</f>
        <v>0</v>
      </c>
      <c r="G900" s="740">
        <f t="shared" si="56"/>
        <v>-28139192.809999999</v>
      </c>
      <c r="I900" s="738">
        <f>SUMIF('Tab 3'!$N$11:$N$409,A900,'Tab 3'!$O$11:$O$409)</f>
        <v>0</v>
      </c>
      <c r="J900" s="337">
        <f>SUMIF('Tab 4'!$N$11:$N$409,A900,'Tab 4'!$O$11:$O$409)</f>
        <v>0</v>
      </c>
      <c r="K900" s="337">
        <f>SUMIF('Tab 5'!$N$11:$N$69,A900,'Tab 5'!$O$11:$O$69)</f>
        <v>0</v>
      </c>
      <c r="L900" s="751">
        <f>SUMIF('Tab 6'!$N$11:$N$409,A900,'Tab 6'!$O$11:$O$409)</f>
        <v>0</v>
      </c>
      <c r="M900" s="337">
        <f>SUMIF('Tab7'!$N$70:$N$273,A900,'Tab7'!$O$70:$O$273)</f>
        <v>0</v>
      </c>
      <c r="N900" s="337">
        <f>SUMIF('Tab 8'!$N$70:$N$680,A900,'Tab 8'!$O$70:$O$680)</f>
        <v>0</v>
      </c>
      <c r="O900" s="739">
        <f t="shared" si="53"/>
        <v>0</v>
      </c>
      <c r="P900" s="740">
        <f t="shared" si="55"/>
        <v>0</v>
      </c>
    </row>
    <row r="901" spans="1:17">
      <c r="A901" s="732" t="s">
        <v>1567</v>
      </c>
      <c r="B901" s="80">
        <f>VLOOKUP(A901,[1]Adjustments!$A$12:$B$1400,2,FALSE)</f>
        <v>1070387.8</v>
      </c>
      <c r="C901" s="80">
        <f>VLOOKUP(A901,[1]Adjustments!$A$12:$DS$1400,123,FALSE)</f>
        <v>0</v>
      </c>
      <c r="D901" s="80">
        <f t="shared" si="54"/>
        <v>1070387.8</v>
      </c>
      <c r="F901" s="337">
        <f>VLOOKUP(A901,[1]Adjustments!$A$12:$DQ$1400,121,FALSE)</f>
        <v>0</v>
      </c>
      <c r="G901" s="740">
        <f t="shared" si="56"/>
        <v>-1070387.8</v>
      </c>
      <c r="I901" s="738">
        <f>SUMIF('Tab 3'!$N$11:$N$409,A901,'Tab 3'!$O$11:$O$409)</f>
        <v>0</v>
      </c>
      <c r="J901" s="337">
        <f>SUMIF('Tab 4'!$N$11:$N$409,A901,'Tab 4'!$O$11:$O$409)</f>
        <v>0</v>
      </c>
      <c r="K901" s="337">
        <f>SUMIF('Tab 5'!$N$11:$N$69,A901,'Tab 5'!$O$11:$O$69)</f>
        <v>0</v>
      </c>
      <c r="L901" s="751">
        <f>SUMIF('Tab 6'!$N$11:$N$409,A901,'Tab 6'!$O$11:$O$409)</f>
        <v>0</v>
      </c>
      <c r="M901" s="337">
        <f>SUMIF('Tab7'!$N$70:$N$273,A901,'Tab7'!$O$70:$O$273)</f>
        <v>0</v>
      </c>
      <c r="N901" s="337">
        <f>SUMIF('Tab 8'!$N$70:$N$680,A901,'Tab 8'!$O$70:$O$680)</f>
        <v>0</v>
      </c>
      <c r="O901" s="739">
        <f t="shared" si="53"/>
        <v>0</v>
      </c>
      <c r="P901" s="740">
        <f t="shared" si="55"/>
        <v>0</v>
      </c>
    </row>
    <row r="902" spans="1:17">
      <c r="A902" s="732" t="s">
        <v>1568</v>
      </c>
      <c r="B902" s="80">
        <f>VLOOKUP(A902,[1]Adjustments!$A$12:$B$1400,2,FALSE)</f>
        <v>101757479.81</v>
      </c>
      <c r="C902" s="80">
        <f>VLOOKUP(A902,[1]Adjustments!$A$12:$DS$1400,123,FALSE)</f>
        <v>0</v>
      </c>
      <c r="D902" s="80">
        <f t="shared" si="54"/>
        <v>101757479.81</v>
      </c>
      <c r="F902" s="337">
        <f>VLOOKUP(A902,[1]Adjustments!$A$12:$DQ$1400,121,FALSE)</f>
        <v>0</v>
      </c>
      <c r="G902" s="740">
        <f t="shared" si="56"/>
        <v>-101757479.81</v>
      </c>
      <c r="I902" s="738">
        <f>SUMIF('Tab 3'!$N$11:$N$409,A902,'Tab 3'!$O$11:$O$409)</f>
        <v>0</v>
      </c>
      <c r="J902" s="337">
        <f>SUMIF('Tab 4'!$N$11:$N$409,A902,'Tab 4'!$O$11:$O$409)</f>
        <v>0</v>
      </c>
      <c r="K902" s="337">
        <f>SUMIF('Tab 5'!$N$11:$N$69,A902,'Tab 5'!$O$11:$O$69)</f>
        <v>0</v>
      </c>
      <c r="L902" s="751">
        <f>SUMIF('Tab 6'!$N$11:$N$409,A902,'Tab 6'!$O$11:$O$409)</f>
        <v>0</v>
      </c>
      <c r="M902" s="337">
        <f>SUMIF('Tab7'!$N$70:$N$273,A902,'Tab7'!$O$70:$O$273)</f>
        <v>0</v>
      </c>
      <c r="N902" s="337">
        <f>SUMIF('Tab 8'!$N$70:$N$680,A902,'Tab 8'!$O$70:$O$680)</f>
        <v>0</v>
      </c>
      <c r="O902" s="739">
        <f t="shared" si="53"/>
        <v>0</v>
      </c>
      <c r="P902" s="740">
        <f t="shared" si="55"/>
        <v>0</v>
      </c>
    </row>
    <row r="903" spans="1:17">
      <c r="A903" s="732" t="s">
        <v>1569</v>
      </c>
      <c r="B903" s="80">
        <f>VLOOKUP(A903,[1]Adjustments!$A$12:$B$1400,2,FALSE)</f>
        <v>4451517.68</v>
      </c>
      <c r="C903" s="80">
        <f>VLOOKUP(A903,[1]Adjustments!$A$12:$DS$1400,123,FALSE)</f>
        <v>0</v>
      </c>
      <c r="D903" s="80">
        <f t="shared" si="54"/>
        <v>4451517.68</v>
      </c>
      <c r="F903" s="337">
        <f>VLOOKUP(A903,[1]Adjustments!$A$12:$DQ$1400,121,FALSE)</f>
        <v>0</v>
      </c>
      <c r="G903" s="740">
        <f t="shared" si="56"/>
        <v>-4451517.68</v>
      </c>
      <c r="I903" s="738">
        <f>SUMIF('Tab 3'!$N$11:$N$409,A903,'Tab 3'!$O$11:$O$409)</f>
        <v>0</v>
      </c>
      <c r="J903" s="337">
        <f>SUMIF('Tab 4'!$N$11:$N$409,A903,'Tab 4'!$O$11:$O$409)</f>
        <v>0</v>
      </c>
      <c r="K903" s="337">
        <f>SUMIF('Tab 5'!$N$11:$N$69,A903,'Tab 5'!$O$11:$O$69)</f>
        <v>0</v>
      </c>
      <c r="L903" s="751">
        <f>SUMIF('Tab 6'!$N$11:$N$409,A903,'Tab 6'!$O$11:$O$409)</f>
        <v>0</v>
      </c>
      <c r="M903" s="337">
        <f>SUMIF('Tab7'!$N$70:$N$273,A903,'Tab7'!$O$70:$O$273)</f>
        <v>0</v>
      </c>
      <c r="N903" s="337">
        <f>SUMIF('Tab 8'!$N$70:$N$680,A903,'Tab 8'!$O$70:$O$680)</f>
        <v>0</v>
      </c>
      <c r="O903" s="739">
        <f t="shared" si="53"/>
        <v>0</v>
      </c>
      <c r="P903" s="740">
        <f t="shared" si="55"/>
        <v>0</v>
      </c>
    </row>
    <row r="904" spans="1:17">
      <c r="A904" s="732" t="s">
        <v>1570</v>
      </c>
      <c r="B904" s="80">
        <f>VLOOKUP(A904,[1]Adjustments!$A$12:$B$1400,2,FALSE)</f>
        <v>40770848.939999998</v>
      </c>
      <c r="C904" s="80">
        <f>VLOOKUP(A904,[1]Adjustments!$A$12:$DS$1400,123,FALSE)</f>
        <v>0</v>
      </c>
      <c r="D904" s="80">
        <f t="shared" si="54"/>
        <v>40770848.939999998</v>
      </c>
      <c r="F904" s="337">
        <f>VLOOKUP(A904,[1]Adjustments!$A$12:$DQ$1400,121,FALSE)</f>
        <v>0</v>
      </c>
      <c r="G904" s="740">
        <f t="shared" si="56"/>
        <v>-40770848.939999998</v>
      </c>
      <c r="I904" s="738">
        <f>SUMIF('Tab 3'!$N$11:$N$409,A904,'Tab 3'!$O$11:$O$409)</f>
        <v>0</v>
      </c>
      <c r="J904" s="337">
        <f>SUMIF('Tab 4'!$N$11:$N$409,A904,'Tab 4'!$O$11:$O$409)</f>
        <v>0</v>
      </c>
      <c r="K904" s="337">
        <f>SUMIF('Tab 5'!$N$11:$N$69,A904,'Tab 5'!$O$11:$O$69)</f>
        <v>0</v>
      </c>
      <c r="L904" s="751">
        <f>SUMIF('Tab 6'!$N$11:$N$409,A904,'Tab 6'!$O$11:$O$409)</f>
        <v>0</v>
      </c>
      <c r="M904" s="337">
        <f>SUMIF('Tab7'!$N$70:$N$273,A904,'Tab7'!$O$70:$O$273)</f>
        <v>0</v>
      </c>
      <c r="N904" s="337">
        <f>SUMIF('Tab 8'!$N$70:$N$680,A904,'Tab 8'!$O$70:$O$680)</f>
        <v>0</v>
      </c>
      <c r="O904" s="739">
        <f t="shared" si="53"/>
        <v>0</v>
      </c>
      <c r="P904" s="740">
        <f t="shared" si="55"/>
        <v>0</v>
      </c>
    </row>
    <row r="905" spans="1:17">
      <c r="A905" s="732" t="s">
        <v>1571</v>
      </c>
      <c r="B905" s="80">
        <f>VLOOKUP(A905,[1]Adjustments!$A$12:$B$1400,2,FALSE)</f>
        <v>1801341.73</v>
      </c>
      <c r="C905" s="80">
        <f>VLOOKUP(A905,[1]Adjustments!$A$12:$DS$1400,123,FALSE)</f>
        <v>0</v>
      </c>
      <c r="D905" s="80">
        <f t="shared" si="54"/>
        <v>1801341.73</v>
      </c>
      <c r="F905" s="337">
        <f>VLOOKUP(A905,[1]Adjustments!$A$12:$DQ$1400,121,FALSE)</f>
        <v>0</v>
      </c>
      <c r="G905" s="740">
        <f t="shared" si="56"/>
        <v>-1801341.73</v>
      </c>
      <c r="I905" s="738">
        <f>SUMIF('Tab 3'!$N$11:$N$409,A905,'Tab 3'!$O$11:$O$409)</f>
        <v>0</v>
      </c>
      <c r="J905" s="337">
        <f>SUMIF('Tab 4'!$N$11:$N$409,A905,'Tab 4'!$O$11:$O$409)</f>
        <v>0</v>
      </c>
      <c r="K905" s="337">
        <f>SUMIF('Tab 5'!$N$11:$N$69,A905,'Tab 5'!$O$11:$O$69)</f>
        <v>0</v>
      </c>
      <c r="L905" s="751">
        <f>SUMIF('Tab 6'!$N$11:$N$409,A905,'Tab 6'!$O$11:$O$409)</f>
        <v>0</v>
      </c>
      <c r="M905" s="337">
        <f>SUMIF('Tab7'!$N$70:$N$273,A905,'Tab7'!$O$70:$O$273)</f>
        <v>0</v>
      </c>
      <c r="N905" s="337">
        <f>SUMIF('Tab 8'!$N$70:$N$680,A905,'Tab 8'!$O$70:$O$680)</f>
        <v>0</v>
      </c>
      <c r="O905" s="739">
        <f t="shared" si="53"/>
        <v>0</v>
      </c>
      <c r="P905" s="740">
        <f t="shared" si="55"/>
        <v>0</v>
      </c>
    </row>
    <row r="906" spans="1:17">
      <c r="A906" s="732" t="s">
        <v>1572</v>
      </c>
      <c r="B906" s="80">
        <f>VLOOKUP(A906,[1]Adjustments!$A$12:$B$1400,2,FALSE)</f>
        <v>9935296.7300000004</v>
      </c>
      <c r="C906" s="80">
        <f>VLOOKUP(A906,[1]Adjustments!$A$12:$DS$1400,123,FALSE)</f>
        <v>0</v>
      </c>
      <c r="D906" s="80">
        <f t="shared" si="54"/>
        <v>9935296.7300000004</v>
      </c>
      <c r="F906" s="337">
        <f>VLOOKUP(A906,[1]Adjustments!$A$12:$DQ$1400,121,FALSE)</f>
        <v>0</v>
      </c>
      <c r="G906" s="740">
        <f t="shared" si="56"/>
        <v>-9935296.7300000004</v>
      </c>
      <c r="I906" s="738">
        <f>SUMIF('Tab 3'!$N$11:$N$409,A906,'Tab 3'!$O$11:$O$409)</f>
        <v>0</v>
      </c>
      <c r="J906" s="337">
        <f>SUMIF('Tab 4'!$N$11:$N$409,A906,'Tab 4'!$O$11:$O$409)</f>
        <v>0</v>
      </c>
      <c r="K906" s="337">
        <f>SUMIF('Tab 5'!$N$11:$N$69,A906,'Tab 5'!$O$11:$O$69)</f>
        <v>0</v>
      </c>
      <c r="L906" s="751">
        <f>SUMIF('Tab 6'!$N$11:$N$409,A906,'Tab 6'!$O$11:$O$409)</f>
        <v>0</v>
      </c>
      <c r="M906" s="337">
        <f>SUMIF('Tab7'!$N$70:$N$273,A906,'Tab7'!$O$70:$O$273)</f>
        <v>0</v>
      </c>
      <c r="N906" s="337">
        <f>SUMIF('Tab 8'!$N$70:$N$680,A906,'Tab 8'!$O$70:$O$680)</f>
        <v>0</v>
      </c>
      <c r="O906" s="739">
        <f t="shared" ref="O906:O970" si="57">SUM(I906:N906)</f>
        <v>0</v>
      </c>
      <c r="P906" s="740">
        <f t="shared" si="55"/>
        <v>0</v>
      </c>
    </row>
    <row r="907" spans="1:17">
      <c r="A907" s="732" t="s">
        <v>1573</v>
      </c>
      <c r="B907" s="80">
        <f>VLOOKUP(A907,[1]Adjustments!$A$12:$B$1400,2,FALSE)</f>
        <v>2811275.84</v>
      </c>
      <c r="C907" s="80">
        <f>VLOOKUP(A907,[1]Adjustments!$A$12:$DS$1400,123,FALSE)</f>
        <v>0</v>
      </c>
      <c r="D907" s="80">
        <f t="shared" si="54"/>
        <v>2811275.84</v>
      </c>
      <c r="F907" s="337">
        <f>VLOOKUP(A907,[1]Adjustments!$A$12:$DQ$1400,121,FALSE)</f>
        <v>0</v>
      </c>
      <c r="G907" s="740">
        <f t="shared" si="56"/>
        <v>-2811275.84</v>
      </c>
      <c r="I907" s="738">
        <f>SUMIF('Tab 3'!$N$11:$N$409,A907,'Tab 3'!$O$11:$O$409)</f>
        <v>0</v>
      </c>
      <c r="J907" s="337">
        <f>SUMIF('Tab 4'!$N$11:$N$409,A907,'Tab 4'!$O$11:$O$409)</f>
        <v>0</v>
      </c>
      <c r="K907" s="337">
        <f>SUMIF('Tab 5'!$N$11:$N$69,A907,'Tab 5'!$O$11:$O$69)</f>
        <v>0</v>
      </c>
      <c r="L907" s="751">
        <f>SUMIF('Tab 6'!$N$11:$N$409,A907,'Tab 6'!$O$11:$O$409)</f>
        <v>0</v>
      </c>
      <c r="M907" s="337">
        <f>SUMIF('Tab7'!$N$70:$N$273,A907,'Tab7'!$O$70:$O$273)</f>
        <v>0</v>
      </c>
      <c r="N907" s="337">
        <f>SUMIF('Tab 8'!$N$70:$N$680,A907,'Tab 8'!$O$70:$O$680)</f>
        <v>0</v>
      </c>
      <c r="O907" s="739">
        <f t="shared" si="57"/>
        <v>0</v>
      </c>
      <c r="P907" s="740">
        <f t="shared" si="55"/>
        <v>0</v>
      </c>
    </row>
    <row r="908" spans="1:17">
      <c r="A908" s="732" t="s">
        <v>1574</v>
      </c>
      <c r="B908" s="80">
        <f>VLOOKUP(A908,[1]Adjustments!$A$12:$B$1400,2,FALSE)</f>
        <v>7282626.5499999998</v>
      </c>
      <c r="C908" s="80">
        <f>VLOOKUP(A908,[1]Adjustments!$A$12:$DS$1400,123,FALSE)</f>
        <v>0</v>
      </c>
      <c r="D908" s="80">
        <f t="shared" ref="D908:D972" si="58">SUM(B908:C908)</f>
        <v>7282626.5499999998</v>
      </c>
      <c r="F908" s="337">
        <f>VLOOKUP(A908,[1]Adjustments!$A$12:$DQ$1400,121,FALSE)</f>
        <v>0</v>
      </c>
      <c r="G908" s="740">
        <f t="shared" si="56"/>
        <v>-7282626.5499999998</v>
      </c>
      <c r="I908" s="738">
        <f>SUMIF('Tab 3'!$N$11:$N$409,A908,'Tab 3'!$O$11:$O$409)</f>
        <v>0</v>
      </c>
      <c r="J908" s="337">
        <f>SUMIF('Tab 4'!$N$11:$N$409,A908,'Tab 4'!$O$11:$O$409)</f>
        <v>0</v>
      </c>
      <c r="K908" s="337">
        <f>SUMIF('Tab 5'!$N$11:$N$69,A908,'Tab 5'!$O$11:$O$69)</f>
        <v>0</v>
      </c>
      <c r="L908" s="751">
        <f>SUMIF('Tab 6'!$N$11:$N$409,A908,'Tab 6'!$O$11:$O$409)</f>
        <v>0</v>
      </c>
      <c r="M908" s="337">
        <f>SUMIF('Tab7'!$N$70:$N$273,A908,'Tab7'!$O$70:$O$273)</f>
        <v>0</v>
      </c>
      <c r="N908" s="337">
        <f>SUMIF('Tab 8'!$N$70:$N$680,A908,'Tab 8'!$O$70:$O$680)</f>
        <v>0</v>
      </c>
      <c r="O908" s="739">
        <f t="shared" si="57"/>
        <v>0</v>
      </c>
      <c r="P908" s="740">
        <f t="shared" si="55"/>
        <v>0</v>
      </c>
    </row>
    <row r="909" spans="1:17">
      <c r="A909" s="732" t="s">
        <v>1575</v>
      </c>
      <c r="B909" s="80">
        <f>VLOOKUP(A909,[1]Adjustments!$A$12:$B$1400,2,FALSE)</f>
        <v>194941.82</v>
      </c>
      <c r="C909" s="80">
        <f>VLOOKUP(A909,[1]Adjustments!$A$12:$DS$1400,123,FALSE)</f>
        <v>0</v>
      </c>
      <c r="D909" s="80">
        <f t="shared" si="58"/>
        <v>194941.82</v>
      </c>
      <c r="F909" s="337">
        <f>VLOOKUP(A909,[1]Adjustments!$A$12:$DQ$1400,121,FALSE)</f>
        <v>0</v>
      </c>
      <c r="G909" s="740">
        <f t="shared" si="56"/>
        <v>-194941.82</v>
      </c>
      <c r="I909" s="738">
        <f>SUMIF('Tab 3'!$N$11:$N$409,A909,'Tab 3'!$O$11:$O$409)</f>
        <v>0</v>
      </c>
      <c r="J909" s="337">
        <f>SUMIF('Tab 4'!$N$11:$N$409,A909,'Tab 4'!$O$11:$O$409)</f>
        <v>0</v>
      </c>
      <c r="K909" s="337">
        <f>SUMIF('Tab 5'!$N$11:$N$69,A909,'Tab 5'!$O$11:$O$69)</f>
        <v>0</v>
      </c>
      <c r="L909" s="751">
        <f>SUMIF('Tab 6'!$N$11:$N$409,A909,'Tab 6'!$O$11:$O$409)</f>
        <v>0</v>
      </c>
      <c r="M909" s="337">
        <f>SUMIF('Tab7'!$N$70:$N$273,A909,'Tab7'!$O$70:$O$273)</f>
        <v>0</v>
      </c>
      <c r="N909" s="337">
        <f>SUMIF('Tab 8'!$N$70:$N$680,A909,'Tab 8'!$O$70:$O$680)</f>
        <v>0</v>
      </c>
      <c r="O909" s="739">
        <f t="shared" si="57"/>
        <v>0</v>
      </c>
      <c r="P909" s="740">
        <f t="shared" ref="P909:P973" si="59">+O909-C909</f>
        <v>0</v>
      </c>
    </row>
    <row r="910" spans="1:17">
      <c r="A910" s="732" t="s">
        <v>1576</v>
      </c>
      <c r="B910" s="80">
        <f>VLOOKUP(A910,[1]Adjustments!$A$12:$B$1400,2,FALSE)</f>
        <v>229835.05</v>
      </c>
      <c r="C910" s="80">
        <f>VLOOKUP(A910,[1]Adjustments!$A$12:$DS$1400,123,FALSE)</f>
        <v>0</v>
      </c>
      <c r="D910" s="80">
        <f t="shared" si="58"/>
        <v>229835.05</v>
      </c>
      <c r="F910" s="337">
        <f>VLOOKUP(A910,[1]Adjustments!$A$12:$DQ$1400,121,FALSE)</f>
        <v>0</v>
      </c>
      <c r="G910" s="740">
        <f t="shared" si="56"/>
        <v>-229835.05</v>
      </c>
      <c r="I910" s="738">
        <f>SUMIF('Tab 3'!$N$11:$N$409,A910,'Tab 3'!$O$11:$O$409)</f>
        <v>0</v>
      </c>
      <c r="J910" s="337">
        <f>SUMIF('Tab 4'!$N$11:$N$409,A910,'Tab 4'!$O$11:$O$409)</f>
        <v>0</v>
      </c>
      <c r="K910" s="337">
        <f>SUMIF('Tab 5'!$N$11:$N$69,A910,'Tab 5'!$O$11:$O$69)</f>
        <v>0</v>
      </c>
      <c r="L910" s="751">
        <f>SUMIF('Tab 6'!$N$11:$N$409,A910,'Tab 6'!$O$11:$O$409)</f>
        <v>0</v>
      </c>
      <c r="M910" s="337">
        <f>SUMIF('Tab7'!$N$70:$N$273,A910,'Tab7'!$O$70:$O$273)</f>
        <v>0</v>
      </c>
      <c r="N910" s="337">
        <f>SUMIF('Tab 8'!$N$70:$N$680,A910,'Tab 8'!$O$70:$O$680)</f>
        <v>0</v>
      </c>
      <c r="O910" s="739">
        <f t="shared" si="57"/>
        <v>0</v>
      </c>
      <c r="P910" s="740">
        <f t="shared" si="59"/>
        <v>0</v>
      </c>
    </row>
    <row r="911" spans="1:17">
      <c r="A911" s="732" t="s">
        <v>1964</v>
      </c>
      <c r="B911" s="80">
        <f>VLOOKUP(A911,[1]Adjustments!$A$12:$B$1400,2,FALSE)</f>
        <v>-12019.12</v>
      </c>
      <c r="C911" s="80">
        <f>VLOOKUP(A911,[1]Adjustments!$A$12:$DS$1400,123,FALSE)</f>
        <v>0</v>
      </c>
      <c r="D911" s="80">
        <f t="shared" si="58"/>
        <v>-12019.12</v>
      </c>
      <c r="F911" s="337">
        <f>VLOOKUP(A911,[1]Adjustments!$A$12:$DQ$1400,121,FALSE)</f>
        <v>0</v>
      </c>
      <c r="G911" s="740">
        <f t="shared" ref="G911:G975" si="60">+F911-D911</f>
        <v>12019.12</v>
      </c>
      <c r="I911" s="738">
        <f>SUMIF('Tab 3'!$N$11:$N$409,A911,'Tab 3'!$O$11:$O$409)</f>
        <v>0</v>
      </c>
      <c r="J911" s="337">
        <f>SUMIF('Tab 4'!$N$11:$N$409,A911,'Tab 4'!$O$11:$O$409)</f>
        <v>0</v>
      </c>
      <c r="K911" s="337">
        <f>SUMIF('Tab 5'!$N$11:$N$69,A911,'Tab 5'!$O$11:$O$69)</f>
        <v>0</v>
      </c>
      <c r="L911" s="751">
        <f>SUMIF('Tab 6'!$N$11:$N$409,A911,'Tab 6'!$O$11:$O$409)</f>
        <v>0</v>
      </c>
      <c r="M911" s="337">
        <f>SUMIF('Tab7'!$N$70:$N$273,A911,'Tab7'!$O$70:$O$273)</f>
        <v>0</v>
      </c>
      <c r="N911" s="337">
        <f>SUMIF('Tab 8'!$N$70:$N$680,A911,'Tab 8'!$O$70:$O$680)</f>
        <v>0</v>
      </c>
      <c r="O911" s="739">
        <f t="shared" si="57"/>
        <v>0</v>
      </c>
      <c r="P911" s="740">
        <f t="shared" si="59"/>
        <v>0</v>
      </c>
    </row>
    <row r="912" spans="1:17">
      <c r="A912" s="732" t="s">
        <v>1577</v>
      </c>
      <c r="B912" s="80">
        <f>VLOOKUP(A912,[1]Adjustments!$A$12:$B$1400,2,FALSE)</f>
        <v>4048378.79</v>
      </c>
      <c r="C912" s="80">
        <f>VLOOKUP(A912,[1]Adjustments!$A$12:$DS$1400,123,FALSE)</f>
        <v>0</v>
      </c>
      <c r="D912" s="80">
        <f t="shared" si="58"/>
        <v>4048378.79</v>
      </c>
      <c r="F912" s="337">
        <f>VLOOKUP(A912,[1]Adjustments!$A$12:$DQ$1400,121,FALSE)</f>
        <v>0</v>
      </c>
      <c r="G912" s="740">
        <f t="shared" si="60"/>
        <v>-4048378.79</v>
      </c>
      <c r="I912" s="738">
        <f>SUMIF('Tab 3'!$N$11:$N$409,A912,'Tab 3'!$O$11:$O$409)</f>
        <v>0</v>
      </c>
      <c r="J912" s="337">
        <f>SUMIF('Tab 4'!$N$11:$N$409,A912,'Tab 4'!$O$11:$O$409)</f>
        <v>0</v>
      </c>
      <c r="K912" s="337">
        <f>SUMIF('Tab 5'!$N$11:$N$69,A912,'Tab 5'!$O$11:$O$69)</f>
        <v>0</v>
      </c>
      <c r="L912" s="751">
        <f>SUMIF('Tab 6'!$N$11:$N$409,A912,'Tab 6'!$O$11:$O$409)</f>
        <v>0</v>
      </c>
      <c r="M912" s="337">
        <f>SUMIF('Tab7'!$N$70:$N$273,A912,'Tab7'!$O$70:$O$273)</f>
        <v>0</v>
      </c>
      <c r="N912" s="337">
        <f>SUMIF('Tab 8'!$N$70:$N$680,A912,'Tab 8'!$O$70:$O$680)</f>
        <v>0</v>
      </c>
      <c r="O912" s="739">
        <f t="shared" si="57"/>
        <v>0</v>
      </c>
      <c r="P912" s="740">
        <f t="shared" si="59"/>
        <v>0</v>
      </c>
    </row>
    <row r="913" spans="1:17">
      <c r="A913" s="732" t="s">
        <v>1578</v>
      </c>
      <c r="B913" s="80">
        <f>VLOOKUP(A913,[1]Adjustments!$A$12:$B$1400,2,FALSE)</f>
        <v>255608.55</v>
      </c>
      <c r="C913" s="80">
        <f>VLOOKUP(A913,[1]Adjustments!$A$12:$DS$1400,123,FALSE)</f>
        <v>0</v>
      </c>
      <c r="D913" s="80">
        <f t="shared" si="58"/>
        <v>255608.55</v>
      </c>
      <c r="F913" s="337">
        <f>VLOOKUP(A913,[1]Adjustments!$A$12:$DQ$1400,121,FALSE)</f>
        <v>0</v>
      </c>
      <c r="G913" s="740">
        <f t="shared" si="60"/>
        <v>-255608.55</v>
      </c>
      <c r="I913" s="738">
        <f>SUMIF('Tab 3'!$N$11:$N$409,A913,'Tab 3'!$O$11:$O$409)</f>
        <v>0</v>
      </c>
      <c r="J913" s="337">
        <f>SUMIF('Tab 4'!$N$11:$N$409,A913,'Tab 4'!$O$11:$O$409)</f>
        <v>0</v>
      </c>
      <c r="K913" s="337">
        <f>SUMIF('Tab 5'!$N$11:$N$69,A913,'Tab 5'!$O$11:$O$69)</f>
        <v>0</v>
      </c>
      <c r="L913" s="751">
        <f>SUMIF('Tab 6'!$N$11:$N$409,A913,'Tab 6'!$O$11:$O$409)</f>
        <v>0</v>
      </c>
      <c r="M913" s="337">
        <f>SUMIF('Tab7'!$N$70:$N$273,A913,'Tab7'!$O$70:$O$273)</f>
        <v>0</v>
      </c>
      <c r="N913" s="337">
        <f>SUMIF('Tab 8'!$N$70:$N$680,A913,'Tab 8'!$O$70:$O$680)</f>
        <v>0</v>
      </c>
      <c r="O913" s="739">
        <f t="shared" si="57"/>
        <v>0</v>
      </c>
      <c r="P913" s="740">
        <f t="shared" si="59"/>
        <v>0</v>
      </c>
    </row>
    <row r="914" spans="1:17">
      <c r="A914" s="732" t="s">
        <v>1579</v>
      </c>
      <c r="B914" s="80">
        <f>VLOOKUP(A914,[1]Adjustments!$A$12:$B$1400,2,FALSE)</f>
        <v>13445698.130000001</v>
      </c>
      <c r="C914" s="80">
        <f>VLOOKUP(A914,[1]Adjustments!$A$12:$DS$1400,123,FALSE)</f>
        <v>0</v>
      </c>
      <c r="D914" s="80">
        <f t="shared" si="58"/>
        <v>13445698.130000001</v>
      </c>
      <c r="F914" s="337">
        <f>VLOOKUP(A914,[1]Adjustments!$A$12:$DQ$1400,121,FALSE)</f>
        <v>0</v>
      </c>
      <c r="G914" s="740">
        <f t="shared" si="60"/>
        <v>-13445698.130000001</v>
      </c>
      <c r="I914" s="738">
        <f>SUMIF('Tab 3'!$N$11:$N$409,A914,'Tab 3'!$O$11:$O$409)</f>
        <v>0</v>
      </c>
      <c r="J914" s="337">
        <f>SUMIF('Tab 4'!$N$11:$N$409,A914,'Tab 4'!$O$11:$O$409)</f>
        <v>0</v>
      </c>
      <c r="K914" s="337">
        <f>SUMIF('Tab 5'!$N$11:$N$69,A914,'Tab 5'!$O$11:$O$69)</f>
        <v>0</v>
      </c>
      <c r="L914" s="751">
        <f>SUMIF('Tab 6'!$N$11:$N$409,A914,'Tab 6'!$O$11:$O$409)</f>
        <v>0</v>
      </c>
      <c r="M914" s="337">
        <f>SUMIF('Tab7'!$N$70:$N$273,A914,'Tab7'!$O$70:$O$273)</f>
        <v>0</v>
      </c>
      <c r="N914" s="337">
        <f>SUMIF('Tab 8'!$N$70:$N$680,A914,'Tab 8'!$O$70:$O$680)</f>
        <v>0</v>
      </c>
      <c r="O914" s="739">
        <f t="shared" si="57"/>
        <v>0</v>
      </c>
      <c r="P914" s="740">
        <f t="shared" si="59"/>
        <v>0</v>
      </c>
    </row>
    <row r="915" spans="1:17">
      <c r="A915" s="732" t="s">
        <v>1580</v>
      </c>
      <c r="B915" s="80">
        <f>VLOOKUP(A915,[1]Adjustments!$A$12:$B$1400,2,FALSE)</f>
        <v>6387483.8600000003</v>
      </c>
      <c r="C915" s="80">
        <f>VLOOKUP(A915,[1]Adjustments!$A$12:$DS$1400,123,FALSE)</f>
        <v>0</v>
      </c>
      <c r="D915" s="80">
        <f t="shared" si="58"/>
        <v>6387483.8600000003</v>
      </c>
      <c r="F915" s="337">
        <f>VLOOKUP(A915,[1]Adjustments!$A$12:$DQ$1400,121,FALSE)</f>
        <v>-12429.619999999999</v>
      </c>
      <c r="G915" s="740">
        <f t="shared" si="60"/>
        <v>-6399913.4800000004</v>
      </c>
      <c r="I915" s="738">
        <f>SUMIF('Tab 3'!$N$11:$N$409,A915,'Tab 3'!$O$11:$O$409)</f>
        <v>0</v>
      </c>
      <c r="J915" s="337">
        <f>SUMIF('Tab 4'!$N$11:$N$409,A915,'Tab 4'!$O$11:$O$409)</f>
        <v>0</v>
      </c>
      <c r="K915" s="337">
        <f>SUMIF('Tab 5'!$N$11:$N$69,A915,'Tab 5'!$O$11:$O$69)</f>
        <v>0</v>
      </c>
      <c r="L915" s="751">
        <f>SUMIF('Tab 6'!$N$11:$N$409,A915,'Tab 6'!$O$11:$O$409)</f>
        <v>0</v>
      </c>
      <c r="M915" s="337">
        <f>SUMIF('Tab7'!$N$70:$N$273,A915,'Tab7'!$O$70:$O$273)</f>
        <v>0</v>
      </c>
      <c r="N915" s="337">
        <f>SUMIF('Tab 8'!$N$70:$N$680,A915,'Tab 8'!$O$70:$O$680)</f>
        <v>0</v>
      </c>
      <c r="O915" s="739">
        <f t="shared" si="57"/>
        <v>0</v>
      </c>
      <c r="P915" s="740">
        <f t="shared" si="59"/>
        <v>0</v>
      </c>
      <c r="Q915" s="334" t="s">
        <v>2040</v>
      </c>
    </row>
    <row r="916" spans="1:17">
      <c r="A916" s="732" t="s">
        <v>1581</v>
      </c>
      <c r="B916" s="80">
        <f>VLOOKUP(A916,[1]Adjustments!$A$12:$B$1400,2,FALSE)</f>
        <v>1157751.92</v>
      </c>
      <c r="C916" s="80">
        <f>VLOOKUP(A916,[1]Adjustments!$A$12:$DS$1400,123,FALSE)</f>
        <v>0</v>
      </c>
      <c r="D916" s="80">
        <f t="shared" si="58"/>
        <v>1157751.92</v>
      </c>
      <c r="F916" s="337">
        <f>VLOOKUP(A916,[1]Adjustments!$A$12:$DQ$1400,121,FALSE)</f>
        <v>0</v>
      </c>
      <c r="G916" s="740">
        <f t="shared" si="60"/>
        <v>-1157751.92</v>
      </c>
      <c r="I916" s="738">
        <f>SUMIF('Tab 3'!$N$11:$N$409,A916,'Tab 3'!$O$11:$O$409)</f>
        <v>0</v>
      </c>
      <c r="J916" s="337">
        <f>SUMIF('Tab 4'!$N$11:$N$409,A916,'Tab 4'!$O$11:$O$409)</f>
        <v>0</v>
      </c>
      <c r="K916" s="337">
        <f>SUMIF('Tab 5'!$N$11:$N$69,A916,'Tab 5'!$O$11:$O$69)</f>
        <v>0</v>
      </c>
      <c r="L916" s="751">
        <f>SUMIF('Tab 6'!$N$11:$N$409,A916,'Tab 6'!$O$11:$O$409)</f>
        <v>0</v>
      </c>
      <c r="M916" s="337">
        <f>SUMIF('Tab7'!$N$70:$N$273,A916,'Tab7'!$O$70:$O$273)</f>
        <v>0</v>
      </c>
      <c r="N916" s="337">
        <f>SUMIF('Tab 8'!$N$70:$N$680,A916,'Tab 8'!$O$70:$O$680)</f>
        <v>0</v>
      </c>
      <c r="O916" s="739">
        <f t="shared" si="57"/>
        <v>0</v>
      </c>
      <c r="P916" s="740">
        <f t="shared" si="59"/>
        <v>0</v>
      </c>
      <c r="Q916" s="334" t="s">
        <v>2040</v>
      </c>
    </row>
    <row r="917" spans="1:17">
      <c r="A917" s="732" t="s">
        <v>1582</v>
      </c>
      <c r="B917" s="80">
        <f>VLOOKUP(A917,[1]Adjustments!$A$12:$B$1400,2,FALSE)</f>
        <v>53511.64</v>
      </c>
      <c r="C917" s="80">
        <f>VLOOKUP(A917,[1]Adjustments!$A$12:$DS$1400,123,FALSE)</f>
        <v>0</v>
      </c>
      <c r="D917" s="80">
        <f t="shared" si="58"/>
        <v>53511.64</v>
      </c>
      <c r="F917" s="337">
        <f>VLOOKUP(A917,[1]Adjustments!$A$12:$DQ$1400,121,FALSE)</f>
        <v>0</v>
      </c>
      <c r="G917" s="740">
        <f t="shared" si="60"/>
        <v>-53511.64</v>
      </c>
      <c r="I917" s="738">
        <f>SUMIF('Tab 3'!$N$11:$N$409,A917,'Tab 3'!$O$11:$O$409)</f>
        <v>0</v>
      </c>
      <c r="J917" s="337">
        <f>SUMIF('Tab 4'!$N$11:$N$409,A917,'Tab 4'!$O$11:$O$409)</f>
        <v>0</v>
      </c>
      <c r="K917" s="337">
        <f>SUMIF('Tab 5'!$N$11:$N$69,A917,'Tab 5'!$O$11:$O$69)</f>
        <v>0</v>
      </c>
      <c r="L917" s="751">
        <f>SUMIF('Tab 6'!$N$11:$N$409,A917,'Tab 6'!$O$11:$O$409)</f>
        <v>0</v>
      </c>
      <c r="M917" s="337">
        <f>SUMIF('Tab7'!$N$70:$N$273,A917,'Tab7'!$O$70:$O$273)</f>
        <v>0</v>
      </c>
      <c r="N917" s="337">
        <f>SUMIF('Tab 8'!$N$70:$N$680,A917,'Tab 8'!$O$70:$O$680)</f>
        <v>0</v>
      </c>
      <c r="O917" s="739">
        <f t="shared" si="57"/>
        <v>0</v>
      </c>
      <c r="P917" s="740">
        <f t="shared" si="59"/>
        <v>0</v>
      </c>
    </row>
    <row r="918" spans="1:17">
      <c r="A918" s="732" t="s">
        <v>1583</v>
      </c>
      <c r="B918" s="80">
        <f>VLOOKUP(A918,[1]Adjustments!$A$12:$B$1400,2,FALSE)</f>
        <v>485.04</v>
      </c>
      <c r="C918" s="80">
        <f>VLOOKUP(A918,[1]Adjustments!$A$12:$DS$1400,123,FALSE)</f>
        <v>0</v>
      </c>
      <c r="D918" s="80">
        <f t="shared" si="58"/>
        <v>485.04</v>
      </c>
      <c r="F918" s="337">
        <f>VLOOKUP(A918,[1]Adjustments!$A$12:$DQ$1400,121,FALSE)</f>
        <v>0</v>
      </c>
      <c r="G918" s="740">
        <f t="shared" si="60"/>
        <v>-485.04</v>
      </c>
      <c r="I918" s="738">
        <f>SUMIF('Tab 3'!$N$11:$N$409,A918,'Tab 3'!$O$11:$O$409)</f>
        <v>0</v>
      </c>
      <c r="J918" s="337">
        <f>SUMIF('Tab 4'!$N$11:$N$409,A918,'Tab 4'!$O$11:$O$409)</f>
        <v>0</v>
      </c>
      <c r="K918" s="337">
        <f>SUMIF('Tab 5'!$N$11:$N$69,A918,'Tab 5'!$O$11:$O$69)</f>
        <v>0</v>
      </c>
      <c r="L918" s="751">
        <f>SUMIF('Tab 6'!$N$11:$N$409,A918,'Tab 6'!$O$11:$O$409)</f>
        <v>0</v>
      </c>
      <c r="M918" s="337">
        <f>SUMIF('Tab7'!$N$70:$N$273,A918,'Tab7'!$O$70:$O$273)</f>
        <v>0</v>
      </c>
      <c r="N918" s="337">
        <f>SUMIF('Tab 8'!$N$70:$N$680,A918,'Tab 8'!$O$70:$O$680)</f>
        <v>0</v>
      </c>
      <c r="O918" s="739">
        <f t="shared" si="57"/>
        <v>0</v>
      </c>
      <c r="P918" s="740">
        <f t="shared" si="59"/>
        <v>0</v>
      </c>
    </row>
    <row r="919" spans="1:17">
      <c r="A919" s="732" t="s">
        <v>1584</v>
      </c>
      <c r="B919" s="80">
        <f>VLOOKUP(A919,[1]Adjustments!$A$12:$B$1400,2,FALSE)</f>
        <v>737400.39</v>
      </c>
      <c r="C919" s="80">
        <f>VLOOKUP(A919,[1]Adjustments!$A$12:$DS$1400,123,FALSE)</f>
        <v>0</v>
      </c>
      <c r="D919" s="80">
        <f t="shared" si="58"/>
        <v>737400.39</v>
      </c>
      <c r="F919" s="337">
        <f>VLOOKUP(A919,[1]Adjustments!$A$12:$DQ$1400,121,FALSE)</f>
        <v>0</v>
      </c>
      <c r="G919" s="740">
        <f t="shared" si="60"/>
        <v>-737400.39</v>
      </c>
      <c r="I919" s="738">
        <f>SUMIF('Tab 3'!$N$11:$N$409,A919,'Tab 3'!$O$11:$O$409)</f>
        <v>0</v>
      </c>
      <c r="J919" s="337">
        <f>SUMIF('Tab 4'!$N$11:$N$409,A919,'Tab 4'!$O$11:$O$409)</f>
        <v>0</v>
      </c>
      <c r="K919" s="337">
        <f>SUMIF('Tab 5'!$N$11:$N$69,A919,'Tab 5'!$O$11:$O$69)</f>
        <v>0</v>
      </c>
      <c r="L919" s="751">
        <f>SUMIF('Tab 6'!$N$11:$N$409,A919,'Tab 6'!$O$11:$O$409)</f>
        <v>0</v>
      </c>
      <c r="M919" s="337">
        <f>SUMIF('Tab7'!$N$70:$N$273,A919,'Tab7'!$O$70:$O$273)</f>
        <v>0</v>
      </c>
      <c r="N919" s="337">
        <f>SUMIF('Tab 8'!$N$70:$N$680,A919,'Tab 8'!$O$70:$O$680)</f>
        <v>0</v>
      </c>
      <c r="O919" s="739">
        <f t="shared" si="57"/>
        <v>0</v>
      </c>
      <c r="P919" s="740">
        <f t="shared" si="59"/>
        <v>0</v>
      </c>
    </row>
    <row r="920" spans="1:17">
      <c r="A920" s="732" t="s">
        <v>1585</v>
      </c>
      <c r="B920" s="80">
        <f>VLOOKUP(A920,[1]Adjustments!$A$12:$B$1400,2,FALSE)</f>
        <v>332835.98</v>
      </c>
      <c r="C920" s="80">
        <f>VLOOKUP(A920,[1]Adjustments!$A$12:$DS$1400,123,FALSE)</f>
        <v>0</v>
      </c>
      <c r="D920" s="80">
        <f t="shared" si="58"/>
        <v>332835.98</v>
      </c>
      <c r="F920" s="337">
        <f>VLOOKUP(A920,[1]Adjustments!$A$12:$DQ$1400,121,FALSE)</f>
        <v>0</v>
      </c>
      <c r="G920" s="740">
        <f t="shared" si="60"/>
        <v>-332835.98</v>
      </c>
      <c r="I920" s="738">
        <f>SUMIF('Tab 3'!$N$11:$N$409,A920,'Tab 3'!$O$11:$O$409)</f>
        <v>0</v>
      </c>
      <c r="J920" s="337">
        <f>SUMIF('Tab 4'!$N$11:$N$409,A920,'Tab 4'!$O$11:$O$409)</f>
        <v>0</v>
      </c>
      <c r="K920" s="337">
        <f>SUMIF('Tab 5'!$N$11:$N$69,A920,'Tab 5'!$O$11:$O$69)</f>
        <v>0</v>
      </c>
      <c r="L920" s="751">
        <f>SUMIF('Tab 6'!$N$11:$N$409,A920,'Tab 6'!$O$11:$O$409)</f>
        <v>0</v>
      </c>
      <c r="M920" s="337">
        <f>SUMIF('Tab7'!$N$70:$N$273,A920,'Tab7'!$O$70:$O$273)</f>
        <v>0</v>
      </c>
      <c r="N920" s="337">
        <f>SUMIF('Tab 8'!$N$70:$N$680,A920,'Tab 8'!$O$70:$O$680)</f>
        <v>0</v>
      </c>
      <c r="O920" s="739">
        <f t="shared" si="57"/>
        <v>0</v>
      </c>
      <c r="P920" s="740">
        <f t="shared" si="59"/>
        <v>0</v>
      </c>
    </row>
    <row r="921" spans="1:17">
      <c r="A921" s="732" t="s">
        <v>1586</v>
      </c>
      <c r="B921" s="80">
        <f>VLOOKUP(A921,[1]Adjustments!$A$12:$B$1400,2,FALSE)</f>
        <v>1840397.68</v>
      </c>
      <c r="C921" s="80">
        <f>VLOOKUP(A921,[1]Adjustments!$A$12:$DS$1400,123,FALSE)</f>
        <v>0</v>
      </c>
      <c r="D921" s="80">
        <f t="shared" si="58"/>
        <v>1840397.68</v>
      </c>
      <c r="F921" s="337">
        <f>VLOOKUP(A921,[1]Adjustments!$A$12:$DQ$1400,121,FALSE)</f>
        <v>0</v>
      </c>
      <c r="G921" s="740">
        <f t="shared" si="60"/>
        <v>-1840397.68</v>
      </c>
      <c r="I921" s="738">
        <f>SUMIF('Tab 3'!$N$11:$N$409,A921,'Tab 3'!$O$11:$O$409)</f>
        <v>0</v>
      </c>
      <c r="J921" s="337">
        <f>SUMIF('Tab 4'!$N$11:$N$409,A921,'Tab 4'!$O$11:$O$409)</f>
        <v>0</v>
      </c>
      <c r="K921" s="337">
        <f>SUMIF('Tab 5'!$N$11:$N$69,A921,'Tab 5'!$O$11:$O$69)</f>
        <v>0</v>
      </c>
      <c r="L921" s="751">
        <f>SUMIF('Tab 6'!$N$11:$N$409,A921,'Tab 6'!$O$11:$O$409)</f>
        <v>0</v>
      </c>
      <c r="M921" s="337">
        <f>SUMIF('Tab7'!$N$70:$N$273,A921,'Tab7'!$O$70:$O$273)</f>
        <v>0</v>
      </c>
      <c r="N921" s="337">
        <f>SUMIF('Tab 8'!$N$70:$N$680,A921,'Tab 8'!$O$70:$O$680)</f>
        <v>0</v>
      </c>
      <c r="O921" s="739">
        <f t="shared" si="57"/>
        <v>0</v>
      </c>
      <c r="P921" s="740">
        <f t="shared" si="59"/>
        <v>0</v>
      </c>
    </row>
    <row r="922" spans="1:17">
      <c r="A922" s="732" t="s">
        <v>1587</v>
      </c>
      <c r="B922" s="80">
        <f>VLOOKUP(A922,[1]Adjustments!$A$12:$B$1400,2,FALSE)</f>
        <v>318432.15000000002</v>
      </c>
      <c r="C922" s="80">
        <f>VLOOKUP(A922,[1]Adjustments!$A$12:$DS$1400,123,FALSE)</f>
        <v>0</v>
      </c>
      <c r="D922" s="80">
        <f t="shared" si="58"/>
        <v>318432.15000000002</v>
      </c>
      <c r="F922" s="337">
        <f>VLOOKUP(A922,[1]Adjustments!$A$12:$DQ$1400,121,FALSE)</f>
        <v>0</v>
      </c>
      <c r="G922" s="740">
        <f t="shared" si="60"/>
        <v>-318432.15000000002</v>
      </c>
      <c r="I922" s="738">
        <f>SUMIF('Tab 3'!$N$11:$N$409,A922,'Tab 3'!$O$11:$O$409)</f>
        <v>0</v>
      </c>
      <c r="J922" s="337">
        <f>SUMIF('Tab 4'!$N$11:$N$409,A922,'Tab 4'!$O$11:$O$409)</f>
        <v>0</v>
      </c>
      <c r="K922" s="337">
        <f>SUMIF('Tab 5'!$N$11:$N$69,A922,'Tab 5'!$O$11:$O$69)</f>
        <v>0</v>
      </c>
      <c r="L922" s="751">
        <f>SUMIF('Tab 6'!$N$11:$N$409,A922,'Tab 6'!$O$11:$O$409)</f>
        <v>0</v>
      </c>
      <c r="M922" s="337">
        <f>SUMIF('Tab7'!$N$70:$N$273,A922,'Tab7'!$O$70:$O$273)</f>
        <v>0</v>
      </c>
      <c r="N922" s="337">
        <f>SUMIF('Tab 8'!$N$70:$N$680,A922,'Tab 8'!$O$70:$O$680)</f>
        <v>0</v>
      </c>
      <c r="O922" s="739">
        <f t="shared" si="57"/>
        <v>0</v>
      </c>
      <c r="P922" s="740">
        <f t="shared" si="59"/>
        <v>0</v>
      </c>
    </row>
    <row r="923" spans="1:17">
      <c r="A923" s="732" t="s">
        <v>1588</v>
      </c>
      <c r="B923" s="80">
        <f>VLOOKUP(A923,[1]Adjustments!$A$12:$B$1400,2,FALSE)</f>
        <v>1863581.59</v>
      </c>
      <c r="C923" s="80">
        <f>VLOOKUP(A923,[1]Adjustments!$A$12:$DS$1400,123,FALSE)</f>
        <v>0</v>
      </c>
      <c r="D923" s="80">
        <f t="shared" si="58"/>
        <v>1863581.59</v>
      </c>
      <c r="F923" s="337">
        <f>VLOOKUP(A923,[1]Adjustments!$A$12:$DQ$1400,121,FALSE)</f>
        <v>0</v>
      </c>
      <c r="G923" s="740">
        <f t="shared" si="60"/>
        <v>-1863581.59</v>
      </c>
      <c r="I923" s="738">
        <f>SUMIF('Tab 3'!$N$11:$N$409,A923,'Tab 3'!$O$11:$O$409)</f>
        <v>0</v>
      </c>
      <c r="J923" s="337">
        <f>SUMIF('Tab 4'!$N$11:$N$409,A923,'Tab 4'!$O$11:$O$409)</f>
        <v>0</v>
      </c>
      <c r="K923" s="337">
        <f>SUMIF('Tab 5'!$N$11:$N$69,A923,'Tab 5'!$O$11:$O$69)</f>
        <v>0</v>
      </c>
      <c r="L923" s="751">
        <f>SUMIF('Tab 6'!$N$11:$N$409,A923,'Tab 6'!$O$11:$O$409)</f>
        <v>0</v>
      </c>
      <c r="M923" s="337">
        <f>SUMIF('Tab7'!$N$70:$N$273,A923,'Tab7'!$O$70:$O$273)</f>
        <v>0</v>
      </c>
      <c r="N923" s="337">
        <f>SUMIF('Tab 8'!$N$70:$N$680,A923,'Tab 8'!$O$70:$O$680)</f>
        <v>0</v>
      </c>
      <c r="O923" s="739">
        <f t="shared" si="57"/>
        <v>0</v>
      </c>
      <c r="P923" s="740">
        <f t="shared" si="59"/>
        <v>0</v>
      </c>
    </row>
    <row r="924" spans="1:17">
      <c r="A924" s="732" t="s">
        <v>1589</v>
      </c>
      <c r="B924" s="80">
        <f>VLOOKUP(A924,[1]Adjustments!$A$12:$B$1400,2,FALSE)</f>
        <v>393047.34</v>
      </c>
      <c r="C924" s="80">
        <f>VLOOKUP(A924,[1]Adjustments!$A$12:$DS$1400,123,FALSE)</f>
        <v>0</v>
      </c>
      <c r="D924" s="80">
        <f t="shared" si="58"/>
        <v>393047.34</v>
      </c>
      <c r="F924" s="337">
        <f>VLOOKUP(A924,[1]Adjustments!$A$12:$DQ$1400,121,FALSE)</f>
        <v>0</v>
      </c>
      <c r="G924" s="740">
        <f t="shared" si="60"/>
        <v>-393047.34</v>
      </c>
      <c r="I924" s="738">
        <f>SUMIF('Tab 3'!$N$11:$N$409,A924,'Tab 3'!$O$11:$O$409)</f>
        <v>0</v>
      </c>
      <c r="J924" s="337">
        <f>SUMIF('Tab 4'!$N$11:$N$409,A924,'Tab 4'!$O$11:$O$409)</f>
        <v>0</v>
      </c>
      <c r="K924" s="337">
        <f>SUMIF('Tab 5'!$N$11:$N$69,A924,'Tab 5'!$O$11:$O$69)</f>
        <v>0</v>
      </c>
      <c r="L924" s="751">
        <f>SUMIF('Tab 6'!$N$11:$N$409,A924,'Tab 6'!$O$11:$O$409)</f>
        <v>0</v>
      </c>
      <c r="M924" s="337">
        <f>SUMIF('Tab7'!$N$70:$N$273,A924,'Tab7'!$O$70:$O$273)</f>
        <v>0</v>
      </c>
      <c r="N924" s="337">
        <f>SUMIF('Tab 8'!$N$70:$N$680,A924,'Tab 8'!$O$70:$O$680)</f>
        <v>0</v>
      </c>
      <c r="O924" s="739">
        <f t="shared" si="57"/>
        <v>0</v>
      </c>
      <c r="P924" s="740">
        <f t="shared" si="59"/>
        <v>0</v>
      </c>
    </row>
    <row r="925" spans="1:17">
      <c r="A925" s="732" t="s">
        <v>1590</v>
      </c>
      <c r="B925" s="80">
        <f>VLOOKUP(A925,[1]Adjustments!$A$12:$B$1400,2,FALSE)</f>
        <v>3327056.43</v>
      </c>
      <c r="C925" s="80">
        <f>VLOOKUP(A925,[1]Adjustments!$A$12:$DS$1400,123,FALSE)</f>
        <v>0</v>
      </c>
      <c r="D925" s="80">
        <f t="shared" si="58"/>
        <v>3327056.43</v>
      </c>
      <c r="F925" s="337">
        <f>VLOOKUP(A925,[1]Adjustments!$A$12:$DQ$1400,121,FALSE)</f>
        <v>0</v>
      </c>
      <c r="G925" s="740">
        <f t="shared" si="60"/>
        <v>-3327056.43</v>
      </c>
      <c r="I925" s="738">
        <f>SUMIF('Tab 3'!$N$11:$N$409,A925,'Tab 3'!$O$11:$O$409)</f>
        <v>0</v>
      </c>
      <c r="J925" s="337">
        <f>SUMIF('Tab 4'!$N$11:$N$409,A925,'Tab 4'!$O$11:$O$409)</f>
        <v>0</v>
      </c>
      <c r="K925" s="337">
        <f>SUMIF('Tab 5'!$N$11:$N$69,A925,'Tab 5'!$O$11:$O$69)</f>
        <v>0</v>
      </c>
      <c r="L925" s="751">
        <f>SUMIF('Tab 6'!$N$11:$N$409,A925,'Tab 6'!$O$11:$O$409)</f>
        <v>0</v>
      </c>
      <c r="M925" s="337">
        <f>SUMIF('Tab7'!$N$70:$N$273,A925,'Tab7'!$O$70:$O$273)</f>
        <v>0</v>
      </c>
      <c r="N925" s="337">
        <f>SUMIF('Tab 8'!$N$70:$N$680,A925,'Tab 8'!$O$70:$O$680)</f>
        <v>0</v>
      </c>
      <c r="O925" s="739">
        <f t="shared" si="57"/>
        <v>0</v>
      </c>
      <c r="P925" s="740">
        <f t="shared" si="59"/>
        <v>0</v>
      </c>
    </row>
    <row r="926" spans="1:17">
      <c r="A926" s="732" t="s">
        <v>1591</v>
      </c>
      <c r="B926" s="80">
        <f>VLOOKUP(A926,[1]Adjustments!$A$12:$B$1400,2,FALSE)</f>
        <v>960207.67</v>
      </c>
      <c r="C926" s="80">
        <f>VLOOKUP(A926,[1]Adjustments!$A$12:$DS$1400,123,FALSE)</f>
        <v>0</v>
      </c>
      <c r="D926" s="80">
        <f t="shared" si="58"/>
        <v>960207.67</v>
      </c>
      <c r="F926" s="337">
        <f>VLOOKUP(A926,[1]Adjustments!$A$12:$DQ$1400,121,FALSE)</f>
        <v>0</v>
      </c>
      <c r="G926" s="740">
        <f t="shared" si="60"/>
        <v>-960207.67</v>
      </c>
      <c r="I926" s="738">
        <f>SUMIF('Tab 3'!$N$11:$N$409,A926,'Tab 3'!$O$11:$O$409)</f>
        <v>0</v>
      </c>
      <c r="J926" s="337">
        <f>SUMIF('Tab 4'!$N$11:$N$409,A926,'Tab 4'!$O$11:$O$409)</f>
        <v>0</v>
      </c>
      <c r="K926" s="337">
        <f>SUMIF('Tab 5'!$N$11:$N$69,A926,'Tab 5'!$O$11:$O$69)</f>
        <v>0</v>
      </c>
      <c r="L926" s="751">
        <f>SUMIF('Tab 6'!$N$11:$N$409,A926,'Tab 6'!$O$11:$O$409)</f>
        <v>0</v>
      </c>
      <c r="M926" s="337">
        <f>SUMIF('Tab7'!$N$70:$N$273,A926,'Tab7'!$O$70:$O$273)</f>
        <v>0</v>
      </c>
      <c r="N926" s="337">
        <f>SUMIF('Tab 8'!$N$70:$N$680,A926,'Tab 8'!$O$70:$O$680)</f>
        <v>0</v>
      </c>
      <c r="O926" s="739">
        <f t="shared" si="57"/>
        <v>0</v>
      </c>
      <c r="P926" s="740">
        <f t="shared" si="59"/>
        <v>0</v>
      </c>
    </row>
    <row r="927" spans="1:17">
      <c r="A927" s="732" t="s">
        <v>1592</v>
      </c>
      <c r="B927" s="80">
        <f>VLOOKUP(A927,[1]Adjustments!$A$12:$B$1400,2,FALSE)</f>
        <v>389692.97</v>
      </c>
      <c r="C927" s="80">
        <f>VLOOKUP(A927,[1]Adjustments!$A$12:$DS$1400,123,FALSE)</f>
        <v>0</v>
      </c>
      <c r="D927" s="80">
        <f t="shared" si="58"/>
        <v>389692.97</v>
      </c>
      <c r="F927" s="337">
        <f>VLOOKUP(A927,[1]Adjustments!$A$12:$DQ$1400,121,FALSE)</f>
        <v>0</v>
      </c>
      <c r="G927" s="740">
        <f t="shared" si="60"/>
        <v>-389692.97</v>
      </c>
      <c r="I927" s="738">
        <f>SUMIF('Tab 3'!$N$11:$N$409,A927,'Tab 3'!$O$11:$O$409)</f>
        <v>0</v>
      </c>
      <c r="J927" s="337">
        <f>SUMIF('Tab 4'!$N$11:$N$409,A927,'Tab 4'!$O$11:$O$409)</f>
        <v>0</v>
      </c>
      <c r="K927" s="337">
        <f>SUMIF('Tab 5'!$N$11:$N$69,A927,'Tab 5'!$O$11:$O$69)</f>
        <v>0</v>
      </c>
      <c r="L927" s="751">
        <f>SUMIF('Tab 6'!$N$11:$N$409,A927,'Tab 6'!$O$11:$O$409)</f>
        <v>0</v>
      </c>
      <c r="M927" s="337">
        <f>SUMIF('Tab7'!$N$70:$N$273,A927,'Tab7'!$O$70:$O$273)</f>
        <v>0</v>
      </c>
      <c r="N927" s="337">
        <f>SUMIF('Tab 8'!$N$70:$N$680,A927,'Tab 8'!$O$70:$O$680)</f>
        <v>0</v>
      </c>
      <c r="O927" s="739">
        <f t="shared" si="57"/>
        <v>0</v>
      </c>
      <c r="P927" s="740">
        <f t="shared" si="59"/>
        <v>0</v>
      </c>
    </row>
    <row r="928" spans="1:17">
      <c r="A928" s="826" t="s">
        <v>1593</v>
      </c>
      <c r="B928" s="827">
        <f>VLOOKUP(A928,[1]Adjustments!$A$12:$B$1400,2,FALSE)</f>
        <v>362809316.14999998</v>
      </c>
      <c r="C928" s="827">
        <f>VLOOKUP(A928,[1]Adjustments!$A$12:$DS$1400,123,FALSE)</f>
        <v>0</v>
      </c>
      <c r="D928" s="827">
        <f t="shared" si="58"/>
        <v>362809316.14999998</v>
      </c>
      <c r="E928" s="828"/>
      <c r="F928" s="829">
        <f>VLOOKUP(A928,[1]Adjustments!$A$12:$DQ$1400,121,FALSE)</f>
        <v>0</v>
      </c>
      <c r="G928" s="829">
        <f t="shared" si="60"/>
        <v>-362809316.14999998</v>
      </c>
      <c r="I928" s="738">
        <f>SUMIF('Tab 3'!$N$11:$N$409,A928,'Tab 3'!$O$11:$O$409)</f>
        <v>0</v>
      </c>
      <c r="J928" s="337">
        <f>SUMIF('Tab 4'!$N$11:$N$409,A928,'Tab 4'!$O$11:$O$409)</f>
        <v>0</v>
      </c>
      <c r="K928" s="337">
        <f>SUMIF('Tab 5'!$N$11:$N$69,A928,'Tab 5'!$O$11:$O$69)</f>
        <v>0</v>
      </c>
      <c r="L928" s="751">
        <f>SUMIF('Tab 6'!$N$11:$N$409,A928,'Tab 6'!$O$11:$O$409)</f>
        <v>0</v>
      </c>
      <c r="M928" s="337">
        <f>SUMIF('Tab7'!$N$70:$N$273,A928,'Tab7'!$O$70:$O$273)</f>
        <v>0</v>
      </c>
      <c r="N928" s="337">
        <f>SUMIF('Tab 8'!$N$70:$N$680,A928,'Tab 8'!$O$70:$O$680)</f>
        <v>0</v>
      </c>
      <c r="O928" s="739">
        <f t="shared" si="57"/>
        <v>0</v>
      </c>
      <c r="P928" s="740">
        <f t="shared" si="59"/>
        <v>0</v>
      </c>
    </row>
    <row r="929" spans="1:17">
      <c r="A929" s="732" t="s">
        <v>1594</v>
      </c>
      <c r="B929" s="80">
        <f>VLOOKUP(A929,[1]Adjustments!$A$12:$B$1400,2,FALSE)</f>
        <v>10171551.9</v>
      </c>
      <c r="C929" s="80">
        <f>VLOOKUP(A929,[1]Adjustments!$A$12:$DS$1400,123,FALSE)</f>
        <v>0</v>
      </c>
      <c r="D929" s="80">
        <f t="shared" si="58"/>
        <v>10171551.9</v>
      </c>
      <c r="F929" s="337">
        <f>VLOOKUP(A929,[1]Adjustments!$A$12:$DQ$1400,121,FALSE)</f>
        <v>0</v>
      </c>
      <c r="G929" s="740">
        <f t="shared" si="60"/>
        <v>-10171551.9</v>
      </c>
      <c r="I929" s="738">
        <f>SUMIF('Tab 3'!$N$11:$N$409,A929,'Tab 3'!$O$11:$O$409)</f>
        <v>0</v>
      </c>
      <c r="J929" s="337">
        <f>SUMIF('Tab 4'!$N$11:$N$409,A929,'Tab 4'!$O$11:$O$409)</f>
        <v>0</v>
      </c>
      <c r="K929" s="337">
        <f>SUMIF('Tab 5'!$N$11:$N$69,A929,'Tab 5'!$O$11:$O$69)</f>
        <v>0</v>
      </c>
      <c r="L929" s="751">
        <f>SUMIF('Tab 6'!$N$11:$N$409,A929,'Tab 6'!$O$11:$O$409)</f>
        <v>0</v>
      </c>
      <c r="M929" s="337">
        <f>SUMIF('Tab7'!$N$70:$N$273,A929,'Tab7'!$O$70:$O$273)</f>
        <v>0</v>
      </c>
      <c r="N929" s="337">
        <f>SUMIF('Tab 8'!$N$70:$N$680,A929,'Tab 8'!$O$70:$O$680)</f>
        <v>0</v>
      </c>
      <c r="O929" s="739">
        <f t="shared" si="57"/>
        <v>0</v>
      </c>
      <c r="P929" s="740">
        <f t="shared" si="59"/>
        <v>0</v>
      </c>
    </row>
    <row r="930" spans="1:17">
      <c r="A930" s="732" t="s">
        <v>1595</v>
      </c>
      <c r="B930" s="80">
        <f>VLOOKUP(A930,[1]Adjustments!$A$12:$B$1400,2,FALSE)</f>
        <v>14543032.41</v>
      </c>
      <c r="C930" s="80">
        <f>VLOOKUP(A930,[1]Adjustments!$A$12:$DS$1400,123,FALSE)</f>
        <v>0</v>
      </c>
      <c r="D930" s="80">
        <f t="shared" si="58"/>
        <v>14543032.41</v>
      </c>
      <c r="F930" s="337">
        <f>VLOOKUP(A930,[1]Adjustments!$A$12:$DQ$1400,121,FALSE)</f>
        <v>0</v>
      </c>
      <c r="G930" s="740">
        <f t="shared" si="60"/>
        <v>-14543032.41</v>
      </c>
      <c r="I930" s="738">
        <f>SUMIF('Tab 3'!$N$11:$N$409,A930,'Tab 3'!$O$11:$O$409)</f>
        <v>0</v>
      </c>
      <c r="J930" s="337">
        <f>SUMIF('Tab 4'!$N$11:$N$409,A930,'Tab 4'!$O$11:$O$409)</f>
        <v>0</v>
      </c>
      <c r="K930" s="337">
        <f>SUMIF('Tab 5'!$N$11:$N$69,A930,'Tab 5'!$O$11:$O$69)</f>
        <v>0</v>
      </c>
      <c r="L930" s="751">
        <f>SUMIF('Tab 6'!$N$11:$N$409,A930,'Tab 6'!$O$11:$O$409)</f>
        <v>0</v>
      </c>
      <c r="M930" s="337">
        <f>SUMIF('Tab7'!$N$70:$N$273,A930,'Tab7'!$O$70:$O$273)</f>
        <v>0</v>
      </c>
      <c r="N930" s="337">
        <f>SUMIF('Tab 8'!$N$70:$N$680,A930,'Tab 8'!$O$70:$O$680)</f>
        <v>0</v>
      </c>
      <c r="O930" s="739">
        <f t="shared" si="57"/>
        <v>0</v>
      </c>
      <c r="P930" s="740">
        <f t="shared" si="59"/>
        <v>0</v>
      </c>
    </row>
    <row r="931" spans="1:17">
      <c r="A931" s="732" t="s">
        <v>1596</v>
      </c>
      <c r="B931" s="80">
        <f>VLOOKUP(A931,[1]Adjustments!$A$12:$B$1400,2,FALSE)</f>
        <v>601696.75</v>
      </c>
      <c r="C931" s="80">
        <f>VLOOKUP(A931,[1]Adjustments!$A$12:$DS$1400,123,FALSE)</f>
        <v>0</v>
      </c>
      <c r="D931" s="80">
        <f t="shared" si="58"/>
        <v>601696.75</v>
      </c>
      <c r="F931" s="337">
        <f>VLOOKUP(A931,[1]Adjustments!$A$12:$DQ$1400,121,FALSE)</f>
        <v>0</v>
      </c>
      <c r="G931" s="740">
        <f t="shared" si="60"/>
        <v>-601696.75</v>
      </c>
      <c r="I931" s="738">
        <f>SUMIF('Tab 3'!$N$11:$N$409,A931,'Tab 3'!$O$11:$O$409)</f>
        <v>0</v>
      </c>
      <c r="J931" s="337">
        <f>SUMIF('Tab 4'!$N$11:$N$409,A931,'Tab 4'!$O$11:$O$409)</f>
        <v>0</v>
      </c>
      <c r="K931" s="337">
        <f>SUMIF('Tab 5'!$N$11:$N$69,A931,'Tab 5'!$O$11:$O$69)</f>
        <v>0</v>
      </c>
      <c r="L931" s="751">
        <f>SUMIF('Tab 6'!$N$11:$N$409,A931,'Tab 6'!$O$11:$O$409)</f>
        <v>0</v>
      </c>
      <c r="M931" s="337">
        <f>SUMIF('Tab7'!$N$70:$N$273,A931,'Tab7'!$O$70:$O$273)</f>
        <v>0</v>
      </c>
      <c r="N931" s="337">
        <f>SUMIF('Tab 8'!$N$70:$N$680,A931,'Tab 8'!$O$70:$O$680)</f>
        <v>0</v>
      </c>
      <c r="O931" s="739">
        <f t="shared" si="57"/>
        <v>0</v>
      </c>
      <c r="P931" s="740">
        <f t="shared" si="59"/>
        <v>0</v>
      </c>
    </row>
    <row r="932" spans="1:17">
      <c r="A932" s="732" t="s">
        <v>1597</v>
      </c>
      <c r="B932" s="80">
        <f>VLOOKUP(A932,[1]Adjustments!$A$12:$B$1400,2,FALSE)</f>
        <v>32309</v>
      </c>
      <c r="C932" s="80">
        <f>VLOOKUP(A932,[1]Adjustments!$A$12:$DS$1400,123,FALSE)</f>
        <v>0</v>
      </c>
      <c r="D932" s="80">
        <f t="shared" si="58"/>
        <v>32309</v>
      </c>
      <c r="F932" s="337">
        <f>VLOOKUP(A932,[1]Adjustments!$A$12:$DQ$1400,121,FALSE)</f>
        <v>0</v>
      </c>
      <c r="G932" s="740">
        <f t="shared" si="60"/>
        <v>-32309</v>
      </c>
      <c r="I932" s="738">
        <f>SUMIF('Tab 3'!$N$11:$N$409,A932,'Tab 3'!$O$11:$O$409)</f>
        <v>0</v>
      </c>
      <c r="J932" s="337">
        <f>SUMIF('Tab 4'!$N$11:$N$409,A932,'Tab 4'!$O$11:$O$409)</f>
        <v>0</v>
      </c>
      <c r="K932" s="337">
        <f>SUMIF('Tab 5'!$N$11:$N$69,A932,'Tab 5'!$O$11:$O$69)</f>
        <v>0</v>
      </c>
      <c r="L932" s="751">
        <f>SUMIF('Tab 6'!$N$11:$N$409,A932,'Tab 6'!$O$11:$O$409)</f>
        <v>0</v>
      </c>
      <c r="M932" s="337">
        <f>SUMIF('Tab7'!$N$70:$N$273,A932,'Tab7'!$O$70:$O$273)</f>
        <v>0</v>
      </c>
      <c r="N932" s="337">
        <f>SUMIF('Tab 8'!$N$70:$N$680,A932,'Tab 8'!$O$70:$O$680)</f>
        <v>0</v>
      </c>
      <c r="O932" s="739">
        <f t="shared" si="57"/>
        <v>0</v>
      </c>
      <c r="P932" s="740">
        <f t="shared" si="59"/>
        <v>0</v>
      </c>
    </row>
    <row r="933" spans="1:17">
      <c r="A933" s="732" t="s">
        <v>1598</v>
      </c>
      <c r="B933" s="80">
        <f>VLOOKUP(A933,[1]Adjustments!$A$12:$B$1400,2,FALSE)</f>
        <v>4583984.71</v>
      </c>
      <c r="C933" s="80">
        <f>VLOOKUP(A933,[1]Adjustments!$A$12:$DS$1400,123,FALSE)</f>
        <v>0</v>
      </c>
      <c r="D933" s="80">
        <f t="shared" si="58"/>
        <v>4583984.71</v>
      </c>
      <c r="F933" s="337">
        <f>VLOOKUP(A933,[1]Adjustments!$A$12:$DQ$1400,121,FALSE)</f>
        <v>0</v>
      </c>
      <c r="G933" s="740">
        <f t="shared" si="60"/>
        <v>-4583984.71</v>
      </c>
      <c r="I933" s="738">
        <f>SUMIF('Tab 3'!$N$11:$N$409,A933,'Tab 3'!$O$11:$O$409)</f>
        <v>0</v>
      </c>
      <c r="J933" s="337">
        <f>SUMIF('Tab 4'!$N$11:$N$409,A933,'Tab 4'!$O$11:$O$409)</f>
        <v>0</v>
      </c>
      <c r="K933" s="337">
        <f>SUMIF('Tab 5'!$N$11:$N$69,A933,'Tab 5'!$O$11:$O$69)</f>
        <v>0</v>
      </c>
      <c r="L933" s="751">
        <f>SUMIF('Tab 6'!$N$11:$N$409,A933,'Tab 6'!$O$11:$O$409)</f>
        <v>0</v>
      </c>
      <c r="M933" s="337">
        <f>SUMIF('Tab7'!$N$70:$N$273,A933,'Tab7'!$O$70:$O$273)</f>
        <v>0</v>
      </c>
      <c r="N933" s="337">
        <f>SUMIF('Tab 8'!$N$70:$N$680,A933,'Tab 8'!$O$70:$O$680)</f>
        <v>0</v>
      </c>
      <c r="O933" s="739">
        <f t="shared" si="57"/>
        <v>0</v>
      </c>
      <c r="P933" s="740">
        <f t="shared" si="59"/>
        <v>0</v>
      </c>
    </row>
    <row r="934" spans="1:17">
      <c r="A934" s="732" t="s">
        <v>1599</v>
      </c>
      <c r="B934" s="80">
        <f>VLOOKUP(A934,[1]Adjustments!$A$12:$B$1400,2,FALSE)</f>
        <v>5041290.46</v>
      </c>
      <c r="C934" s="80">
        <f>VLOOKUP(A934,[1]Adjustments!$A$12:$DS$1400,123,FALSE)</f>
        <v>0</v>
      </c>
      <c r="D934" s="80">
        <f t="shared" si="58"/>
        <v>5041290.46</v>
      </c>
      <c r="F934" s="337">
        <f>VLOOKUP(A934,[1]Adjustments!$A$12:$DQ$1400,121,FALSE)</f>
        <v>0</v>
      </c>
      <c r="G934" s="740">
        <f t="shared" si="60"/>
        <v>-5041290.46</v>
      </c>
      <c r="I934" s="738">
        <f>SUMIF('Tab 3'!$N$11:$N$409,A934,'Tab 3'!$O$11:$O$409)</f>
        <v>0</v>
      </c>
      <c r="J934" s="337">
        <f>SUMIF('Tab 4'!$N$11:$N$409,A934,'Tab 4'!$O$11:$O$409)</f>
        <v>0</v>
      </c>
      <c r="K934" s="337">
        <f>SUMIF('Tab 5'!$N$11:$N$69,A934,'Tab 5'!$O$11:$O$69)</f>
        <v>0</v>
      </c>
      <c r="L934" s="751">
        <f>SUMIF('Tab 6'!$N$11:$N$409,A934,'Tab 6'!$O$11:$O$409)</f>
        <v>0</v>
      </c>
      <c r="M934" s="337">
        <f>SUMIF('Tab7'!$N$70:$N$273,A934,'Tab7'!$O$70:$O$273)</f>
        <v>0</v>
      </c>
      <c r="N934" s="337">
        <f>SUMIF('Tab 8'!$N$70:$N$680,A934,'Tab 8'!$O$70:$O$680)</f>
        <v>0</v>
      </c>
      <c r="O934" s="739">
        <f t="shared" si="57"/>
        <v>0</v>
      </c>
      <c r="P934" s="740">
        <f t="shared" si="59"/>
        <v>0</v>
      </c>
    </row>
    <row r="935" spans="1:17">
      <c r="A935" s="732" t="s">
        <v>1600</v>
      </c>
      <c r="B935" s="80">
        <f>VLOOKUP(A935,[1]Adjustments!$A$12:$B$1400,2,FALSE)</f>
        <v>469382.64</v>
      </c>
      <c r="C935" s="80">
        <f>VLOOKUP(A935,[1]Adjustments!$A$12:$DS$1400,123,FALSE)</f>
        <v>0</v>
      </c>
      <c r="D935" s="80">
        <f t="shared" si="58"/>
        <v>469382.64</v>
      </c>
      <c r="F935" s="337">
        <f>VLOOKUP(A935,[1]Adjustments!$A$12:$DQ$1400,121,FALSE)</f>
        <v>0</v>
      </c>
      <c r="G935" s="740">
        <f t="shared" si="60"/>
        <v>-469382.64</v>
      </c>
      <c r="I935" s="738">
        <f>SUMIF('Tab 3'!$N$11:$N$409,A935,'Tab 3'!$O$11:$O$409)</f>
        <v>0</v>
      </c>
      <c r="J935" s="337">
        <f>SUMIF('Tab 4'!$N$11:$N$409,A935,'Tab 4'!$O$11:$O$409)</f>
        <v>0</v>
      </c>
      <c r="K935" s="337">
        <f>SUMIF('Tab 5'!$N$11:$N$69,A935,'Tab 5'!$O$11:$O$69)</f>
        <v>0</v>
      </c>
      <c r="L935" s="751">
        <f>SUMIF('Tab 6'!$N$11:$N$409,A935,'Tab 6'!$O$11:$O$409)</f>
        <v>0</v>
      </c>
      <c r="M935" s="337">
        <f>SUMIF('Tab7'!$N$70:$N$273,A935,'Tab7'!$O$70:$O$273)</f>
        <v>0</v>
      </c>
      <c r="N935" s="337">
        <f>SUMIF('Tab 8'!$N$70:$N$680,A935,'Tab 8'!$O$70:$O$680)</f>
        <v>0</v>
      </c>
      <c r="O935" s="739">
        <f t="shared" si="57"/>
        <v>0</v>
      </c>
      <c r="P935" s="740">
        <f t="shared" si="59"/>
        <v>0</v>
      </c>
    </row>
    <row r="936" spans="1:17">
      <c r="A936" s="732" t="s">
        <v>1601</v>
      </c>
      <c r="B936" s="80">
        <f>VLOOKUP(A936,[1]Adjustments!$A$12:$B$1400,2,FALSE)</f>
        <v>31352.82</v>
      </c>
      <c r="C936" s="80">
        <f>VLOOKUP(A936,[1]Adjustments!$A$12:$DS$1400,123,FALSE)</f>
        <v>0</v>
      </c>
      <c r="D936" s="80">
        <f t="shared" si="58"/>
        <v>31352.82</v>
      </c>
      <c r="F936" s="337">
        <f>VLOOKUP(A936,[1]Adjustments!$A$12:$DQ$1400,121,FALSE)</f>
        <v>0</v>
      </c>
      <c r="G936" s="740">
        <f t="shared" si="60"/>
        <v>-31352.82</v>
      </c>
      <c r="I936" s="738">
        <f>SUMIF('Tab 3'!$N$11:$N$409,A936,'Tab 3'!$O$11:$O$409)</f>
        <v>0</v>
      </c>
      <c r="J936" s="337">
        <f>SUMIF('Tab 4'!$N$11:$N$409,A936,'Tab 4'!$O$11:$O$409)</f>
        <v>0</v>
      </c>
      <c r="K936" s="337">
        <f>SUMIF('Tab 5'!$N$11:$N$69,A936,'Tab 5'!$O$11:$O$69)</f>
        <v>0</v>
      </c>
      <c r="L936" s="751">
        <f>SUMIF('Tab 6'!$N$11:$N$409,A936,'Tab 6'!$O$11:$O$409)</f>
        <v>0</v>
      </c>
      <c r="M936" s="337">
        <f>SUMIF('Tab7'!$N$70:$N$273,A936,'Tab7'!$O$70:$O$273)</f>
        <v>0</v>
      </c>
      <c r="N936" s="337">
        <f>SUMIF('Tab 8'!$N$70:$N$680,A936,'Tab 8'!$O$70:$O$680)</f>
        <v>0</v>
      </c>
      <c r="O936" s="739">
        <f t="shared" si="57"/>
        <v>0</v>
      </c>
      <c r="P936" s="740">
        <f t="shared" si="59"/>
        <v>0</v>
      </c>
    </row>
    <row r="937" spans="1:17">
      <c r="A937" s="732" t="s">
        <v>1602</v>
      </c>
      <c r="B937" s="80">
        <f>VLOOKUP(A937,[1]Adjustments!$A$12:$B$1400,2,FALSE)</f>
        <v>3794405.3</v>
      </c>
      <c r="C937" s="80">
        <f>VLOOKUP(A937,[1]Adjustments!$A$12:$DS$1400,123,FALSE)</f>
        <v>0</v>
      </c>
      <c r="D937" s="80">
        <f t="shared" si="58"/>
        <v>3794405.3</v>
      </c>
      <c r="F937" s="337">
        <f>VLOOKUP(A937,[1]Adjustments!$A$12:$DQ$1400,121,FALSE)</f>
        <v>0</v>
      </c>
      <c r="G937" s="740">
        <f t="shared" si="60"/>
        <v>-3794405.3</v>
      </c>
      <c r="I937" s="738">
        <f>SUMIF('Tab 3'!$N$11:$N$409,A937,'Tab 3'!$O$11:$O$409)</f>
        <v>0</v>
      </c>
      <c r="J937" s="337">
        <f>SUMIF('Tab 4'!$N$11:$N$409,A937,'Tab 4'!$O$11:$O$409)</f>
        <v>0</v>
      </c>
      <c r="K937" s="337">
        <f>SUMIF('Tab 5'!$N$11:$N$69,A937,'Tab 5'!$O$11:$O$69)</f>
        <v>0</v>
      </c>
      <c r="L937" s="751">
        <f>SUMIF('Tab 6'!$N$11:$N$409,A937,'Tab 6'!$O$11:$O$409)</f>
        <v>0</v>
      </c>
      <c r="M937" s="337">
        <f>SUMIF('Tab7'!$N$70:$N$273,A937,'Tab7'!$O$70:$O$273)</f>
        <v>0</v>
      </c>
      <c r="N937" s="337">
        <f>SUMIF('Tab 8'!$N$70:$N$680,A937,'Tab 8'!$O$70:$O$680)</f>
        <v>0</v>
      </c>
      <c r="O937" s="739">
        <f t="shared" si="57"/>
        <v>0</v>
      </c>
      <c r="P937" s="740">
        <f t="shared" si="59"/>
        <v>0</v>
      </c>
    </row>
    <row r="938" spans="1:17">
      <c r="A938" s="732" t="s">
        <v>1603</v>
      </c>
      <c r="B938" s="80">
        <f>VLOOKUP(A938,[1]Adjustments!$A$12:$B$1400,2,FALSE)</f>
        <v>1626120.35</v>
      </c>
      <c r="C938" s="80">
        <f>VLOOKUP(A938,[1]Adjustments!$A$12:$DS$1400,123,FALSE)</f>
        <v>0</v>
      </c>
      <c r="D938" s="80">
        <f t="shared" si="58"/>
        <v>1626120.35</v>
      </c>
      <c r="F938" s="337">
        <f>VLOOKUP(A938,[1]Adjustments!$A$12:$DQ$1400,121,FALSE)</f>
        <v>0</v>
      </c>
      <c r="G938" s="740">
        <f t="shared" si="60"/>
        <v>-1626120.35</v>
      </c>
      <c r="I938" s="738">
        <f>SUMIF('Tab 3'!$N$11:$N$409,A938,'Tab 3'!$O$11:$O$409)</f>
        <v>0</v>
      </c>
      <c r="J938" s="337">
        <f>SUMIF('Tab 4'!$N$11:$N$409,A938,'Tab 4'!$O$11:$O$409)</f>
        <v>0</v>
      </c>
      <c r="K938" s="337">
        <f>SUMIF('Tab 5'!$N$11:$N$69,A938,'Tab 5'!$O$11:$O$69)</f>
        <v>0</v>
      </c>
      <c r="L938" s="751">
        <f>SUMIF('Tab 6'!$N$11:$N$409,A938,'Tab 6'!$O$11:$O$409)</f>
        <v>0</v>
      </c>
      <c r="M938" s="337">
        <f>SUMIF('Tab7'!$N$70:$N$273,A938,'Tab7'!$O$70:$O$273)</f>
        <v>0</v>
      </c>
      <c r="N938" s="337">
        <f>SUMIF('Tab 8'!$N$70:$N$680,A938,'Tab 8'!$O$70:$O$680)</f>
        <v>0</v>
      </c>
      <c r="O938" s="739">
        <f t="shared" si="57"/>
        <v>0</v>
      </c>
      <c r="P938" s="740">
        <f t="shared" si="59"/>
        <v>0</v>
      </c>
    </row>
    <row r="939" spans="1:17">
      <c r="A939" s="732" t="s">
        <v>1604</v>
      </c>
      <c r="B939" s="80">
        <f>VLOOKUP(A939,[1]Adjustments!$A$12:$B$1400,2,FALSE)</f>
        <v>171848.05</v>
      </c>
      <c r="C939" s="80">
        <f>VLOOKUP(A939,[1]Adjustments!$A$12:$DS$1400,123,FALSE)</f>
        <v>0</v>
      </c>
      <c r="D939" s="80">
        <f t="shared" si="58"/>
        <v>171848.05</v>
      </c>
      <c r="F939" s="337">
        <f>VLOOKUP(A939,[1]Adjustments!$A$12:$DQ$1400,121,FALSE)</f>
        <v>0</v>
      </c>
      <c r="G939" s="740">
        <f t="shared" si="60"/>
        <v>-171848.05</v>
      </c>
      <c r="I939" s="738">
        <f>SUMIF('Tab 3'!$N$11:$N$409,A939,'Tab 3'!$O$11:$O$409)</f>
        <v>0</v>
      </c>
      <c r="J939" s="337">
        <f>SUMIF('Tab 4'!$N$11:$N$409,A939,'Tab 4'!$O$11:$O$409)</f>
        <v>0</v>
      </c>
      <c r="K939" s="337">
        <f>SUMIF('Tab 5'!$N$11:$N$69,A939,'Tab 5'!$O$11:$O$69)</f>
        <v>0</v>
      </c>
      <c r="L939" s="751">
        <f>SUMIF('Tab 6'!$N$11:$N$409,A939,'Tab 6'!$O$11:$O$409)</f>
        <v>0</v>
      </c>
      <c r="M939" s="337">
        <f>SUMIF('Tab7'!$N$70:$N$273,A939,'Tab7'!$O$70:$O$273)</f>
        <v>0</v>
      </c>
      <c r="N939" s="337">
        <f>SUMIF('Tab 8'!$N$70:$N$680,A939,'Tab 8'!$O$70:$O$680)</f>
        <v>0</v>
      </c>
      <c r="O939" s="739">
        <f t="shared" si="57"/>
        <v>0</v>
      </c>
      <c r="P939" s="740">
        <f t="shared" si="59"/>
        <v>0</v>
      </c>
    </row>
    <row r="940" spans="1:17">
      <c r="A940" s="732" t="s">
        <v>1605</v>
      </c>
      <c r="B940" s="80">
        <f>VLOOKUP(A940,[1]Adjustments!$A$12:$B$1400,2,FALSE)</f>
        <v>4125378.96</v>
      </c>
      <c r="C940" s="80">
        <f>VLOOKUP(A940,[1]Adjustments!$A$12:$DS$1400,123,FALSE)</f>
        <v>0</v>
      </c>
      <c r="D940" s="80">
        <f t="shared" si="58"/>
        <v>4125378.96</v>
      </c>
      <c r="F940" s="337">
        <f>VLOOKUP(A940,[1]Adjustments!$A$12:$DQ$1400,121,FALSE)</f>
        <v>4140541.1910168105</v>
      </c>
      <c r="G940" s="740">
        <f t="shared" si="60"/>
        <v>15162.231016810518</v>
      </c>
      <c r="I940" s="738">
        <f>SUMIF('Tab 3'!$N$11:$N$409,A940,'Tab 3'!$O$11:$O$409)</f>
        <v>0</v>
      </c>
      <c r="J940" s="337">
        <f>SUMIF('Tab 4'!$N$11:$N$409,A940,'Tab 4'!$O$11:$O$409)</f>
        <v>0</v>
      </c>
      <c r="K940" s="337">
        <f>SUMIF('Tab 5'!$N$11:$N$69,A940,'Tab 5'!$O$11:$O$69)</f>
        <v>0</v>
      </c>
      <c r="L940" s="751">
        <f>SUMIF('Tab 6'!$N$11:$N$409,A940,'Tab 6'!$O$11:$O$409)</f>
        <v>0</v>
      </c>
      <c r="M940" s="337">
        <f>SUMIF('Tab7'!$N$70:$N$273,A940,'Tab7'!$O$70:$O$273)</f>
        <v>0</v>
      </c>
      <c r="N940" s="337">
        <f>SUMIF('Tab 8'!$N$70:$N$680,A940,'Tab 8'!$O$70:$O$680)</f>
        <v>0</v>
      </c>
      <c r="O940" s="739">
        <f t="shared" si="57"/>
        <v>0</v>
      </c>
      <c r="P940" s="740">
        <f t="shared" si="59"/>
        <v>0</v>
      </c>
      <c r="Q940" s="334" t="s">
        <v>2040</v>
      </c>
    </row>
    <row r="941" spans="1:17">
      <c r="A941" s="732" t="s">
        <v>1606</v>
      </c>
      <c r="B941" s="80">
        <f>VLOOKUP(A941,[1]Adjustments!$A$12:$B$1400,2,FALSE)</f>
        <v>12147673.23</v>
      </c>
      <c r="C941" s="80">
        <f>VLOOKUP(A941,[1]Adjustments!$A$12:$DS$1400,123,FALSE)</f>
        <v>0</v>
      </c>
      <c r="D941" s="80">
        <f t="shared" si="58"/>
        <v>12147673.23</v>
      </c>
      <c r="F941" s="337">
        <f>VLOOKUP(A941,[1]Adjustments!$A$12:$DQ$1400,121,FALSE)</f>
        <v>0</v>
      </c>
      <c r="G941" s="740">
        <f t="shared" si="60"/>
        <v>-12147673.23</v>
      </c>
      <c r="I941" s="738">
        <f>SUMIF('Tab 3'!$N$11:$N$409,A941,'Tab 3'!$O$11:$O$409)</f>
        <v>0</v>
      </c>
      <c r="J941" s="337">
        <f>SUMIF('Tab 4'!$N$11:$N$409,A941,'Tab 4'!$O$11:$O$409)</f>
        <v>0</v>
      </c>
      <c r="K941" s="337">
        <f>SUMIF('Tab 5'!$N$11:$N$69,A941,'Tab 5'!$O$11:$O$69)</f>
        <v>0</v>
      </c>
      <c r="L941" s="751">
        <f>SUMIF('Tab 6'!$N$11:$N$409,A941,'Tab 6'!$O$11:$O$409)</f>
        <v>0</v>
      </c>
      <c r="M941" s="337">
        <f>SUMIF('Tab7'!$N$70:$N$273,A941,'Tab7'!$O$70:$O$273)</f>
        <v>0</v>
      </c>
      <c r="N941" s="337">
        <f>SUMIF('Tab 8'!$N$70:$N$680,A941,'Tab 8'!$O$70:$O$680)</f>
        <v>0</v>
      </c>
      <c r="O941" s="739">
        <f t="shared" si="57"/>
        <v>0</v>
      </c>
      <c r="P941" s="740">
        <f t="shared" si="59"/>
        <v>0</v>
      </c>
    </row>
    <row r="942" spans="1:17">
      <c r="A942" s="826" t="s">
        <v>1607</v>
      </c>
      <c r="B942" s="827">
        <f>VLOOKUP(A942,[1]Adjustments!$A$12:$B$1400,2,FALSE)</f>
        <v>945977.22</v>
      </c>
      <c r="C942" s="827">
        <f>VLOOKUP(A942,[1]Adjustments!$A$12:$DS$1400,123,FALSE)</f>
        <v>0</v>
      </c>
      <c r="D942" s="827">
        <f t="shared" si="58"/>
        <v>945977.22</v>
      </c>
      <c r="E942" s="828"/>
      <c r="F942" s="829">
        <f>VLOOKUP(A942,[1]Adjustments!$A$12:$DQ$1400,121,FALSE)</f>
        <v>144609.11640632001</v>
      </c>
      <c r="G942" s="829">
        <f t="shared" si="60"/>
        <v>-801368.10359367996</v>
      </c>
      <c r="I942" s="738">
        <f>SUMIF('Tab 3'!$N$11:$N$409,A942,'Tab 3'!$O$11:$O$409)</f>
        <v>0</v>
      </c>
      <c r="J942" s="337">
        <f>SUMIF('Tab 4'!$N$11:$N$409,A942,'Tab 4'!$O$11:$O$409)</f>
        <v>0</v>
      </c>
      <c r="K942" s="337">
        <f>SUMIF('Tab 5'!$N$11:$N$69,A942,'Tab 5'!$O$11:$O$69)</f>
        <v>0</v>
      </c>
      <c r="L942" s="751">
        <f>SUMIF('Tab 6'!$N$11:$N$409,A942,'Tab 6'!$O$11:$O$409)</f>
        <v>0</v>
      </c>
      <c r="M942" s="337">
        <f>SUMIF('Tab7'!$N$70:$N$273,A942,'Tab7'!$O$70:$O$273)</f>
        <v>0</v>
      </c>
      <c r="N942" s="337">
        <f>SUMIF('Tab 8'!$N$70:$N$680,A942,'Tab 8'!$O$70:$O$680)</f>
        <v>0</v>
      </c>
      <c r="O942" s="739">
        <f t="shared" si="57"/>
        <v>0</v>
      </c>
      <c r="P942" s="740">
        <f t="shared" si="59"/>
        <v>0</v>
      </c>
      <c r="Q942" s="735" t="s">
        <v>1878</v>
      </c>
    </row>
    <row r="943" spans="1:17">
      <c r="A943" s="732" t="s">
        <v>1608</v>
      </c>
      <c r="B943" s="80">
        <f>VLOOKUP(A943,[1]Adjustments!$A$12:$B$1400,2,FALSE)</f>
        <v>151564.84</v>
      </c>
      <c r="C943" s="80">
        <f>VLOOKUP(A943,[1]Adjustments!$A$12:$DS$1400,123,FALSE)</f>
        <v>0</v>
      </c>
      <c r="D943" s="80">
        <f t="shared" si="58"/>
        <v>151564.84</v>
      </c>
      <c r="F943" s="337">
        <f>VLOOKUP(A943,[1]Adjustments!$A$12:$DQ$1400,121,FALSE)</f>
        <v>0</v>
      </c>
      <c r="G943" s="740">
        <f t="shared" si="60"/>
        <v>-151564.84</v>
      </c>
      <c r="I943" s="738">
        <f>SUMIF('Tab 3'!$N$11:$N$409,A943,'Tab 3'!$O$11:$O$409)</f>
        <v>0</v>
      </c>
      <c r="J943" s="337">
        <f>SUMIF('Tab 4'!$N$11:$N$409,A943,'Tab 4'!$O$11:$O$409)</f>
        <v>0</v>
      </c>
      <c r="K943" s="337">
        <f>SUMIF('Tab 5'!$N$11:$N$69,A943,'Tab 5'!$O$11:$O$69)</f>
        <v>0</v>
      </c>
      <c r="L943" s="751">
        <f>SUMIF('Tab 6'!$N$11:$N$409,A943,'Tab 6'!$O$11:$O$409)</f>
        <v>0</v>
      </c>
      <c r="M943" s="337">
        <f>SUMIF('Tab7'!$N$70:$N$273,A943,'Tab7'!$O$70:$O$273)</f>
        <v>0</v>
      </c>
      <c r="N943" s="337">
        <f>SUMIF('Tab 8'!$N$70:$N$680,A943,'Tab 8'!$O$70:$O$680)</f>
        <v>0</v>
      </c>
      <c r="O943" s="739">
        <f t="shared" si="57"/>
        <v>0</v>
      </c>
      <c r="P943" s="740">
        <f t="shared" si="59"/>
        <v>0</v>
      </c>
    </row>
    <row r="944" spans="1:17">
      <c r="A944" s="732" t="s">
        <v>1609</v>
      </c>
      <c r="B944" s="80">
        <f>VLOOKUP(A944,[1]Adjustments!$A$12:$B$1400,2,FALSE)</f>
        <v>2923713.42</v>
      </c>
      <c r="C944" s="80">
        <f>VLOOKUP(A944,[1]Adjustments!$A$12:$DS$1400,123,FALSE)</f>
        <v>0</v>
      </c>
      <c r="D944" s="80">
        <f t="shared" si="58"/>
        <v>2923713.42</v>
      </c>
      <c r="F944" s="337">
        <f>VLOOKUP(A944,[1]Adjustments!$A$12:$DQ$1400,121,FALSE)</f>
        <v>0</v>
      </c>
      <c r="G944" s="740">
        <f t="shared" si="60"/>
        <v>-2923713.42</v>
      </c>
      <c r="I944" s="738">
        <f>SUMIF('Tab 3'!$N$11:$N$409,A944,'Tab 3'!$O$11:$O$409)</f>
        <v>0</v>
      </c>
      <c r="J944" s="337">
        <f>SUMIF('Tab 4'!$N$11:$N$409,A944,'Tab 4'!$O$11:$O$409)</f>
        <v>0</v>
      </c>
      <c r="K944" s="337">
        <f>SUMIF('Tab 5'!$N$11:$N$69,A944,'Tab 5'!$O$11:$O$69)</f>
        <v>0</v>
      </c>
      <c r="L944" s="751">
        <f>SUMIF('Tab 6'!$N$11:$N$409,A944,'Tab 6'!$O$11:$O$409)</f>
        <v>0</v>
      </c>
      <c r="M944" s="337">
        <f>SUMIF('Tab7'!$N$70:$N$273,A944,'Tab7'!$O$70:$O$273)</f>
        <v>0</v>
      </c>
      <c r="N944" s="337">
        <f>SUMIF('Tab 8'!$N$70:$N$680,A944,'Tab 8'!$O$70:$O$680)</f>
        <v>0</v>
      </c>
      <c r="O944" s="739">
        <f t="shared" si="57"/>
        <v>0</v>
      </c>
      <c r="P944" s="740">
        <f t="shared" si="59"/>
        <v>0</v>
      </c>
    </row>
    <row r="945" spans="1:17">
      <c r="A945" s="732" t="s">
        <v>1610</v>
      </c>
      <c r="B945" s="80">
        <f>VLOOKUP(A945,[1]Adjustments!$A$12:$B$1400,2,FALSE)</f>
        <v>81765.53</v>
      </c>
      <c r="C945" s="80">
        <f>VLOOKUP(A945,[1]Adjustments!$A$12:$DS$1400,123,FALSE)</f>
        <v>0</v>
      </c>
      <c r="D945" s="80">
        <f t="shared" si="58"/>
        <v>81765.53</v>
      </c>
      <c r="F945" s="337">
        <f>VLOOKUP(A945,[1]Adjustments!$A$12:$DQ$1400,121,FALSE)</f>
        <v>0</v>
      </c>
      <c r="G945" s="740">
        <f t="shared" si="60"/>
        <v>-81765.53</v>
      </c>
      <c r="I945" s="738">
        <f>SUMIF('Tab 3'!$N$11:$N$409,A945,'Tab 3'!$O$11:$O$409)</f>
        <v>0</v>
      </c>
      <c r="J945" s="337">
        <f>SUMIF('Tab 4'!$N$11:$N$409,A945,'Tab 4'!$O$11:$O$409)</f>
        <v>0</v>
      </c>
      <c r="K945" s="337">
        <f>SUMIF('Tab 5'!$N$11:$N$69,A945,'Tab 5'!$O$11:$O$69)</f>
        <v>0</v>
      </c>
      <c r="L945" s="751">
        <f>SUMIF('Tab 6'!$N$11:$N$409,A945,'Tab 6'!$O$11:$O$409)</f>
        <v>0</v>
      </c>
      <c r="M945" s="337">
        <f>SUMIF('Tab7'!$N$70:$N$273,A945,'Tab7'!$O$70:$O$273)</f>
        <v>0</v>
      </c>
      <c r="N945" s="337">
        <f>SUMIF('Tab 8'!$N$70:$N$680,A945,'Tab 8'!$O$70:$O$680)</f>
        <v>0</v>
      </c>
      <c r="O945" s="739">
        <f t="shared" si="57"/>
        <v>0</v>
      </c>
      <c r="P945" s="740">
        <f t="shared" si="59"/>
        <v>0</v>
      </c>
    </row>
    <row r="946" spans="1:17">
      <c r="A946" s="826" t="s">
        <v>1611</v>
      </c>
      <c r="B946" s="827">
        <f>VLOOKUP(A946,[1]Adjustments!$A$12:$B$1400,2,FALSE)</f>
        <v>10460946.93</v>
      </c>
      <c r="C946" s="827">
        <f>VLOOKUP(A946,[1]Adjustments!$A$12:$DS$1400,123,FALSE)</f>
        <v>0</v>
      </c>
      <c r="D946" s="827">
        <f t="shared" si="58"/>
        <v>10460946.93</v>
      </c>
      <c r="E946" s="828"/>
      <c r="F946" s="829">
        <f>VLOOKUP(A946,[1]Adjustments!$A$12:$DQ$1400,121,FALSE)</f>
        <v>0</v>
      </c>
      <c r="G946" s="829">
        <f t="shared" si="60"/>
        <v>-10460946.93</v>
      </c>
      <c r="I946" s="738">
        <f>SUMIF('Tab 3'!$N$11:$N$409,A946,'Tab 3'!$O$11:$O$409)</f>
        <v>0</v>
      </c>
      <c r="J946" s="337">
        <f>SUMIF('Tab 4'!$N$11:$N$409,A946,'Tab 4'!$O$11:$O$409)</f>
        <v>0</v>
      </c>
      <c r="K946" s="337">
        <f>SUMIF('Tab 5'!$N$11:$N$69,A946,'Tab 5'!$O$11:$O$69)</f>
        <v>0</v>
      </c>
      <c r="L946" s="751">
        <f>SUMIF('Tab 6'!$N$11:$N$409,A946,'Tab 6'!$O$11:$O$409)</f>
        <v>0</v>
      </c>
      <c r="M946" s="337">
        <f>SUMIF('Tab7'!$N$70:$N$273,A946,'Tab7'!$O$70:$O$273)</f>
        <v>0</v>
      </c>
      <c r="N946" s="337">
        <f>SUMIF('Tab 8'!$N$70:$N$680,A946,'Tab 8'!$O$70:$O$680)</f>
        <v>0</v>
      </c>
      <c r="O946" s="739">
        <f t="shared" si="57"/>
        <v>0</v>
      </c>
      <c r="P946" s="740">
        <f t="shared" si="59"/>
        <v>0</v>
      </c>
    </row>
    <row r="947" spans="1:17">
      <c r="A947" s="826" t="s">
        <v>1612</v>
      </c>
      <c r="B947" s="827">
        <f>VLOOKUP(A947,[1]Adjustments!$A$12:$B$1400,2,FALSE)</f>
        <v>647411591.44000006</v>
      </c>
      <c r="C947" s="827">
        <f>VLOOKUP(A947,[1]Adjustments!$A$12:$DS$1400,123,FALSE)</f>
        <v>0</v>
      </c>
      <c r="D947" s="827">
        <f t="shared" si="58"/>
        <v>647411591.44000006</v>
      </c>
      <c r="E947" s="828"/>
      <c r="F947" s="829">
        <f>VLOOKUP(A947,[1]Adjustments!$A$12:$DQ$1400,121,FALSE)</f>
        <v>-31516617.413510188</v>
      </c>
      <c r="G947" s="829">
        <f t="shared" si="60"/>
        <v>-678928208.85351026</v>
      </c>
      <c r="I947" s="738">
        <f>SUMIF('Tab 3'!$N$11:$N$409,A947,'Tab 3'!$O$11:$O$409)</f>
        <v>0</v>
      </c>
      <c r="J947" s="337">
        <f>SUMIF('Tab 4'!$N$11:$N$409,A947,'Tab 4'!$O$11:$O$409)</f>
        <v>0</v>
      </c>
      <c r="K947" s="337">
        <f>SUMIF('Tab 5'!$N$11:$N$69,A947,'Tab 5'!$O$11:$O$69)</f>
        <v>-21528672.564370409</v>
      </c>
      <c r="L947" s="751">
        <f>SUMIF('Tab 6'!$N$11:$N$409,A947,'Tab 6'!$O$11:$O$409)</f>
        <v>0</v>
      </c>
      <c r="M947" s="337">
        <f>SUMIF('Tab7'!$N$70:$N$273,A947,'Tab7'!$O$70:$O$273)</f>
        <v>0</v>
      </c>
      <c r="N947" s="337">
        <f>SUMIF('Tab 8'!$N$70:$N$680,A947,'Tab 8'!$O$70:$O$680)</f>
        <v>0</v>
      </c>
      <c r="O947" s="739">
        <f t="shared" si="57"/>
        <v>-21528672.564370409</v>
      </c>
      <c r="P947" s="740">
        <f t="shared" si="59"/>
        <v>-21528672.564370409</v>
      </c>
    </row>
    <row r="948" spans="1:17">
      <c r="A948" s="732" t="s">
        <v>1966</v>
      </c>
      <c r="B948" s="80">
        <f>VLOOKUP(A948,[1]Adjustments!$A$12:$B$1400,2,FALSE)</f>
        <v>212081</v>
      </c>
      <c r="C948" s="80">
        <f>VLOOKUP(A948,[1]Adjustments!$A$12:$DS$1400,123,FALSE)</f>
        <v>0</v>
      </c>
      <c r="D948" s="80">
        <f t="shared" si="58"/>
        <v>212081</v>
      </c>
      <c r="F948" s="337">
        <f>VLOOKUP(A948,[1]Adjustments!$A$12:$DQ$1400,121,FALSE)</f>
        <v>0</v>
      </c>
      <c r="G948" s="740">
        <f t="shared" si="60"/>
        <v>-212081</v>
      </c>
      <c r="I948" s="738">
        <f>SUMIF('Tab 3'!$N$11:$N$409,A948,'Tab 3'!$O$11:$O$409)</f>
        <v>0</v>
      </c>
      <c r="J948" s="337">
        <f>SUMIF('Tab 4'!$N$11:$N$409,A948,'Tab 4'!$O$11:$O$409)</f>
        <v>0</v>
      </c>
      <c r="K948" s="337">
        <f>SUMIF('Tab 5'!$N$11:$N$69,A948,'Tab 5'!$O$11:$O$69)</f>
        <v>0</v>
      </c>
      <c r="L948" s="751">
        <f>SUMIF('Tab 6'!$N$11:$N$409,A948,'Tab 6'!$O$11:$O$409)</f>
        <v>0</v>
      </c>
      <c r="M948" s="337">
        <f>SUMIF('Tab7'!$N$70:$N$273,A948,'Tab7'!$O$70:$O$273)</f>
        <v>0</v>
      </c>
      <c r="N948" s="337">
        <f>SUMIF('Tab 8'!$N$70:$N$680,A948,'Tab 8'!$O$70:$O$680)</f>
        <v>0</v>
      </c>
      <c r="O948" s="739">
        <f t="shared" si="57"/>
        <v>0</v>
      </c>
      <c r="P948" s="740">
        <f t="shared" si="59"/>
        <v>0</v>
      </c>
    </row>
    <row r="949" spans="1:17">
      <c r="A949" s="732" t="s">
        <v>1613</v>
      </c>
      <c r="B949" s="80">
        <f>VLOOKUP(A949,[1]Adjustments!$A$12:$B$1400,2,FALSE)</f>
        <v>1360745.35</v>
      </c>
      <c r="C949" s="80">
        <f>VLOOKUP(A949,[1]Adjustments!$A$12:$DS$1400,123,FALSE)</f>
        <v>0</v>
      </c>
      <c r="D949" s="80">
        <f t="shared" si="58"/>
        <v>1360745.35</v>
      </c>
      <c r="F949" s="337">
        <f>VLOOKUP(A949,[1]Adjustments!$A$12:$DQ$1400,121,FALSE)</f>
        <v>0</v>
      </c>
      <c r="G949" s="740">
        <f t="shared" si="60"/>
        <v>-1360745.35</v>
      </c>
      <c r="I949" s="738">
        <f>SUMIF('Tab 3'!$N$11:$N$409,A949,'Tab 3'!$O$11:$O$409)</f>
        <v>0</v>
      </c>
      <c r="J949" s="337">
        <f>SUMIF('Tab 4'!$N$11:$N$409,A949,'Tab 4'!$O$11:$O$409)</f>
        <v>0</v>
      </c>
      <c r="K949" s="337">
        <f>SUMIF('Tab 5'!$N$11:$N$69,A949,'Tab 5'!$O$11:$O$69)</f>
        <v>0</v>
      </c>
      <c r="L949" s="751">
        <f>SUMIF('Tab 6'!$N$11:$N$409,A949,'Tab 6'!$O$11:$O$409)</f>
        <v>0</v>
      </c>
      <c r="M949" s="337">
        <f>SUMIF('Tab7'!$N$70:$N$273,A949,'Tab7'!$O$70:$O$273)</f>
        <v>0</v>
      </c>
      <c r="N949" s="337">
        <f>SUMIF('Tab 8'!$N$70:$N$680,A949,'Tab 8'!$O$70:$O$680)</f>
        <v>0</v>
      </c>
      <c r="O949" s="739">
        <f t="shared" si="57"/>
        <v>0</v>
      </c>
      <c r="P949" s="740">
        <f t="shared" si="59"/>
        <v>0</v>
      </c>
    </row>
    <row r="950" spans="1:17">
      <c r="A950" s="732" t="s">
        <v>1614</v>
      </c>
      <c r="B950" s="80">
        <f>VLOOKUP(A950,[1]Adjustments!$A$12:$B$1400,2,FALSE)</f>
        <v>-32973.24</v>
      </c>
      <c r="C950" s="80">
        <f>VLOOKUP(A950,[1]Adjustments!$A$12:$DS$1400,123,FALSE)</f>
        <v>0</v>
      </c>
      <c r="D950" s="80">
        <f t="shared" si="58"/>
        <v>-32973.24</v>
      </c>
      <c r="F950" s="337">
        <f>VLOOKUP(A950,[1]Adjustments!$A$12:$DQ$1400,121,FALSE)</f>
        <v>5077469.38</v>
      </c>
      <c r="G950" s="740">
        <f t="shared" si="60"/>
        <v>5110442.62</v>
      </c>
      <c r="I950" s="738">
        <f>SUMIF('Tab 3'!$N$11:$N$409,A950,'Tab 3'!$O$11:$O$409)</f>
        <v>0</v>
      </c>
      <c r="J950" s="337">
        <f>SUMIF('Tab 4'!$N$11:$N$409,A950,'Tab 4'!$O$11:$O$409)</f>
        <v>4458308.3899999997</v>
      </c>
      <c r="K950" s="337">
        <f>SUMIF('Tab 5'!$N$11:$N$69,A950,'Tab 5'!$O$11:$O$69)</f>
        <v>0</v>
      </c>
      <c r="L950" s="751">
        <f>SUMIF('Tab 6'!$N$11:$N$409,A950,'Tab 6'!$O$11:$O$409)</f>
        <v>0</v>
      </c>
      <c r="M950" s="337">
        <f>SUMIF('Tab7'!$N$70:$N$273,A950,'Tab7'!$O$70:$O$273)</f>
        <v>0</v>
      </c>
      <c r="N950" s="337">
        <f>SUMIF('Tab 8'!$N$70:$N$680,A950,'Tab 8'!$O$70:$O$680)</f>
        <v>0</v>
      </c>
      <c r="O950" s="739">
        <f t="shared" si="57"/>
        <v>4458308.3899999997</v>
      </c>
      <c r="P950" s="740">
        <f t="shared" si="59"/>
        <v>4458308.3899999997</v>
      </c>
    </row>
    <row r="951" spans="1:17">
      <c r="A951" s="732" t="s">
        <v>1615</v>
      </c>
      <c r="B951" s="80">
        <f>VLOOKUP(A951,[1]Adjustments!$A$12:$B$1400,2,FALSE)</f>
        <v>-53813.04</v>
      </c>
      <c r="C951" s="80">
        <f>VLOOKUP(A951,[1]Adjustments!$A$12:$DS$1400,123,FALSE)</f>
        <v>0</v>
      </c>
      <c r="D951" s="80">
        <f t="shared" si="58"/>
        <v>-53813.04</v>
      </c>
      <c r="F951" s="337">
        <f>VLOOKUP(A951,[1]Adjustments!$A$12:$DQ$1400,121,FALSE)</f>
        <v>0</v>
      </c>
      <c r="G951" s="740">
        <f t="shared" si="60"/>
        <v>53813.04</v>
      </c>
      <c r="I951" s="738">
        <f>SUMIF('Tab 3'!$N$11:$N$409,A951,'Tab 3'!$O$11:$O$409)</f>
        <v>0</v>
      </c>
      <c r="J951" s="337">
        <f>SUMIF('Tab 4'!$N$11:$N$409,A951,'Tab 4'!$O$11:$O$409)</f>
        <v>0</v>
      </c>
      <c r="K951" s="337">
        <f>SUMIF('Tab 5'!$N$11:$N$69,A951,'Tab 5'!$O$11:$O$69)</f>
        <v>0</v>
      </c>
      <c r="L951" s="751">
        <f>SUMIF('Tab 6'!$N$11:$N$409,A951,'Tab 6'!$O$11:$O$409)</f>
        <v>0</v>
      </c>
      <c r="M951" s="337">
        <f>SUMIF('Tab7'!$N$70:$N$273,A951,'Tab7'!$O$70:$O$273)</f>
        <v>0</v>
      </c>
      <c r="N951" s="337">
        <f>SUMIF('Tab 8'!$N$70:$N$680,A951,'Tab 8'!$O$70:$O$680)</f>
        <v>0</v>
      </c>
      <c r="O951" s="739">
        <f t="shared" si="57"/>
        <v>0</v>
      </c>
      <c r="P951" s="740">
        <f t="shared" si="59"/>
        <v>0</v>
      </c>
    </row>
    <row r="952" spans="1:17">
      <c r="A952" s="732" t="s">
        <v>1616</v>
      </c>
      <c r="B952" s="80">
        <f>VLOOKUP(A952,[1]Adjustments!$A$12:$B$1400,2,FALSE)</f>
        <v>8129.58</v>
      </c>
      <c r="C952" s="80">
        <f>VLOOKUP(A952,[1]Adjustments!$A$12:$DS$1400,123,FALSE)</f>
        <v>0</v>
      </c>
      <c r="D952" s="80">
        <f t="shared" si="58"/>
        <v>8129.58</v>
      </c>
      <c r="F952" s="337">
        <f>VLOOKUP(A952,[1]Adjustments!$A$12:$DQ$1400,121,FALSE)</f>
        <v>0</v>
      </c>
      <c r="G952" s="740">
        <f t="shared" si="60"/>
        <v>-8129.58</v>
      </c>
      <c r="I952" s="738">
        <f>SUMIF('Tab 3'!$N$11:$N$409,A952,'Tab 3'!$O$11:$O$409)</f>
        <v>0</v>
      </c>
      <c r="J952" s="337">
        <f>SUMIF('Tab 4'!$N$11:$N$409,A952,'Tab 4'!$O$11:$O$409)</f>
        <v>0</v>
      </c>
      <c r="K952" s="337">
        <f>SUMIF('Tab 5'!$N$11:$N$69,A952,'Tab 5'!$O$11:$O$69)</f>
        <v>0</v>
      </c>
      <c r="L952" s="751">
        <f>SUMIF('Tab 6'!$N$11:$N$409,A952,'Tab 6'!$O$11:$O$409)</f>
        <v>0</v>
      </c>
      <c r="M952" s="337">
        <f>SUMIF('Tab7'!$N$70:$N$273,A952,'Tab7'!$O$70:$O$273)</f>
        <v>0</v>
      </c>
      <c r="N952" s="337">
        <f>SUMIF('Tab 8'!$N$70:$N$680,A952,'Tab 8'!$O$70:$O$680)</f>
        <v>0</v>
      </c>
      <c r="O952" s="739">
        <f t="shared" si="57"/>
        <v>0</v>
      </c>
      <c r="P952" s="740">
        <f t="shared" si="59"/>
        <v>0</v>
      </c>
    </row>
    <row r="953" spans="1:17">
      <c r="A953" s="732" t="s">
        <v>1617</v>
      </c>
      <c r="B953" s="80">
        <f>VLOOKUP(A953,[1]Adjustments!$A$12:$B$1400,2,FALSE)</f>
        <v>63430591</v>
      </c>
      <c r="C953" s="80">
        <f>VLOOKUP(A953,[1]Adjustments!$A$12:$DS$1400,123,FALSE)</f>
        <v>0</v>
      </c>
      <c r="D953" s="80">
        <f t="shared" si="58"/>
        <v>63430591</v>
      </c>
      <c r="F953" s="337">
        <f>VLOOKUP(A953,[1]Adjustments!$A$12:$DQ$1400,121,FALSE)</f>
        <v>-5079634.0104081631</v>
      </c>
      <c r="G953" s="740">
        <f t="shared" si="60"/>
        <v>-68510225.010408163</v>
      </c>
      <c r="I953" s="738">
        <f>SUMIF('Tab 3'!$N$11:$N$409,A953,'Tab 3'!$O$11:$O$409)</f>
        <v>0</v>
      </c>
      <c r="J953" s="337">
        <f>SUMIF('Tab 4'!$N$11:$N$409,A953,'Tab 4'!$O$11:$O$409)</f>
        <v>-4466951.3924932694</v>
      </c>
      <c r="K953" s="337">
        <f>SUMIF('Tab 5'!$N$11:$N$69,A953,'Tab 5'!$O$11:$O$69)</f>
        <v>0</v>
      </c>
      <c r="L953" s="751">
        <f>SUMIF('Tab 6'!$N$11:$N$409,A953,'Tab 6'!$O$11:$O$409)</f>
        <v>0</v>
      </c>
      <c r="M953" s="337">
        <f>SUMIF('Tab7'!$N$70:$N$273,A953,'Tab7'!$O$70:$O$273)</f>
        <v>0</v>
      </c>
      <c r="N953" s="337">
        <f>SUMIF('Tab 8'!$N$70:$N$680,A953,'Tab 8'!$O$70:$O$680)</f>
        <v>0</v>
      </c>
      <c r="O953" s="739">
        <f t="shared" si="57"/>
        <v>-4466951.3924932694</v>
      </c>
      <c r="P953" s="740">
        <f t="shared" si="59"/>
        <v>-4466951.3924932694</v>
      </c>
    </row>
    <row r="954" spans="1:17">
      <c r="A954" s="732" t="s">
        <v>1618</v>
      </c>
      <c r="B954" s="80">
        <f>VLOOKUP(A954,[1]Adjustments!$A$12:$B$1400,2,FALSE)</f>
        <v>1122425.04</v>
      </c>
      <c r="C954" s="80">
        <f>VLOOKUP(A954,[1]Adjustments!$A$12:$DS$1400,123,FALSE)</f>
        <v>0</v>
      </c>
      <c r="D954" s="80">
        <f t="shared" si="58"/>
        <v>1122425.04</v>
      </c>
      <c r="F954" s="337">
        <f>VLOOKUP(A954,[1]Adjustments!$A$12:$DQ$1400,121,FALSE)</f>
        <v>0</v>
      </c>
      <c r="G954" s="740">
        <f t="shared" si="60"/>
        <v>-1122425.04</v>
      </c>
      <c r="I954" s="738">
        <f>SUMIF('Tab 3'!$N$11:$N$409,A954,'Tab 3'!$O$11:$O$409)</f>
        <v>0</v>
      </c>
      <c r="J954" s="337">
        <f>SUMIF('Tab 4'!$N$11:$N$409,A954,'Tab 4'!$O$11:$O$409)</f>
        <v>0</v>
      </c>
      <c r="K954" s="337">
        <f>SUMIF('Tab 5'!$N$11:$N$69,A954,'Tab 5'!$O$11:$O$69)</f>
        <v>0</v>
      </c>
      <c r="L954" s="751">
        <f>SUMIF('Tab 6'!$N$11:$N$409,A954,'Tab 6'!$O$11:$O$409)</f>
        <v>0</v>
      </c>
      <c r="M954" s="337">
        <f>SUMIF('Tab7'!$N$70:$N$273,A954,'Tab7'!$O$70:$O$273)</f>
        <v>0</v>
      </c>
      <c r="N954" s="337">
        <f>SUMIF('Tab 8'!$N$70:$N$680,A954,'Tab 8'!$O$70:$O$680)</f>
        <v>0</v>
      </c>
      <c r="O954" s="739">
        <f t="shared" si="57"/>
        <v>0</v>
      </c>
      <c r="P954" s="740">
        <f t="shared" si="59"/>
        <v>0</v>
      </c>
    </row>
    <row r="955" spans="1:17">
      <c r="A955" s="732" t="s">
        <v>1619</v>
      </c>
      <c r="B955" s="80">
        <f>VLOOKUP(A955,[1]Adjustments!$A$12:$B$1400,2,FALSE)</f>
        <v>-97006.2</v>
      </c>
      <c r="C955" s="80">
        <f>VLOOKUP(A955,[1]Adjustments!$A$12:$DS$1400,123,FALSE)</f>
        <v>0</v>
      </c>
      <c r="D955" s="80">
        <f t="shared" si="58"/>
        <v>-97006.2</v>
      </c>
      <c r="F955" s="337">
        <f>VLOOKUP(A955,[1]Adjustments!$A$12:$DQ$1400,121,FALSE)</f>
        <v>0</v>
      </c>
      <c r="G955" s="740">
        <f t="shared" si="60"/>
        <v>97006.2</v>
      </c>
      <c r="I955" s="738">
        <f>SUMIF('Tab 3'!$N$11:$N$409,A955,'Tab 3'!$O$11:$O$409)</f>
        <v>0</v>
      </c>
      <c r="J955" s="337">
        <f>SUMIF('Tab 4'!$N$11:$N$409,A955,'Tab 4'!$O$11:$O$409)</f>
        <v>0</v>
      </c>
      <c r="K955" s="337">
        <f>SUMIF('Tab 5'!$N$11:$N$69,A955,'Tab 5'!$O$11:$O$69)</f>
        <v>0</v>
      </c>
      <c r="L955" s="751">
        <f>SUMIF('Tab 6'!$N$11:$N$409,A955,'Tab 6'!$O$11:$O$409)</f>
        <v>0</v>
      </c>
      <c r="M955" s="337">
        <f>SUMIF('Tab7'!$N$70:$N$273,A955,'Tab7'!$O$70:$O$273)</f>
        <v>0</v>
      </c>
      <c r="N955" s="337">
        <f>SUMIF('Tab 8'!$N$70:$N$680,A955,'Tab 8'!$O$70:$O$680)</f>
        <v>0</v>
      </c>
      <c r="O955" s="739">
        <f t="shared" si="57"/>
        <v>0</v>
      </c>
      <c r="P955" s="740">
        <f t="shared" si="59"/>
        <v>0</v>
      </c>
    </row>
    <row r="956" spans="1:17">
      <c r="A956" s="732" t="s">
        <v>1620</v>
      </c>
      <c r="B956" s="80">
        <f>VLOOKUP(A956,[1]Adjustments!$A$12:$B$1400,2,FALSE)</f>
        <v>6120861.1600000001</v>
      </c>
      <c r="C956" s="80">
        <f>VLOOKUP(A956,[1]Adjustments!$A$12:$DS$1400,123,FALSE)</f>
        <v>0</v>
      </c>
      <c r="D956" s="80">
        <f t="shared" si="58"/>
        <v>6120861.1600000001</v>
      </c>
      <c r="F956" s="337">
        <f>VLOOKUP(A956,[1]Adjustments!$A$12:$DQ$1400,121,FALSE)</f>
        <v>-4195.53</v>
      </c>
      <c r="G956" s="740">
        <f t="shared" si="60"/>
        <v>-6125056.6900000004</v>
      </c>
      <c r="I956" s="738">
        <f>SUMIF('Tab 3'!$N$11:$N$409,A956,'Tab 3'!$O$11:$O$409)</f>
        <v>0</v>
      </c>
      <c r="J956" s="337">
        <f>SUMIF('Tab 4'!$N$11:$N$409,A956,'Tab 4'!$O$11:$O$409)</f>
        <v>0</v>
      </c>
      <c r="K956" s="337">
        <f>SUMIF('Tab 5'!$N$11:$N$69,A956,'Tab 5'!$O$11:$O$69)</f>
        <v>0</v>
      </c>
      <c r="L956" s="751">
        <f>SUMIF('Tab 6'!$N$11:$N$409,A956,'Tab 6'!$O$11:$O$409)</f>
        <v>0</v>
      </c>
      <c r="M956" s="337">
        <f>SUMIF('Tab7'!$N$70:$N$273,A956,'Tab7'!$O$70:$O$273)</f>
        <v>0</v>
      </c>
      <c r="N956" s="337">
        <f>SUMIF('Tab 8'!$N$70:$N$680,A956,'Tab 8'!$O$70:$O$680)</f>
        <v>0</v>
      </c>
      <c r="O956" s="739">
        <f t="shared" si="57"/>
        <v>0</v>
      </c>
      <c r="P956" s="740">
        <f t="shared" si="59"/>
        <v>0</v>
      </c>
      <c r="Q956" s="334" t="s">
        <v>2040</v>
      </c>
    </row>
    <row r="957" spans="1:17">
      <c r="A957" s="732" t="s">
        <v>1621</v>
      </c>
      <c r="B957" s="80">
        <f>VLOOKUP(A957,[1]Adjustments!$A$12:$B$1400,2,FALSE)</f>
        <v>10157997.26</v>
      </c>
      <c r="C957" s="80">
        <f>VLOOKUP(A957,[1]Adjustments!$A$12:$DS$1400,123,FALSE)</f>
        <v>0</v>
      </c>
      <c r="D957" s="80">
        <f t="shared" si="58"/>
        <v>10157997.26</v>
      </c>
      <c r="F957" s="337">
        <f>VLOOKUP(A957,[1]Adjustments!$A$12:$DQ$1400,121,FALSE)</f>
        <v>0</v>
      </c>
      <c r="G957" s="740">
        <f t="shared" si="60"/>
        <v>-10157997.26</v>
      </c>
      <c r="I957" s="738">
        <f>SUMIF('Tab 3'!$N$11:$N$409,A957,'Tab 3'!$O$11:$O$409)</f>
        <v>0</v>
      </c>
      <c r="J957" s="337">
        <f>SUMIF('Tab 4'!$N$11:$N$409,A957,'Tab 4'!$O$11:$O$409)</f>
        <v>0</v>
      </c>
      <c r="K957" s="337">
        <f>SUMIF('Tab 5'!$N$11:$N$69,A957,'Tab 5'!$O$11:$O$69)</f>
        <v>0</v>
      </c>
      <c r="L957" s="751">
        <f>SUMIF('Tab 6'!$N$11:$N$409,A957,'Tab 6'!$O$11:$O$409)</f>
        <v>0</v>
      </c>
      <c r="M957" s="337">
        <f>SUMIF('Tab7'!$N$70:$N$273,A957,'Tab7'!$O$70:$O$273)</f>
        <v>0</v>
      </c>
      <c r="N957" s="337">
        <f>SUMIF('Tab 8'!$N$70:$N$680,A957,'Tab 8'!$O$70:$O$680)</f>
        <v>0</v>
      </c>
      <c r="O957" s="739">
        <f t="shared" si="57"/>
        <v>0</v>
      </c>
      <c r="P957" s="740">
        <f t="shared" si="59"/>
        <v>0</v>
      </c>
    </row>
    <row r="958" spans="1:17">
      <c r="A958" s="732" t="s">
        <v>1622</v>
      </c>
      <c r="B958" s="80">
        <f>VLOOKUP(A958,[1]Adjustments!$A$12:$B$1400,2,FALSE)</f>
        <v>3170152.68</v>
      </c>
      <c r="C958" s="80">
        <f>VLOOKUP(A958,[1]Adjustments!$A$12:$DS$1400,123,FALSE)</f>
        <v>0</v>
      </c>
      <c r="D958" s="80">
        <f t="shared" si="58"/>
        <v>3170152.68</v>
      </c>
      <c r="F958" s="337">
        <f>VLOOKUP(A958,[1]Adjustments!$A$12:$DQ$1400,121,FALSE)</f>
        <v>0</v>
      </c>
      <c r="G958" s="740">
        <f t="shared" si="60"/>
        <v>-3170152.68</v>
      </c>
      <c r="I958" s="738">
        <f>SUMIF('Tab 3'!$N$11:$N$409,A958,'Tab 3'!$O$11:$O$409)</f>
        <v>0</v>
      </c>
      <c r="J958" s="337">
        <f>SUMIF('Tab 4'!$N$11:$N$409,A958,'Tab 4'!$O$11:$O$409)</f>
        <v>0</v>
      </c>
      <c r="K958" s="337">
        <f>SUMIF('Tab 5'!$N$11:$N$69,A958,'Tab 5'!$O$11:$O$69)</f>
        <v>0</v>
      </c>
      <c r="L958" s="751">
        <f>SUMIF('Tab 6'!$N$11:$N$409,A958,'Tab 6'!$O$11:$O$409)</f>
        <v>0</v>
      </c>
      <c r="M958" s="337">
        <f>SUMIF('Tab7'!$N$70:$N$273,A958,'Tab7'!$O$70:$O$273)</f>
        <v>0</v>
      </c>
      <c r="N958" s="337">
        <f>SUMIF('Tab 8'!$N$70:$N$680,A958,'Tab 8'!$O$70:$O$680)</f>
        <v>0</v>
      </c>
      <c r="O958" s="739">
        <f t="shared" si="57"/>
        <v>0</v>
      </c>
      <c r="P958" s="740">
        <f t="shared" si="59"/>
        <v>0</v>
      </c>
    </row>
    <row r="959" spans="1:17">
      <c r="A959" s="732" t="s">
        <v>1623</v>
      </c>
      <c r="B959" s="80">
        <f>VLOOKUP(A959,[1]Adjustments!$A$12:$B$1400,2,FALSE)</f>
        <v>384380.48</v>
      </c>
      <c r="C959" s="80">
        <f>VLOOKUP(A959,[1]Adjustments!$A$12:$DS$1400,123,FALSE)</f>
        <v>0</v>
      </c>
      <c r="D959" s="80">
        <f t="shared" si="58"/>
        <v>384380.48</v>
      </c>
      <c r="F959" s="337">
        <f>VLOOKUP(A959,[1]Adjustments!$A$12:$DQ$1400,121,FALSE)</f>
        <v>0</v>
      </c>
      <c r="G959" s="740">
        <f t="shared" si="60"/>
        <v>-384380.48</v>
      </c>
      <c r="I959" s="738">
        <f>SUMIF('Tab 3'!$N$11:$N$409,A959,'Tab 3'!$O$11:$O$409)</f>
        <v>0</v>
      </c>
      <c r="J959" s="337">
        <f>SUMIF('Tab 4'!$N$11:$N$409,A959,'Tab 4'!$O$11:$O$409)</f>
        <v>0</v>
      </c>
      <c r="K959" s="337">
        <f>SUMIF('Tab 5'!$N$11:$N$69,A959,'Tab 5'!$O$11:$O$69)</f>
        <v>0</v>
      </c>
      <c r="L959" s="751">
        <f>SUMIF('Tab 6'!$N$11:$N$409,A959,'Tab 6'!$O$11:$O$409)</f>
        <v>0</v>
      </c>
      <c r="M959" s="337">
        <f>SUMIF('Tab7'!$N$70:$N$273,A959,'Tab7'!$O$70:$O$273)</f>
        <v>0</v>
      </c>
      <c r="N959" s="337">
        <f>SUMIF('Tab 8'!$N$70:$N$680,A959,'Tab 8'!$O$70:$O$680)</f>
        <v>0</v>
      </c>
      <c r="O959" s="739">
        <f t="shared" si="57"/>
        <v>0</v>
      </c>
      <c r="P959" s="740">
        <f t="shared" si="59"/>
        <v>0</v>
      </c>
    </row>
    <row r="960" spans="1:17">
      <c r="A960" s="732" t="s">
        <v>1624</v>
      </c>
      <c r="B960" s="80">
        <f>VLOOKUP(A960,[1]Adjustments!$A$12:$B$1400,2,FALSE)</f>
        <v>6814267.79</v>
      </c>
      <c r="C960" s="80">
        <f>VLOOKUP(A960,[1]Adjustments!$A$12:$DS$1400,123,FALSE)</f>
        <v>0</v>
      </c>
      <c r="D960" s="80">
        <f t="shared" si="58"/>
        <v>6814267.79</v>
      </c>
      <c r="F960" s="337">
        <f>VLOOKUP(A960,[1]Adjustments!$A$12:$DQ$1400,121,FALSE)</f>
        <v>0</v>
      </c>
      <c r="G960" s="740">
        <f t="shared" si="60"/>
        <v>-6814267.79</v>
      </c>
      <c r="I960" s="738">
        <f>SUMIF('Tab 3'!$N$11:$N$409,A960,'Tab 3'!$O$11:$O$409)</f>
        <v>0</v>
      </c>
      <c r="J960" s="337">
        <f>SUMIF('Tab 4'!$N$11:$N$409,A960,'Tab 4'!$O$11:$O$409)</f>
        <v>0</v>
      </c>
      <c r="K960" s="337">
        <f>SUMIF('Tab 5'!$N$11:$N$69,A960,'Tab 5'!$O$11:$O$69)</f>
        <v>0</v>
      </c>
      <c r="L960" s="751">
        <f>SUMIF('Tab 6'!$N$11:$N$409,A960,'Tab 6'!$O$11:$O$409)</f>
        <v>0</v>
      </c>
      <c r="M960" s="337">
        <f>SUMIF('Tab7'!$N$70:$N$273,A960,'Tab7'!$O$70:$O$273)</f>
        <v>0</v>
      </c>
      <c r="N960" s="337">
        <f>SUMIF('Tab 8'!$N$70:$N$680,A960,'Tab 8'!$O$70:$O$680)</f>
        <v>0</v>
      </c>
      <c r="O960" s="739">
        <f t="shared" si="57"/>
        <v>0</v>
      </c>
      <c r="P960" s="740">
        <f t="shared" si="59"/>
        <v>0</v>
      </c>
    </row>
    <row r="961" spans="1:17">
      <c r="A961" s="732" t="s">
        <v>1625</v>
      </c>
      <c r="B961" s="80">
        <f>VLOOKUP(A961,[1]Adjustments!$A$12:$B$1400,2,FALSE)</f>
        <v>141338184.25999999</v>
      </c>
      <c r="C961" s="80">
        <f>VLOOKUP(A961,[1]Adjustments!$A$12:$DS$1400,123,FALSE)</f>
        <v>0</v>
      </c>
      <c r="D961" s="80">
        <f t="shared" si="58"/>
        <v>141338184.25999999</v>
      </c>
      <c r="F961" s="337">
        <f>VLOOKUP(A961,[1]Adjustments!$A$12:$DQ$1400,121,FALSE)</f>
        <v>0</v>
      </c>
      <c r="G961" s="740">
        <f t="shared" si="60"/>
        <v>-141338184.25999999</v>
      </c>
      <c r="I961" s="738">
        <f>SUMIF('Tab 3'!$N$11:$N$409,A961,'Tab 3'!$O$11:$O$409)</f>
        <v>0</v>
      </c>
      <c r="J961" s="337">
        <f>SUMIF('Tab 4'!$N$11:$N$409,A961,'Tab 4'!$O$11:$O$409)</f>
        <v>0</v>
      </c>
      <c r="K961" s="337">
        <f>SUMIF('Tab 5'!$N$11:$N$69,A961,'Tab 5'!$O$11:$O$69)</f>
        <v>0</v>
      </c>
      <c r="L961" s="751">
        <f>SUMIF('Tab 6'!$N$11:$N$409,A961,'Tab 6'!$O$11:$O$409)</f>
        <v>0</v>
      </c>
      <c r="M961" s="337">
        <f>SUMIF('Tab7'!$N$70:$N$273,A961,'Tab7'!$O$70:$O$273)</f>
        <v>0</v>
      </c>
      <c r="N961" s="337">
        <f>SUMIF('Tab 8'!$N$70:$N$680,A961,'Tab 8'!$O$70:$O$680)</f>
        <v>0</v>
      </c>
      <c r="O961" s="739">
        <f t="shared" si="57"/>
        <v>0</v>
      </c>
      <c r="P961" s="740">
        <f t="shared" si="59"/>
        <v>0</v>
      </c>
    </row>
    <row r="962" spans="1:17">
      <c r="A962" s="732" t="s">
        <v>1626</v>
      </c>
      <c r="B962" s="80">
        <f>VLOOKUP(A962,[1]Adjustments!$A$12:$B$1400,2,FALSE)</f>
        <v>4114483.07</v>
      </c>
      <c r="C962" s="80">
        <f>VLOOKUP(A962,[1]Adjustments!$A$12:$DS$1400,123,FALSE)</f>
        <v>0</v>
      </c>
      <c r="D962" s="80">
        <f t="shared" si="58"/>
        <v>4114483.07</v>
      </c>
      <c r="F962" s="337">
        <f>VLOOKUP(A962,[1]Adjustments!$A$12:$DQ$1400,121,FALSE)</f>
        <v>-1890715.6300000001</v>
      </c>
      <c r="G962" s="740">
        <f t="shared" si="60"/>
        <v>-6005198.7000000002</v>
      </c>
      <c r="I962" s="738">
        <f>SUMIF('Tab 3'!$N$11:$N$409,A962,'Tab 3'!$O$11:$O$409)</f>
        <v>0</v>
      </c>
      <c r="J962" s="337">
        <f>SUMIF('Tab 4'!$N$11:$N$409,A962,'Tab 4'!$O$11:$O$409)</f>
        <v>0</v>
      </c>
      <c r="K962" s="337">
        <f>SUMIF('Tab 5'!$N$11:$N$69,A962,'Tab 5'!$O$11:$O$69)</f>
        <v>0</v>
      </c>
      <c r="L962" s="751">
        <f>SUMIF('Tab 6'!$N$11:$N$409,A962,'Tab 6'!$O$11:$O$409)</f>
        <v>0</v>
      </c>
      <c r="M962" s="337">
        <f>SUMIF('Tab7'!$N$70:$N$273,A962,'Tab7'!$O$70:$O$273)</f>
        <v>0</v>
      </c>
      <c r="N962" s="337">
        <f>SUMIF('Tab 8'!$N$70:$N$680,A962,'Tab 8'!$O$70:$O$680)</f>
        <v>0</v>
      </c>
      <c r="O962" s="739">
        <f t="shared" si="57"/>
        <v>0</v>
      </c>
      <c r="P962" s="740">
        <f t="shared" si="59"/>
        <v>0</v>
      </c>
      <c r="Q962" s="334" t="s">
        <v>2040</v>
      </c>
    </row>
    <row r="963" spans="1:17">
      <c r="A963" s="826" t="s">
        <v>1627</v>
      </c>
      <c r="B963" s="827">
        <f>VLOOKUP(A963,[1]Adjustments!$A$12:$B$1400,2,FALSE)</f>
        <v>2310249.96</v>
      </c>
      <c r="C963" s="827">
        <f>VLOOKUP(A963,[1]Adjustments!$A$12:$DS$1400,123,FALSE)</f>
        <v>0</v>
      </c>
      <c r="D963" s="827">
        <f t="shared" si="58"/>
        <v>2310249.96</v>
      </c>
      <c r="E963" s="828"/>
      <c r="F963" s="829">
        <f>VLOOKUP(A963,[1]Adjustments!$A$12:$DQ$1400,121,FALSE)</f>
        <v>0</v>
      </c>
      <c r="G963" s="829">
        <f t="shared" si="60"/>
        <v>-2310249.96</v>
      </c>
      <c r="I963" s="738">
        <f>SUMIF('Tab 3'!$N$11:$N$409,A963,'Tab 3'!$O$11:$O$409)</f>
        <v>0</v>
      </c>
      <c r="J963" s="337">
        <f>SUMIF('Tab 4'!$N$11:$N$409,A963,'Tab 4'!$O$11:$O$409)</f>
        <v>0</v>
      </c>
      <c r="K963" s="337">
        <f>SUMIF('Tab 5'!$N$11:$N$69,A963,'Tab 5'!$O$11:$O$69)</f>
        <v>0</v>
      </c>
      <c r="L963" s="751">
        <f>SUMIF('Tab 6'!$N$11:$N$409,A963,'Tab 6'!$O$11:$O$409)</f>
        <v>0</v>
      </c>
      <c r="M963" s="337">
        <f>SUMIF('Tab7'!$N$70:$N$273,A963,'Tab7'!$O$70:$O$273)</f>
        <v>0</v>
      </c>
      <c r="N963" s="337">
        <f>SUMIF('Tab 8'!$N$70:$N$680,A963,'Tab 8'!$O$70:$O$680)</f>
        <v>0</v>
      </c>
      <c r="O963" s="739">
        <f t="shared" si="57"/>
        <v>0</v>
      </c>
      <c r="P963" s="740">
        <f t="shared" si="59"/>
        <v>0</v>
      </c>
    </row>
    <row r="964" spans="1:17">
      <c r="A964" s="732" t="s">
        <v>1628</v>
      </c>
      <c r="B964" s="80">
        <f>VLOOKUP(A964,[1]Adjustments!$A$12:$B$1400,2,FALSE)</f>
        <v>1327054.45</v>
      </c>
      <c r="C964" s="80">
        <f>VLOOKUP(A964,[1]Adjustments!$A$12:$DS$1400,123,FALSE)</f>
        <v>0</v>
      </c>
      <c r="D964" s="80">
        <f>SUM(B964:C964)</f>
        <v>1327054.45</v>
      </c>
      <c r="F964" s="337">
        <f>VLOOKUP(A964,[1]Adjustments!$A$12:$DQ$1400,121,FALSE)</f>
        <v>0</v>
      </c>
      <c r="G964" s="740">
        <f>+F964-D964</f>
        <v>-1327054.45</v>
      </c>
      <c r="I964" s="738">
        <f>SUMIF('Tab 3'!$N$11:$N$409,A964,'Tab 3'!$O$11:$O$409)</f>
        <v>0</v>
      </c>
      <c r="J964" s="337">
        <f>SUMIF('Tab 4'!$N$11:$N$409,A964,'Tab 4'!$O$11:$O$409)</f>
        <v>0</v>
      </c>
      <c r="K964" s="337">
        <f>SUMIF('Tab 5'!$N$11:$N$69,A964,'Tab 5'!$O$11:$O$69)</f>
        <v>0</v>
      </c>
      <c r="L964" s="751">
        <f>SUMIF('Tab 6'!$N$11:$N$409,A964,'Tab 6'!$O$11:$O$409)</f>
        <v>0</v>
      </c>
      <c r="M964" s="337">
        <f>SUMIF('Tab7'!$N$70:$N$273,A964,'Tab7'!$O$70:$O$273)</f>
        <v>0</v>
      </c>
      <c r="N964" s="337">
        <f>SUMIF('Tab 8'!$N$70:$N$680,A964,'Tab 8'!$O$70:$O$680)</f>
        <v>0</v>
      </c>
      <c r="O964" s="739">
        <f>SUM(I964:N964)</f>
        <v>0</v>
      </c>
      <c r="P964" s="740">
        <f>+O964-C964</f>
        <v>0</v>
      </c>
    </row>
    <row r="965" spans="1:17">
      <c r="A965" s="732" t="s">
        <v>1629</v>
      </c>
      <c r="B965" s="80">
        <f>VLOOKUP(A965,[1]Adjustments!$A$12:$B$1400,2,FALSE)</f>
        <v>4207197.76</v>
      </c>
      <c r="C965" s="80">
        <f>VLOOKUP(A965,[1]Adjustments!$A$12:$DS$1400,123,FALSE)</f>
        <v>0</v>
      </c>
      <c r="D965" s="80">
        <f t="shared" si="58"/>
        <v>4207197.76</v>
      </c>
      <c r="F965" s="337">
        <f>VLOOKUP(A965,[1]Adjustments!$A$12:$DQ$1400,121,FALSE)</f>
        <v>0</v>
      </c>
      <c r="G965" s="740">
        <f t="shared" si="60"/>
        <v>-4207197.76</v>
      </c>
      <c r="I965" s="738">
        <f>SUMIF('Tab 3'!$N$11:$N$409,A965,'Tab 3'!$O$11:$O$409)</f>
        <v>0</v>
      </c>
      <c r="J965" s="337">
        <f>SUMIF('Tab 4'!$N$11:$N$409,A965,'Tab 4'!$O$11:$O$409)</f>
        <v>0</v>
      </c>
      <c r="K965" s="337">
        <f>SUMIF('Tab 5'!$N$11:$N$69,A965,'Tab 5'!$O$11:$O$69)</f>
        <v>0</v>
      </c>
      <c r="L965" s="751">
        <f>SUMIF('Tab 6'!$N$11:$N$409,A965,'Tab 6'!$O$11:$O$409)</f>
        <v>0</v>
      </c>
      <c r="M965" s="337">
        <f>SUMIF('Tab7'!$N$70:$N$273,A965,'Tab7'!$O$70:$O$273)</f>
        <v>0</v>
      </c>
      <c r="N965" s="337">
        <f>SUMIF('Tab 8'!$N$70:$N$680,A965,'Tab 8'!$O$70:$O$680)</f>
        <v>0</v>
      </c>
      <c r="O965" s="739">
        <f t="shared" si="57"/>
        <v>0</v>
      </c>
      <c r="P965" s="740">
        <f t="shared" si="59"/>
        <v>0</v>
      </c>
    </row>
    <row r="966" spans="1:17">
      <c r="A966" s="826" t="s">
        <v>1630</v>
      </c>
      <c r="B966" s="827">
        <f>VLOOKUP(A966,[1]Adjustments!$A$12:$B$1400,2,FALSE)</f>
        <v>9204108.9000000004</v>
      </c>
      <c r="C966" s="827">
        <f>VLOOKUP(A966,[1]Adjustments!$A$12:$DS$1400,123,FALSE)</f>
        <v>0</v>
      </c>
      <c r="D966" s="827">
        <f t="shared" si="58"/>
        <v>9204108.9000000004</v>
      </c>
      <c r="E966" s="828"/>
      <c r="F966" s="829">
        <f>VLOOKUP(A966,[1]Adjustments!$A$12:$DQ$1400,121,FALSE)</f>
        <v>0</v>
      </c>
      <c r="G966" s="829">
        <f t="shared" si="60"/>
        <v>-9204108.9000000004</v>
      </c>
      <c r="I966" s="738">
        <f>SUMIF('Tab 3'!$N$11:$N$409,A966,'Tab 3'!$O$11:$O$409)</f>
        <v>0</v>
      </c>
      <c r="J966" s="337">
        <f>SUMIF('Tab 4'!$N$11:$N$409,A966,'Tab 4'!$O$11:$O$409)</f>
        <v>0</v>
      </c>
      <c r="K966" s="337">
        <f>SUMIF('Tab 5'!$N$11:$N$69,A966,'Tab 5'!$O$11:$O$69)</f>
        <v>0</v>
      </c>
      <c r="L966" s="751">
        <f>SUMIF('Tab 6'!$N$11:$N$409,A966,'Tab 6'!$O$11:$O$409)</f>
        <v>0</v>
      </c>
      <c r="M966" s="337">
        <f>SUMIF('Tab7'!$N$70:$N$273,A966,'Tab7'!$O$70:$O$273)</f>
        <v>0</v>
      </c>
      <c r="N966" s="337">
        <f>SUMIF('Tab 8'!$N$70:$N$680,A966,'Tab 8'!$O$70:$O$680)</f>
        <v>0</v>
      </c>
      <c r="O966" s="739">
        <f t="shared" si="57"/>
        <v>0</v>
      </c>
      <c r="P966" s="740">
        <f t="shared" si="59"/>
        <v>0</v>
      </c>
    </row>
    <row r="967" spans="1:17">
      <c r="A967" s="732" t="s">
        <v>1631</v>
      </c>
      <c r="B967" s="80">
        <f>VLOOKUP(A967,[1]Adjustments!$A$12:$B$1400,2,FALSE)</f>
        <v>16813917.149999999</v>
      </c>
      <c r="C967" s="80">
        <f>VLOOKUP(A967,[1]Adjustments!$A$12:$DS$1400,123,FALSE)</f>
        <v>0</v>
      </c>
      <c r="D967" s="80">
        <f t="shared" si="58"/>
        <v>16813917.149999999</v>
      </c>
      <c r="F967" s="337">
        <f>VLOOKUP(A967,[1]Adjustments!$A$12:$DQ$1400,121,FALSE)</f>
        <v>0</v>
      </c>
      <c r="G967" s="740">
        <f t="shared" si="60"/>
        <v>-16813917.149999999</v>
      </c>
      <c r="I967" s="738">
        <f>SUMIF('Tab 3'!$N$11:$N$409,A967,'Tab 3'!$O$11:$O$409)</f>
        <v>0</v>
      </c>
      <c r="J967" s="337">
        <f>SUMIF('Tab 4'!$N$11:$N$409,A967,'Tab 4'!$O$11:$O$409)</f>
        <v>0</v>
      </c>
      <c r="K967" s="337">
        <f>SUMIF('Tab 5'!$N$11:$N$69,A967,'Tab 5'!$O$11:$O$69)</f>
        <v>0</v>
      </c>
      <c r="L967" s="751">
        <f>SUMIF('Tab 6'!$N$11:$N$409,A967,'Tab 6'!$O$11:$O$409)</f>
        <v>0</v>
      </c>
      <c r="M967" s="337">
        <f>SUMIF('Tab7'!$N$70:$N$273,A967,'Tab7'!$O$70:$O$273)</f>
        <v>0</v>
      </c>
      <c r="N967" s="337">
        <f>SUMIF('Tab 8'!$N$70:$N$680,A967,'Tab 8'!$O$70:$O$680)</f>
        <v>0</v>
      </c>
      <c r="O967" s="739">
        <f t="shared" si="57"/>
        <v>0</v>
      </c>
      <c r="P967" s="740">
        <f t="shared" si="59"/>
        <v>0</v>
      </c>
    </row>
    <row r="968" spans="1:17">
      <c r="A968" s="826" t="s">
        <v>1632</v>
      </c>
      <c r="B968" s="827">
        <f>VLOOKUP(A968,[1]Adjustments!$A$12:$B$1400,2,FALSE)</f>
        <v>77329</v>
      </c>
      <c r="C968" s="827">
        <f>VLOOKUP(A968,[1]Adjustments!$A$12:$DS$1400,123,FALSE)</f>
        <v>0</v>
      </c>
      <c r="D968" s="827">
        <f t="shared" si="58"/>
        <v>77329</v>
      </c>
      <c r="E968" s="828"/>
      <c r="F968" s="829">
        <f>VLOOKUP(A968,[1]Adjustments!$A$12:$DQ$1400,121,FALSE)</f>
        <v>0</v>
      </c>
      <c r="G968" s="829">
        <f t="shared" si="60"/>
        <v>-77329</v>
      </c>
      <c r="I968" s="738">
        <f>SUMIF('Tab 3'!$N$11:$N$409,A968,'Tab 3'!$O$11:$O$409)</f>
        <v>0</v>
      </c>
      <c r="J968" s="337">
        <f>SUMIF('Tab 4'!$N$11:$N$409,A968,'Tab 4'!$O$11:$O$409)</f>
        <v>0</v>
      </c>
      <c r="K968" s="337">
        <f>SUMIF('Tab 5'!$N$11:$N$69,A968,'Tab 5'!$O$11:$O$69)</f>
        <v>0</v>
      </c>
      <c r="L968" s="751">
        <f>SUMIF('Tab 6'!$N$11:$N$409,A968,'Tab 6'!$O$11:$O$409)</f>
        <v>0</v>
      </c>
      <c r="M968" s="337">
        <f>SUMIF('Tab7'!$N$70:$N$273,A968,'Tab7'!$O$70:$O$273)</f>
        <v>0</v>
      </c>
      <c r="N968" s="337">
        <f>SUMIF('Tab 8'!$N$70:$N$680,A968,'Tab 8'!$O$70:$O$680)</f>
        <v>0</v>
      </c>
      <c r="O968" s="739">
        <f t="shared" si="57"/>
        <v>0</v>
      </c>
      <c r="P968" s="740">
        <f t="shared" si="59"/>
        <v>0</v>
      </c>
    </row>
    <row r="969" spans="1:17">
      <c r="A969" s="732" t="s">
        <v>1633</v>
      </c>
      <c r="B969" s="80">
        <f>VLOOKUP(A969,[1]Adjustments!$A$12:$B$1400,2,FALSE)</f>
        <v>322312.18</v>
      </c>
      <c r="C969" s="80">
        <f>VLOOKUP(A969,[1]Adjustments!$A$12:$DS$1400,123,FALSE)</f>
        <v>0</v>
      </c>
      <c r="D969" s="80">
        <f t="shared" si="58"/>
        <v>322312.18</v>
      </c>
      <c r="F969" s="337">
        <f>VLOOKUP(A969,[1]Adjustments!$A$12:$DQ$1400,121,FALSE)</f>
        <v>0</v>
      </c>
      <c r="G969" s="740">
        <f t="shared" si="60"/>
        <v>-322312.18</v>
      </c>
      <c r="I969" s="738">
        <f>SUMIF('Tab 3'!$N$11:$N$409,A969,'Tab 3'!$O$11:$O$409)</f>
        <v>0</v>
      </c>
      <c r="J969" s="337">
        <f>SUMIF('Tab 4'!$N$11:$N$409,A969,'Tab 4'!$O$11:$O$409)</f>
        <v>0</v>
      </c>
      <c r="K969" s="337">
        <f>SUMIF('Tab 5'!$N$11:$N$69,A969,'Tab 5'!$O$11:$O$69)</f>
        <v>0</v>
      </c>
      <c r="L969" s="751">
        <f>SUMIF('Tab 6'!$N$11:$N$409,A969,'Tab 6'!$O$11:$O$409)</f>
        <v>0</v>
      </c>
      <c r="M969" s="337">
        <f>SUMIF('Tab7'!$N$70:$N$273,A969,'Tab7'!$O$70:$O$273)</f>
        <v>0</v>
      </c>
      <c r="N969" s="337">
        <f>SUMIF('Tab 8'!$N$70:$N$680,A969,'Tab 8'!$O$70:$O$680)</f>
        <v>0</v>
      </c>
      <c r="O969" s="739">
        <f t="shared" si="57"/>
        <v>0</v>
      </c>
      <c r="P969" s="740">
        <f t="shared" si="59"/>
        <v>0</v>
      </c>
    </row>
    <row r="970" spans="1:17">
      <c r="A970" s="732" t="s">
        <v>1634</v>
      </c>
      <c r="B970" s="80">
        <f>VLOOKUP(A970,[1]Adjustments!$A$12:$B$1400,2,FALSE)</f>
        <v>42409.52</v>
      </c>
      <c r="C970" s="80">
        <f>VLOOKUP(A970,[1]Adjustments!$A$12:$DS$1400,123,FALSE)</f>
        <v>0</v>
      </c>
      <c r="D970" s="80">
        <f t="shared" si="58"/>
        <v>42409.52</v>
      </c>
      <c r="F970" s="337">
        <f>VLOOKUP(A970,[1]Adjustments!$A$12:$DQ$1400,121,FALSE)</f>
        <v>0</v>
      </c>
      <c r="G970" s="740">
        <f t="shared" si="60"/>
        <v>-42409.52</v>
      </c>
      <c r="I970" s="738">
        <f>SUMIF('Tab 3'!$N$11:$N$409,A970,'Tab 3'!$O$11:$O$409)</f>
        <v>0</v>
      </c>
      <c r="J970" s="337">
        <f>SUMIF('Tab 4'!$N$11:$N$409,A970,'Tab 4'!$O$11:$O$409)</f>
        <v>0</v>
      </c>
      <c r="K970" s="337">
        <f>SUMIF('Tab 5'!$N$11:$N$69,A970,'Tab 5'!$O$11:$O$69)</f>
        <v>0</v>
      </c>
      <c r="L970" s="751">
        <f>SUMIF('Tab 6'!$N$11:$N$409,A970,'Tab 6'!$O$11:$O$409)</f>
        <v>0</v>
      </c>
      <c r="M970" s="337">
        <f>SUMIF('Tab7'!$N$70:$N$273,A970,'Tab7'!$O$70:$O$273)</f>
        <v>0</v>
      </c>
      <c r="N970" s="337">
        <f>SUMIF('Tab 8'!$N$70:$N$680,A970,'Tab 8'!$O$70:$O$680)</f>
        <v>0</v>
      </c>
      <c r="O970" s="739">
        <f t="shared" si="57"/>
        <v>0</v>
      </c>
      <c r="P970" s="740">
        <f t="shared" si="59"/>
        <v>0</v>
      </c>
    </row>
    <row r="971" spans="1:17">
      <c r="A971" s="826" t="s">
        <v>1635</v>
      </c>
      <c r="B971" s="827">
        <f>VLOOKUP(A971,[1]Adjustments!$A$12:$B$1400,2,FALSE)</f>
        <v>34533.32</v>
      </c>
      <c r="C971" s="827">
        <f>VLOOKUP(A971,[1]Adjustments!$A$12:$DS$1400,123,FALSE)</f>
        <v>0</v>
      </c>
      <c r="D971" s="827">
        <f t="shared" si="58"/>
        <v>34533.32</v>
      </c>
      <c r="E971" s="828"/>
      <c r="F971" s="829">
        <f>VLOOKUP(A971,[1]Adjustments!$A$12:$DQ$1400,121,FALSE)</f>
        <v>0</v>
      </c>
      <c r="G971" s="829">
        <f t="shared" si="60"/>
        <v>-34533.32</v>
      </c>
      <c r="I971" s="738">
        <f>SUMIF('Tab 3'!$N$11:$N$409,A971,'Tab 3'!$O$11:$O$409)</f>
        <v>0</v>
      </c>
      <c r="J971" s="337">
        <f>SUMIF('Tab 4'!$N$11:$N$409,A971,'Tab 4'!$O$11:$O$409)</f>
        <v>0</v>
      </c>
      <c r="K971" s="337">
        <f>SUMIF('Tab 5'!$N$11:$N$69,A971,'Tab 5'!$O$11:$O$69)</f>
        <v>0</v>
      </c>
      <c r="L971" s="751">
        <f>SUMIF('Tab 6'!$N$11:$N$409,A971,'Tab 6'!$O$11:$O$409)</f>
        <v>0</v>
      </c>
      <c r="M971" s="337">
        <f>SUMIF('Tab7'!$N$70:$N$273,A971,'Tab7'!$O$70:$O$273)</f>
        <v>0</v>
      </c>
      <c r="N971" s="337">
        <f>SUMIF('Tab 8'!$N$70:$N$680,A971,'Tab 8'!$O$70:$O$680)</f>
        <v>0</v>
      </c>
      <c r="O971" s="739">
        <f t="shared" ref="O971:O1035" si="61">SUM(I971:N971)</f>
        <v>0</v>
      </c>
      <c r="P971" s="740">
        <f t="shared" si="59"/>
        <v>0</v>
      </c>
    </row>
    <row r="972" spans="1:17">
      <c r="A972" s="732" t="s">
        <v>1636</v>
      </c>
      <c r="B972" s="80">
        <f>VLOOKUP(A972,[1]Adjustments!$A$12:$B$1400,2,FALSE)</f>
        <v>381800.8</v>
      </c>
      <c r="C972" s="80">
        <f>VLOOKUP(A972,[1]Adjustments!$A$12:$DS$1400,123,FALSE)</f>
        <v>0</v>
      </c>
      <c r="D972" s="80">
        <f t="shared" si="58"/>
        <v>381800.8</v>
      </c>
      <c r="F972" s="337">
        <f>VLOOKUP(A972,[1]Adjustments!$A$12:$DQ$1400,121,FALSE)</f>
        <v>0</v>
      </c>
      <c r="G972" s="740">
        <f t="shared" si="60"/>
        <v>-381800.8</v>
      </c>
      <c r="I972" s="738">
        <f>SUMIF('Tab 3'!$N$11:$N$409,A972,'Tab 3'!$O$11:$O$409)</f>
        <v>0</v>
      </c>
      <c r="J972" s="337">
        <f>SUMIF('Tab 4'!$N$11:$N$409,A972,'Tab 4'!$O$11:$O$409)</f>
        <v>0</v>
      </c>
      <c r="K972" s="337">
        <f>SUMIF('Tab 5'!$N$11:$N$69,A972,'Tab 5'!$O$11:$O$69)</f>
        <v>0</v>
      </c>
      <c r="L972" s="751">
        <f>SUMIF('Tab 6'!$N$11:$N$409,A972,'Tab 6'!$O$11:$O$409)</f>
        <v>0</v>
      </c>
      <c r="M972" s="337">
        <f>SUMIF('Tab7'!$N$70:$N$273,A972,'Tab7'!$O$70:$O$273)</f>
        <v>0</v>
      </c>
      <c r="N972" s="337">
        <f>SUMIF('Tab 8'!$N$70:$N$680,A972,'Tab 8'!$O$70:$O$680)</f>
        <v>0</v>
      </c>
      <c r="O972" s="739">
        <f t="shared" si="61"/>
        <v>0</v>
      </c>
      <c r="P972" s="740">
        <f t="shared" si="59"/>
        <v>0</v>
      </c>
    </row>
    <row r="973" spans="1:17">
      <c r="A973" s="732" t="s">
        <v>1637</v>
      </c>
      <c r="B973" s="80">
        <f>VLOOKUP(A973,[1]Adjustments!$A$12:$B$1400,2,FALSE)</f>
        <v>11268425.199999999</v>
      </c>
      <c r="C973" s="80">
        <f>VLOOKUP(A973,[1]Adjustments!$A$12:$DS$1400,123,FALSE)</f>
        <v>0</v>
      </c>
      <c r="D973" s="80">
        <f t="shared" ref="D973:D1037" si="62">SUM(B973:C973)</f>
        <v>11268425.199999999</v>
      </c>
      <c r="F973" s="337">
        <f>VLOOKUP(A973,[1]Adjustments!$A$12:$DQ$1400,121,FALSE)</f>
        <v>-13588.15</v>
      </c>
      <c r="G973" s="740">
        <f t="shared" si="60"/>
        <v>-11282013.35</v>
      </c>
      <c r="I973" s="738">
        <f>SUMIF('Tab 3'!$N$11:$N$409,A973,'Tab 3'!$O$11:$O$409)</f>
        <v>0</v>
      </c>
      <c r="J973" s="337">
        <f>SUMIF('Tab 4'!$N$11:$N$409,A973,'Tab 4'!$O$11:$O$409)</f>
        <v>0</v>
      </c>
      <c r="K973" s="337">
        <f>SUMIF('Tab 5'!$N$11:$N$69,A973,'Tab 5'!$O$11:$O$69)</f>
        <v>0</v>
      </c>
      <c r="L973" s="751">
        <f>SUMIF('Tab 6'!$N$11:$N$409,A973,'Tab 6'!$O$11:$O$409)</f>
        <v>0</v>
      </c>
      <c r="M973" s="337">
        <f>SUMIF('Tab7'!$N$70:$N$273,A973,'Tab7'!$O$70:$O$273)</f>
        <v>0</v>
      </c>
      <c r="N973" s="337">
        <f>SUMIF('Tab 8'!$N$70:$N$680,A973,'Tab 8'!$O$70:$O$680)</f>
        <v>0</v>
      </c>
      <c r="O973" s="739">
        <f t="shared" si="61"/>
        <v>0</v>
      </c>
      <c r="P973" s="740">
        <f t="shared" si="59"/>
        <v>0</v>
      </c>
      <c r="Q973" s="735" t="s">
        <v>13</v>
      </c>
    </row>
    <row r="974" spans="1:17">
      <c r="A974" s="826" t="s">
        <v>1638</v>
      </c>
      <c r="B974" s="827">
        <f>VLOOKUP(A974,[1]Adjustments!$A$12:$B$1400,2,FALSE)</f>
        <v>595100.14</v>
      </c>
      <c r="C974" s="827">
        <f>VLOOKUP(A974,[1]Adjustments!$A$12:$DS$1400,123,FALSE)</f>
        <v>0</v>
      </c>
      <c r="D974" s="827">
        <f t="shared" si="62"/>
        <v>595100.14</v>
      </c>
      <c r="E974" s="828"/>
      <c r="F974" s="829">
        <f>VLOOKUP(A974,[1]Adjustments!$A$12:$DQ$1400,121,FALSE)</f>
        <v>0</v>
      </c>
      <c r="G974" s="829">
        <f t="shared" si="60"/>
        <v>-595100.14</v>
      </c>
      <c r="I974" s="738">
        <f>SUMIF('Tab 3'!$N$11:$N$409,A974,'Tab 3'!$O$11:$O$409)</f>
        <v>0</v>
      </c>
      <c r="J974" s="337">
        <f>SUMIF('Tab 4'!$N$11:$N$409,A974,'Tab 4'!$O$11:$O$409)</f>
        <v>0</v>
      </c>
      <c r="K974" s="337">
        <f>SUMIF('Tab 5'!$N$11:$N$69,A974,'Tab 5'!$O$11:$O$69)</f>
        <v>0</v>
      </c>
      <c r="L974" s="751">
        <f>SUMIF('Tab 6'!$N$11:$N$409,A974,'Tab 6'!$O$11:$O$409)</f>
        <v>0</v>
      </c>
      <c r="M974" s="337">
        <f>SUMIF('Tab7'!$N$70:$N$273,A974,'Tab7'!$O$70:$O$273)</f>
        <v>0</v>
      </c>
      <c r="N974" s="337">
        <f>SUMIF('Tab 8'!$N$70:$N$680,A974,'Tab 8'!$O$70:$O$680)</f>
        <v>0</v>
      </c>
      <c r="O974" s="739">
        <f t="shared" si="61"/>
        <v>0</v>
      </c>
      <c r="P974" s="740">
        <f t="shared" ref="P974:P1039" si="63">+O974-C974</f>
        <v>0</v>
      </c>
      <c r="Q974" s="735" t="s">
        <v>13</v>
      </c>
    </row>
    <row r="975" spans="1:17">
      <c r="A975" s="732" t="s">
        <v>1639</v>
      </c>
      <c r="B975" s="80">
        <f>VLOOKUP(A975,[1]Adjustments!$A$12:$B$1400,2,FALSE)</f>
        <v>134762.10999999999</v>
      </c>
      <c r="C975" s="80">
        <f>VLOOKUP(A975,[1]Adjustments!$A$12:$DS$1400,123,FALSE)</f>
        <v>0</v>
      </c>
      <c r="D975" s="80">
        <f t="shared" si="62"/>
        <v>134762.10999999999</v>
      </c>
      <c r="F975" s="337">
        <f>VLOOKUP(A975,[1]Adjustments!$A$12:$DQ$1400,121,FALSE)</f>
        <v>0</v>
      </c>
      <c r="G975" s="740">
        <f t="shared" si="60"/>
        <v>-134762.10999999999</v>
      </c>
      <c r="I975" s="738">
        <f>SUMIF('Tab 3'!$N$11:$N$409,A975,'Tab 3'!$O$11:$O$409)</f>
        <v>0</v>
      </c>
      <c r="J975" s="337">
        <f>SUMIF('Tab 4'!$N$11:$N$409,A975,'Tab 4'!$O$11:$O$409)</f>
        <v>0</v>
      </c>
      <c r="K975" s="337">
        <f>SUMIF('Tab 5'!$N$11:$N$69,A975,'Tab 5'!$O$11:$O$69)</f>
        <v>0</v>
      </c>
      <c r="L975" s="751">
        <f>SUMIF('Tab 6'!$N$11:$N$409,A975,'Tab 6'!$O$11:$O$409)</f>
        <v>0</v>
      </c>
      <c r="M975" s="337">
        <f>SUMIF('Tab7'!$N$70:$N$273,A975,'Tab7'!$O$70:$O$273)</f>
        <v>0</v>
      </c>
      <c r="N975" s="337">
        <f>SUMIF('Tab 8'!$N$70:$N$680,A975,'Tab 8'!$O$70:$O$680)</f>
        <v>0</v>
      </c>
      <c r="O975" s="739">
        <f t="shared" si="61"/>
        <v>0</v>
      </c>
      <c r="P975" s="740">
        <f t="shared" si="63"/>
        <v>0</v>
      </c>
    </row>
    <row r="976" spans="1:17">
      <c r="A976" s="732" t="s">
        <v>1640</v>
      </c>
      <c r="B976" s="80">
        <f>VLOOKUP(A976,[1]Adjustments!$A$12:$B$1400,2,FALSE)</f>
        <v>78558.509999999995</v>
      </c>
      <c r="C976" s="80">
        <f>VLOOKUP(A976,[1]Adjustments!$A$12:$DS$1400,123,FALSE)</f>
        <v>0</v>
      </c>
      <c r="D976" s="80">
        <f t="shared" si="62"/>
        <v>78558.509999999995</v>
      </c>
      <c r="F976" s="337">
        <f>VLOOKUP(A976,[1]Adjustments!$A$12:$DQ$1400,121,FALSE)</f>
        <v>0</v>
      </c>
      <c r="G976" s="740">
        <f t="shared" ref="G976:G1041" si="64">+F976-D976</f>
        <v>-78558.509999999995</v>
      </c>
      <c r="I976" s="738">
        <f>SUMIF('Tab 3'!$N$11:$N$409,A976,'Tab 3'!$O$11:$O$409)</f>
        <v>0</v>
      </c>
      <c r="J976" s="337">
        <f>SUMIF('Tab 4'!$N$11:$N$409,A976,'Tab 4'!$O$11:$O$409)</f>
        <v>0</v>
      </c>
      <c r="K976" s="337">
        <f>SUMIF('Tab 5'!$N$11:$N$69,A976,'Tab 5'!$O$11:$O$69)</f>
        <v>0</v>
      </c>
      <c r="L976" s="751">
        <f>SUMIF('Tab 6'!$N$11:$N$409,A976,'Tab 6'!$O$11:$O$409)</f>
        <v>0</v>
      </c>
      <c r="M976" s="337">
        <f>SUMIF('Tab7'!$N$70:$N$273,A976,'Tab7'!$O$70:$O$273)</f>
        <v>0</v>
      </c>
      <c r="N976" s="337">
        <f>SUMIF('Tab 8'!$N$70:$N$680,A976,'Tab 8'!$O$70:$O$680)</f>
        <v>0</v>
      </c>
      <c r="O976" s="739">
        <f t="shared" si="61"/>
        <v>0</v>
      </c>
      <c r="P976" s="740">
        <f t="shared" si="63"/>
        <v>0</v>
      </c>
    </row>
    <row r="977" spans="1:17">
      <c r="A977" s="732" t="s">
        <v>1641</v>
      </c>
      <c r="B977" s="80">
        <f>VLOOKUP(A977,[1]Adjustments!$A$12:$B$1400,2,FALSE)</f>
        <v>11985598.199999999</v>
      </c>
      <c r="C977" s="80">
        <f>VLOOKUP(A977,[1]Adjustments!$A$12:$DS$1400,123,FALSE)</f>
        <v>0</v>
      </c>
      <c r="D977" s="80">
        <f t="shared" si="62"/>
        <v>11985598.199999999</v>
      </c>
      <c r="F977" s="337">
        <f>VLOOKUP(A977,[1]Adjustments!$A$12:$DQ$1400,121,FALSE)</f>
        <v>0</v>
      </c>
      <c r="G977" s="740">
        <f t="shared" si="64"/>
        <v>-11985598.199999999</v>
      </c>
      <c r="I977" s="738">
        <f>SUMIF('Tab 3'!$N$11:$N$409,A977,'Tab 3'!$O$11:$O$409)</f>
        <v>0</v>
      </c>
      <c r="J977" s="337">
        <f>SUMIF('Tab 4'!$N$11:$N$409,A977,'Tab 4'!$O$11:$O$409)</f>
        <v>0</v>
      </c>
      <c r="K977" s="337">
        <f>SUMIF('Tab 5'!$N$11:$N$69,A977,'Tab 5'!$O$11:$O$69)</f>
        <v>0</v>
      </c>
      <c r="L977" s="751">
        <f>SUMIF('Tab 6'!$N$11:$N$409,A977,'Tab 6'!$O$11:$O$409)</f>
        <v>0</v>
      </c>
      <c r="M977" s="337">
        <f>SUMIF('Tab7'!$N$70:$N$273,A977,'Tab7'!$O$70:$O$273)</f>
        <v>0</v>
      </c>
      <c r="N977" s="337">
        <f>SUMIF('Tab 8'!$N$70:$N$680,A977,'Tab 8'!$O$70:$O$680)</f>
        <v>0</v>
      </c>
      <c r="O977" s="739">
        <f t="shared" si="61"/>
        <v>0</v>
      </c>
      <c r="P977" s="830">
        <f t="shared" si="63"/>
        <v>0</v>
      </c>
      <c r="Q977" s="831"/>
    </row>
    <row r="978" spans="1:17">
      <c r="A978" s="826" t="s">
        <v>1642</v>
      </c>
      <c r="B978" s="827">
        <f>VLOOKUP(A978,[1]Adjustments!$A$12:$B$1400,2,FALSE)</f>
        <v>84662.88</v>
      </c>
      <c r="C978" s="827">
        <f>VLOOKUP(A978,[1]Adjustments!$A$12:$DS$1400,123,FALSE)</f>
        <v>0</v>
      </c>
      <c r="D978" s="827">
        <f t="shared" si="62"/>
        <v>84662.88</v>
      </c>
      <c r="E978" s="828"/>
      <c r="F978" s="829">
        <f>VLOOKUP(A978,[1]Adjustments!$A$12:$DQ$1400,121,FALSE)</f>
        <v>0</v>
      </c>
      <c r="G978" s="829">
        <f t="shared" si="64"/>
        <v>-84662.88</v>
      </c>
      <c r="I978" s="738">
        <f>SUMIF('Tab 3'!$N$11:$N$409,A978,'Tab 3'!$O$11:$O$409)</f>
        <v>0</v>
      </c>
      <c r="J978" s="337">
        <f>SUMIF('Tab 4'!$N$11:$N$409,A978,'Tab 4'!$O$11:$O$409)</f>
        <v>0</v>
      </c>
      <c r="K978" s="337">
        <f>SUMIF('Tab 5'!$N$11:$N$69,A978,'Tab 5'!$O$11:$O$69)</f>
        <v>0</v>
      </c>
      <c r="L978" s="751">
        <f>SUMIF('Tab 6'!$N$11:$N$409,A978,'Tab 6'!$O$11:$O$409)</f>
        <v>0</v>
      </c>
      <c r="M978" s="337">
        <f>SUMIF('Tab7'!$N$70:$N$273,A978,'Tab7'!$O$70:$O$273)</f>
        <v>0</v>
      </c>
      <c r="N978" s="337">
        <f>SUMIF('Tab 8'!$N$70:$N$680,A978,'Tab 8'!$O$70:$O$680)</f>
        <v>0</v>
      </c>
      <c r="O978" s="739">
        <f t="shared" si="61"/>
        <v>0</v>
      </c>
      <c r="P978" s="830">
        <f t="shared" si="63"/>
        <v>0</v>
      </c>
      <c r="Q978" s="831"/>
    </row>
    <row r="979" spans="1:17">
      <c r="A979" s="732" t="s">
        <v>1643</v>
      </c>
      <c r="B979" s="80">
        <f>VLOOKUP(A979,[1]Adjustments!$A$12:$B$1400,2,FALSE)</f>
        <v>400705.39</v>
      </c>
      <c r="C979" s="80">
        <f>VLOOKUP(A979,[1]Adjustments!$A$12:$DS$1400,123,FALSE)</f>
        <v>0</v>
      </c>
      <c r="D979" s="80">
        <f t="shared" si="62"/>
        <v>400705.39</v>
      </c>
      <c r="F979" s="337">
        <f>VLOOKUP(A979,[1]Adjustments!$A$12:$DQ$1400,121,FALSE)</f>
        <v>0</v>
      </c>
      <c r="G979" s="740">
        <f t="shared" si="64"/>
        <v>-400705.39</v>
      </c>
      <c r="I979" s="738">
        <f>SUMIF('Tab 3'!$N$11:$N$409,A979,'Tab 3'!$O$11:$O$409)</f>
        <v>0</v>
      </c>
      <c r="J979" s="337">
        <f>SUMIF('Tab 4'!$N$11:$N$409,A979,'Tab 4'!$O$11:$O$409)</f>
        <v>0</v>
      </c>
      <c r="K979" s="337">
        <f>SUMIF('Tab 5'!$N$11:$N$69,A979,'Tab 5'!$O$11:$O$69)</f>
        <v>0</v>
      </c>
      <c r="L979" s="751">
        <f>SUMIF('Tab 6'!$N$11:$N$409,A979,'Tab 6'!$O$11:$O$409)</f>
        <v>0</v>
      </c>
      <c r="M979" s="337">
        <f>SUMIF('Tab7'!$N$70:$N$273,A979,'Tab7'!$O$70:$O$273)</f>
        <v>0</v>
      </c>
      <c r="N979" s="337">
        <f>SUMIF('Tab 8'!$N$70:$N$680,A979,'Tab 8'!$O$70:$O$680)</f>
        <v>0</v>
      </c>
      <c r="O979" s="739">
        <f t="shared" si="61"/>
        <v>0</v>
      </c>
      <c r="P979" s="830">
        <f t="shared" si="63"/>
        <v>0</v>
      </c>
      <c r="Q979" s="831"/>
    </row>
    <row r="980" spans="1:17">
      <c r="A980" s="826" t="s">
        <v>1644</v>
      </c>
      <c r="B980" s="827">
        <f>VLOOKUP(A980,[1]Adjustments!$A$12:$B$1400,2,FALSE)</f>
        <v>961296.85</v>
      </c>
      <c r="C980" s="827">
        <f>VLOOKUP(A980,[1]Adjustments!$A$12:$DS$1400,123,FALSE)</f>
        <v>0</v>
      </c>
      <c r="D980" s="827">
        <f t="shared" si="62"/>
        <v>961296.85</v>
      </c>
      <c r="E980" s="828"/>
      <c r="F980" s="829">
        <f>VLOOKUP(A980,[1]Adjustments!$A$12:$DQ$1400,121,FALSE)</f>
        <v>0</v>
      </c>
      <c r="G980" s="829">
        <f t="shared" si="64"/>
        <v>-961296.85</v>
      </c>
      <c r="I980" s="738">
        <f>SUMIF('Tab 3'!$N$11:$N$409,A980,'Tab 3'!$O$11:$O$409)</f>
        <v>0</v>
      </c>
      <c r="J980" s="337">
        <f>SUMIF('Tab 4'!$N$11:$N$409,A980,'Tab 4'!$O$11:$O$409)</f>
        <v>0</v>
      </c>
      <c r="K980" s="337">
        <f>SUMIF('Tab 5'!$N$11:$N$69,A980,'Tab 5'!$O$11:$O$69)</f>
        <v>0</v>
      </c>
      <c r="L980" s="751">
        <f>SUMIF('Tab 6'!$N$11:$N$409,A980,'Tab 6'!$O$11:$O$409)</f>
        <v>0</v>
      </c>
      <c r="M980" s="337">
        <f>SUMIF('Tab7'!$N$70:$N$273,A980,'Tab7'!$O$70:$O$273)</f>
        <v>0</v>
      </c>
      <c r="N980" s="337">
        <f>SUMIF('Tab 8'!$N$70:$N$680,A980,'Tab 8'!$O$70:$O$680)</f>
        <v>0</v>
      </c>
      <c r="O980" s="739">
        <f t="shared" si="61"/>
        <v>0</v>
      </c>
      <c r="P980" s="830">
        <f>+O980-C980</f>
        <v>0</v>
      </c>
      <c r="Q980" s="831"/>
    </row>
    <row r="981" spans="1:17">
      <c r="A981" s="732" t="s">
        <v>1645</v>
      </c>
      <c r="B981" s="80">
        <f>VLOOKUP(A981,[1]Adjustments!$A$12:$B$1400,2,FALSE)</f>
        <v>44316</v>
      </c>
      <c r="C981" s="80">
        <f>VLOOKUP(A981,[1]Adjustments!$A$12:$DS$1400,123,FALSE)</f>
        <v>0</v>
      </c>
      <c r="D981" s="80">
        <f t="shared" si="62"/>
        <v>44316</v>
      </c>
      <c r="F981" s="337">
        <f>VLOOKUP(A981,[1]Adjustments!$A$12:$DQ$1400,121,FALSE)</f>
        <v>0</v>
      </c>
      <c r="G981" s="740">
        <f t="shared" si="64"/>
        <v>-44316</v>
      </c>
      <c r="I981" s="738">
        <f>SUMIF('Tab 3'!$N$11:$N$409,A981,'Tab 3'!$O$11:$O$409)</f>
        <v>0</v>
      </c>
      <c r="J981" s="337">
        <f>SUMIF('Tab 4'!$N$11:$N$409,A981,'Tab 4'!$O$11:$O$409)</f>
        <v>0</v>
      </c>
      <c r="K981" s="337">
        <f>SUMIF('Tab 5'!$N$11:$N$69,A981,'Tab 5'!$O$11:$O$69)</f>
        <v>0</v>
      </c>
      <c r="L981" s="751">
        <f>SUMIF('Tab 6'!$N$11:$N$409,A981,'Tab 6'!$O$11:$O$409)</f>
        <v>0</v>
      </c>
      <c r="M981" s="337">
        <f>SUMIF('Tab7'!$N$70:$N$273,A981,'Tab7'!$O$70:$O$273)</f>
        <v>0</v>
      </c>
      <c r="N981" s="337">
        <f>SUMIF('Tab 8'!$N$70:$N$680,A981,'Tab 8'!$O$70:$O$680)</f>
        <v>0</v>
      </c>
      <c r="O981" s="739">
        <f t="shared" si="61"/>
        <v>0</v>
      </c>
      <c r="P981" s="830">
        <f t="shared" si="63"/>
        <v>0</v>
      </c>
      <c r="Q981" s="831"/>
    </row>
    <row r="982" spans="1:17">
      <c r="A982" s="732" t="s">
        <v>1646</v>
      </c>
      <c r="B982" s="80">
        <f>VLOOKUP(A982,[1]Adjustments!$A$12:$B$1400,2,FALSE)</f>
        <v>1779204.68</v>
      </c>
      <c r="C982" s="80">
        <f>VLOOKUP(A982,[1]Adjustments!$A$12:$DS$1400,123,FALSE)</f>
        <v>0</v>
      </c>
      <c r="D982" s="80">
        <f t="shared" si="62"/>
        <v>1779204.68</v>
      </c>
      <c r="F982" s="337">
        <f>VLOOKUP(A982,[1]Adjustments!$A$12:$DQ$1400,121,FALSE)</f>
        <v>0</v>
      </c>
      <c r="G982" s="740">
        <f t="shared" si="64"/>
        <v>-1779204.68</v>
      </c>
      <c r="I982" s="738">
        <f>SUMIF('Tab 3'!$N$11:$N$409,A982,'Tab 3'!$O$11:$O$409)</f>
        <v>0</v>
      </c>
      <c r="J982" s="337">
        <f>SUMIF('Tab 4'!$N$11:$N$409,A982,'Tab 4'!$O$11:$O$409)</f>
        <v>0</v>
      </c>
      <c r="K982" s="337">
        <f>SUMIF('Tab 5'!$N$11:$N$69,A982,'Tab 5'!$O$11:$O$69)</f>
        <v>0</v>
      </c>
      <c r="L982" s="751">
        <f>SUMIF('Tab 6'!$N$11:$N$409,A982,'Tab 6'!$O$11:$O$409)</f>
        <v>0</v>
      </c>
      <c r="M982" s="337">
        <f>SUMIF('Tab7'!$N$70:$N$273,A982,'Tab7'!$O$70:$O$273)</f>
        <v>0</v>
      </c>
      <c r="N982" s="337">
        <f>SUMIF('Tab 8'!$N$70:$N$680,A982,'Tab 8'!$O$70:$O$680)</f>
        <v>0</v>
      </c>
      <c r="O982" s="739">
        <f t="shared" si="61"/>
        <v>0</v>
      </c>
      <c r="P982" s="830">
        <f t="shared" si="63"/>
        <v>0</v>
      </c>
      <c r="Q982" s="831"/>
    </row>
    <row r="983" spans="1:17">
      <c r="A983" s="732" t="s">
        <v>1647</v>
      </c>
      <c r="B983" s="80">
        <f>VLOOKUP(A983,[1]Adjustments!$A$12:$B$1400,2,FALSE)</f>
        <v>253007.56</v>
      </c>
      <c r="C983" s="80">
        <f>VLOOKUP(A983,[1]Adjustments!$A$12:$DS$1400,123,FALSE)</f>
        <v>0</v>
      </c>
      <c r="D983" s="80">
        <f t="shared" si="62"/>
        <v>253007.56</v>
      </c>
      <c r="F983" s="337">
        <f>VLOOKUP(A983,[1]Adjustments!$A$12:$DQ$1400,121,FALSE)</f>
        <v>0</v>
      </c>
      <c r="G983" s="740">
        <f t="shared" si="64"/>
        <v>-253007.56</v>
      </c>
      <c r="I983" s="738">
        <f>SUMIF('Tab 3'!$N$11:$N$409,A983,'Tab 3'!$O$11:$O$409)</f>
        <v>0</v>
      </c>
      <c r="J983" s="337">
        <f>SUMIF('Tab 4'!$N$11:$N$409,A983,'Tab 4'!$O$11:$O$409)</f>
        <v>0</v>
      </c>
      <c r="K983" s="337">
        <f>SUMIF('Tab 5'!$N$11:$N$69,A983,'Tab 5'!$O$11:$O$69)</f>
        <v>0</v>
      </c>
      <c r="L983" s="751">
        <f>SUMIF('Tab 6'!$N$11:$N$409,A983,'Tab 6'!$O$11:$O$409)</f>
        <v>0</v>
      </c>
      <c r="M983" s="337">
        <f>SUMIF('Tab7'!$N$70:$N$273,A983,'Tab7'!$O$70:$O$273)</f>
        <v>0</v>
      </c>
      <c r="N983" s="337">
        <f>SUMIF('Tab 8'!$N$70:$N$680,A983,'Tab 8'!$O$70:$O$680)</f>
        <v>0</v>
      </c>
      <c r="O983" s="739">
        <f t="shared" si="61"/>
        <v>0</v>
      </c>
      <c r="P983" s="830">
        <f t="shared" si="63"/>
        <v>0</v>
      </c>
      <c r="Q983" s="831"/>
    </row>
    <row r="984" spans="1:17">
      <c r="A984" s="732" t="s">
        <v>1648</v>
      </c>
      <c r="B984" s="80">
        <f>VLOOKUP(A984,[1]Adjustments!$A$12:$B$1400,2,FALSE)</f>
        <v>735408.98</v>
      </c>
      <c r="C984" s="80">
        <f>VLOOKUP(A984,[1]Adjustments!$A$12:$DS$1400,123,FALSE)</f>
        <v>0</v>
      </c>
      <c r="D984" s="80">
        <f t="shared" si="62"/>
        <v>735408.98</v>
      </c>
      <c r="F984" s="337">
        <f>VLOOKUP(A984,[1]Adjustments!$A$12:$DQ$1400,121,FALSE)</f>
        <v>0</v>
      </c>
      <c r="G984" s="740">
        <f t="shared" si="64"/>
        <v>-735408.98</v>
      </c>
      <c r="I984" s="738">
        <f>SUMIF('Tab 3'!$N$11:$N$409,A984,'Tab 3'!$O$11:$O$409)</f>
        <v>0</v>
      </c>
      <c r="J984" s="337">
        <f>SUMIF('Tab 4'!$N$11:$N$409,A984,'Tab 4'!$O$11:$O$409)</f>
        <v>0</v>
      </c>
      <c r="K984" s="337">
        <f>SUMIF('Tab 5'!$N$11:$N$69,A984,'Tab 5'!$O$11:$O$69)</f>
        <v>0</v>
      </c>
      <c r="L984" s="751">
        <f>SUMIF('Tab 6'!$N$11:$N$409,A984,'Tab 6'!$O$11:$O$409)</f>
        <v>0</v>
      </c>
      <c r="M984" s="337">
        <f>SUMIF('Tab7'!$N$70:$N$273,A984,'Tab7'!$O$70:$O$273)</f>
        <v>0</v>
      </c>
      <c r="N984" s="337">
        <f>SUMIF('Tab 8'!$N$70:$N$680,A984,'Tab 8'!$O$70:$O$680)</f>
        <v>0</v>
      </c>
      <c r="O984" s="739">
        <f t="shared" si="61"/>
        <v>0</v>
      </c>
      <c r="P984" s="740">
        <f t="shared" si="63"/>
        <v>0</v>
      </c>
    </row>
    <row r="985" spans="1:17">
      <c r="A985" s="732" t="s">
        <v>1649</v>
      </c>
      <c r="B985" s="80">
        <f>VLOOKUP(A985,[1]Adjustments!$A$12:$B$1400,2,FALSE)</f>
        <v>253136.05</v>
      </c>
      <c r="C985" s="80">
        <f>VLOOKUP(A985,[1]Adjustments!$A$12:$DS$1400,123,FALSE)</f>
        <v>0</v>
      </c>
      <c r="D985" s="80">
        <f t="shared" si="62"/>
        <v>253136.05</v>
      </c>
      <c r="F985" s="337">
        <f>VLOOKUP(A985,[1]Adjustments!$A$12:$DQ$1400,121,FALSE)</f>
        <v>0</v>
      </c>
      <c r="G985" s="740">
        <f t="shared" si="64"/>
        <v>-253136.05</v>
      </c>
      <c r="I985" s="738">
        <f>SUMIF('Tab 3'!$N$11:$N$409,A985,'Tab 3'!$O$11:$O$409)</f>
        <v>0</v>
      </c>
      <c r="J985" s="337">
        <f>SUMIF('Tab 4'!$N$11:$N$409,A985,'Tab 4'!$O$11:$O$409)</f>
        <v>0</v>
      </c>
      <c r="K985" s="337">
        <f>SUMIF('Tab 5'!$N$11:$N$69,A985,'Tab 5'!$O$11:$O$69)</f>
        <v>0</v>
      </c>
      <c r="L985" s="751">
        <f>SUMIF('Tab 6'!$N$11:$N$409,A985,'Tab 6'!$O$11:$O$409)</f>
        <v>0</v>
      </c>
      <c r="M985" s="337">
        <f>SUMIF('Tab7'!$N$70:$N$273,A985,'Tab7'!$O$70:$O$273)</f>
        <v>0</v>
      </c>
      <c r="N985" s="337">
        <f>SUMIF('Tab 8'!$N$70:$N$680,A985,'Tab 8'!$O$70:$O$680)</f>
        <v>0</v>
      </c>
      <c r="O985" s="739">
        <f t="shared" si="61"/>
        <v>0</v>
      </c>
      <c r="P985" s="740">
        <f t="shared" si="63"/>
        <v>0</v>
      </c>
    </row>
    <row r="986" spans="1:17">
      <c r="A986" s="732" t="s">
        <v>1650</v>
      </c>
      <c r="B986" s="80">
        <f>VLOOKUP(A986,[1]Adjustments!$A$12:$B$1400,2,FALSE)</f>
        <v>318226.32</v>
      </c>
      <c r="C986" s="80">
        <f>VLOOKUP(A986,[1]Adjustments!$A$12:$DS$1400,123,FALSE)</f>
        <v>0</v>
      </c>
      <c r="D986" s="80">
        <f t="shared" si="62"/>
        <v>318226.32</v>
      </c>
      <c r="F986" s="337">
        <f>VLOOKUP(A986,[1]Adjustments!$A$12:$DQ$1400,121,FALSE)</f>
        <v>0</v>
      </c>
      <c r="G986" s="740">
        <f t="shared" si="64"/>
        <v>-318226.32</v>
      </c>
      <c r="I986" s="738">
        <f>SUMIF('Tab 3'!$N$11:$N$409,A986,'Tab 3'!$O$11:$O$409)</f>
        <v>0</v>
      </c>
      <c r="J986" s="337">
        <f>SUMIF('Tab 4'!$N$11:$N$409,A986,'Tab 4'!$O$11:$O$409)</f>
        <v>0</v>
      </c>
      <c r="K986" s="337">
        <f>SUMIF('Tab 5'!$N$11:$N$69,A986,'Tab 5'!$O$11:$O$69)</f>
        <v>0</v>
      </c>
      <c r="L986" s="751">
        <f>SUMIF('Tab 6'!$N$11:$N$409,A986,'Tab 6'!$O$11:$O$409)</f>
        <v>0</v>
      </c>
      <c r="M986" s="337">
        <f>SUMIF('Tab7'!$N$70:$N$273,A986,'Tab7'!$O$70:$O$273)</f>
        <v>0</v>
      </c>
      <c r="N986" s="337">
        <f>SUMIF('Tab 8'!$N$70:$N$680,A986,'Tab 8'!$O$70:$O$680)</f>
        <v>0</v>
      </c>
      <c r="O986" s="739">
        <f t="shared" si="61"/>
        <v>0</v>
      </c>
      <c r="P986" s="740">
        <f t="shared" si="63"/>
        <v>0</v>
      </c>
    </row>
    <row r="987" spans="1:17">
      <c r="A987" s="732" t="s">
        <v>1651</v>
      </c>
      <c r="B987" s="80">
        <f>VLOOKUP(A987,[1]Adjustments!$A$12:$B$1400,2,FALSE)</f>
        <v>2301620.17</v>
      </c>
      <c r="C987" s="80">
        <f>VLOOKUP(A987,[1]Adjustments!$A$12:$DS$1400,123,FALSE)</f>
        <v>0</v>
      </c>
      <c r="D987" s="80">
        <f t="shared" si="62"/>
        <v>2301620.17</v>
      </c>
      <c r="F987" s="337">
        <f>VLOOKUP(A987,[1]Adjustments!$A$12:$DQ$1400,121,FALSE)</f>
        <v>0</v>
      </c>
      <c r="G987" s="740">
        <f t="shared" si="64"/>
        <v>-2301620.17</v>
      </c>
      <c r="I987" s="738">
        <f>SUMIF('Tab 3'!$N$11:$N$409,A987,'Tab 3'!$O$11:$O$409)</f>
        <v>0</v>
      </c>
      <c r="J987" s="337">
        <f>SUMIF('Tab 4'!$N$11:$N$409,A987,'Tab 4'!$O$11:$O$409)</f>
        <v>0</v>
      </c>
      <c r="K987" s="337">
        <f>SUMIF('Tab 5'!$N$11:$N$69,A987,'Tab 5'!$O$11:$O$69)</f>
        <v>0</v>
      </c>
      <c r="L987" s="751">
        <f>SUMIF('Tab 6'!$N$11:$N$409,A987,'Tab 6'!$O$11:$O$409)</f>
        <v>0</v>
      </c>
      <c r="M987" s="337">
        <f>SUMIF('Tab7'!$N$70:$N$273,A987,'Tab7'!$O$70:$O$273)</f>
        <v>0</v>
      </c>
      <c r="N987" s="337">
        <f>SUMIF('Tab 8'!$N$70:$N$680,A987,'Tab 8'!$O$70:$O$680)</f>
        <v>0</v>
      </c>
      <c r="O987" s="739">
        <f t="shared" si="61"/>
        <v>0</v>
      </c>
      <c r="P987" s="740">
        <f t="shared" si="63"/>
        <v>0</v>
      </c>
    </row>
    <row r="988" spans="1:17">
      <c r="A988" s="732" t="s">
        <v>1652</v>
      </c>
      <c r="B988" s="80">
        <f>VLOOKUP(A988,[1]Adjustments!$A$12:$B$1400,2,FALSE)</f>
        <v>26444.93</v>
      </c>
      <c r="C988" s="80">
        <f>VLOOKUP(A988,[1]Adjustments!$A$12:$DS$1400,123,FALSE)</f>
        <v>0</v>
      </c>
      <c r="D988" s="80">
        <f t="shared" si="62"/>
        <v>26444.93</v>
      </c>
      <c r="F988" s="337">
        <f>VLOOKUP(A988,[1]Adjustments!$A$12:$DQ$1400,121,FALSE)</f>
        <v>0</v>
      </c>
      <c r="G988" s="740">
        <f t="shared" si="64"/>
        <v>-26444.93</v>
      </c>
      <c r="I988" s="738">
        <f>SUMIF('Tab 3'!$N$11:$N$409,A988,'Tab 3'!$O$11:$O$409)</f>
        <v>0</v>
      </c>
      <c r="J988" s="337">
        <f>SUMIF('Tab 4'!$N$11:$N$409,A988,'Tab 4'!$O$11:$O$409)</f>
        <v>0</v>
      </c>
      <c r="K988" s="337">
        <f>SUMIF('Tab 5'!$N$11:$N$69,A988,'Tab 5'!$O$11:$O$69)</f>
        <v>0</v>
      </c>
      <c r="L988" s="751">
        <f>SUMIF('Tab 6'!$N$11:$N$409,A988,'Tab 6'!$O$11:$O$409)</f>
        <v>0</v>
      </c>
      <c r="M988" s="337">
        <f>SUMIF('Tab7'!$N$70:$N$273,A988,'Tab7'!$O$70:$O$273)</f>
        <v>0</v>
      </c>
      <c r="N988" s="337">
        <f>SUMIF('Tab 8'!$N$70:$N$680,A988,'Tab 8'!$O$70:$O$680)</f>
        <v>0</v>
      </c>
      <c r="O988" s="739">
        <f t="shared" si="61"/>
        <v>0</v>
      </c>
      <c r="P988" s="740">
        <f t="shared" si="63"/>
        <v>0</v>
      </c>
    </row>
    <row r="989" spans="1:17">
      <c r="A989" s="732" t="s">
        <v>1653</v>
      </c>
      <c r="B989" s="80">
        <f>VLOOKUP(A989,[1]Adjustments!$A$12:$B$1400,2,FALSE)</f>
        <v>2308986.7200000002</v>
      </c>
      <c r="C989" s="80">
        <f>VLOOKUP(A989,[1]Adjustments!$A$12:$DS$1400,123,FALSE)</f>
        <v>0</v>
      </c>
      <c r="D989" s="80">
        <f t="shared" si="62"/>
        <v>2308986.7200000002</v>
      </c>
      <c r="F989" s="337">
        <f>VLOOKUP(A989,[1]Adjustments!$A$12:$DQ$1400,121,FALSE)</f>
        <v>0</v>
      </c>
      <c r="G989" s="740">
        <f t="shared" si="64"/>
        <v>-2308986.7200000002</v>
      </c>
      <c r="I989" s="738">
        <f>SUMIF('Tab 3'!$N$11:$N$409,A989,'Tab 3'!$O$11:$O$409)</f>
        <v>0</v>
      </c>
      <c r="J989" s="337">
        <f>SUMIF('Tab 4'!$N$11:$N$409,A989,'Tab 4'!$O$11:$O$409)</f>
        <v>0</v>
      </c>
      <c r="K989" s="337">
        <f>SUMIF('Tab 5'!$N$11:$N$69,A989,'Tab 5'!$O$11:$O$69)</f>
        <v>0</v>
      </c>
      <c r="L989" s="751">
        <f>SUMIF('Tab 6'!$N$11:$N$409,A989,'Tab 6'!$O$11:$O$409)</f>
        <v>0</v>
      </c>
      <c r="M989" s="337">
        <f>SUMIF('Tab7'!$N$70:$N$273,A989,'Tab7'!$O$70:$O$273)</f>
        <v>0</v>
      </c>
      <c r="N989" s="337">
        <f>SUMIF('Tab 8'!$N$70:$N$680,A989,'Tab 8'!$O$70:$O$680)</f>
        <v>0</v>
      </c>
      <c r="O989" s="739">
        <f t="shared" si="61"/>
        <v>0</v>
      </c>
      <c r="P989" s="740">
        <f t="shared" si="63"/>
        <v>0</v>
      </c>
    </row>
    <row r="990" spans="1:17">
      <c r="A990" s="732" t="s">
        <v>1654</v>
      </c>
      <c r="B990" s="80">
        <f>VLOOKUP(A990,[1]Adjustments!$A$12:$B$1400,2,FALSE)</f>
        <v>417669.93</v>
      </c>
      <c r="C990" s="80">
        <f>VLOOKUP(A990,[1]Adjustments!$A$12:$DS$1400,123,FALSE)</f>
        <v>0</v>
      </c>
      <c r="D990" s="80">
        <f t="shared" si="62"/>
        <v>417669.93</v>
      </c>
      <c r="F990" s="337">
        <f>VLOOKUP(A990,[1]Adjustments!$A$12:$DQ$1400,121,FALSE)</f>
        <v>0</v>
      </c>
      <c r="G990" s="740">
        <f t="shared" si="64"/>
        <v>-417669.93</v>
      </c>
      <c r="I990" s="738">
        <f>SUMIF('Tab 3'!$N$11:$N$409,A990,'Tab 3'!$O$11:$O$409)</f>
        <v>0</v>
      </c>
      <c r="J990" s="337">
        <f>SUMIF('Tab 4'!$N$11:$N$409,A990,'Tab 4'!$O$11:$O$409)</f>
        <v>0</v>
      </c>
      <c r="K990" s="337">
        <f>SUMIF('Tab 5'!$N$11:$N$69,A990,'Tab 5'!$O$11:$O$69)</f>
        <v>0</v>
      </c>
      <c r="L990" s="751">
        <f>SUMIF('Tab 6'!$N$11:$N$409,A990,'Tab 6'!$O$11:$O$409)</f>
        <v>0</v>
      </c>
      <c r="M990" s="337">
        <f>SUMIF('Tab7'!$N$70:$N$273,A990,'Tab7'!$O$70:$O$273)</f>
        <v>0</v>
      </c>
      <c r="N990" s="337">
        <f>SUMIF('Tab 8'!$N$70:$N$680,A990,'Tab 8'!$O$70:$O$680)</f>
        <v>0</v>
      </c>
      <c r="O990" s="739">
        <f t="shared" si="61"/>
        <v>0</v>
      </c>
      <c r="P990" s="740">
        <f t="shared" si="63"/>
        <v>0</v>
      </c>
    </row>
    <row r="991" spans="1:17">
      <c r="A991" s="732" t="s">
        <v>1655</v>
      </c>
      <c r="B991" s="80">
        <f>VLOOKUP(A991,[1]Adjustments!$A$12:$B$1400,2,FALSE)</f>
        <v>333506.42</v>
      </c>
      <c r="C991" s="80">
        <f>VLOOKUP(A991,[1]Adjustments!$A$12:$DS$1400,123,FALSE)</f>
        <v>0</v>
      </c>
      <c r="D991" s="80">
        <f t="shared" si="62"/>
        <v>333506.42</v>
      </c>
      <c r="F991" s="337">
        <f>VLOOKUP(A991,[1]Adjustments!$A$12:$DQ$1400,121,FALSE)</f>
        <v>0</v>
      </c>
      <c r="G991" s="740">
        <f t="shared" si="64"/>
        <v>-333506.42</v>
      </c>
      <c r="I991" s="738">
        <f>SUMIF('Tab 3'!$N$11:$N$409,A991,'Tab 3'!$O$11:$O$409)</f>
        <v>0</v>
      </c>
      <c r="J991" s="337">
        <f>SUMIF('Tab 4'!$N$11:$N$409,A991,'Tab 4'!$O$11:$O$409)</f>
        <v>0</v>
      </c>
      <c r="K991" s="337">
        <f>SUMIF('Tab 5'!$N$11:$N$69,A991,'Tab 5'!$O$11:$O$69)</f>
        <v>0</v>
      </c>
      <c r="L991" s="751">
        <f>SUMIF('Tab 6'!$N$11:$N$409,A991,'Tab 6'!$O$11:$O$409)</f>
        <v>0</v>
      </c>
      <c r="M991" s="337">
        <f>SUMIF('Tab7'!$N$70:$N$273,A991,'Tab7'!$O$70:$O$273)</f>
        <v>0</v>
      </c>
      <c r="N991" s="337">
        <f>SUMIF('Tab 8'!$N$70:$N$680,A991,'Tab 8'!$O$70:$O$680)</f>
        <v>0</v>
      </c>
      <c r="O991" s="739">
        <f t="shared" si="61"/>
        <v>0</v>
      </c>
      <c r="P991" s="740">
        <f t="shared" si="63"/>
        <v>0</v>
      </c>
    </row>
    <row r="992" spans="1:17">
      <c r="A992" s="732" t="s">
        <v>1656</v>
      </c>
      <c r="B992" s="80">
        <f>VLOOKUP(A992,[1]Adjustments!$A$12:$B$1400,2,FALSE)</f>
        <v>161031.79</v>
      </c>
      <c r="C992" s="80">
        <f>VLOOKUP(A992,[1]Adjustments!$A$12:$DS$1400,123,FALSE)</f>
        <v>0</v>
      </c>
      <c r="D992" s="80">
        <f t="shared" si="62"/>
        <v>161031.79</v>
      </c>
      <c r="F992" s="337">
        <f>VLOOKUP(A992,[1]Adjustments!$A$12:$DQ$1400,121,FALSE)</f>
        <v>0</v>
      </c>
      <c r="G992" s="740">
        <f t="shared" si="64"/>
        <v>-161031.79</v>
      </c>
      <c r="I992" s="738">
        <f>SUMIF('Tab 3'!$N$11:$N$409,A992,'Tab 3'!$O$11:$O$409)</f>
        <v>0</v>
      </c>
      <c r="J992" s="337">
        <f>SUMIF('Tab 4'!$N$11:$N$409,A992,'Tab 4'!$O$11:$O$409)</f>
        <v>0</v>
      </c>
      <c r="K992" s="337">
        <f>SUMIF('Tab 5'!$N$11:$N$69,A992,'Tab 5'!$O$11:$O$69)</f>
        <v>0</v>
      </c>
      <c r="L992" s="751">
        <f>SUMIF('Tab 6'!$N$11:$N$409,A992,'Tab 6'!$O$11:$O$409)</f>
        <v>0</v>
      </c>
      <c r="M992" s="337">
        <f>SUMIF('Tab7'!$N$70:$N$273,A992,'Tab7'!$O$70:$O$273)</f>
        <v>0</v>
      </c>
      <c r="N992" s="337">
        <f>SUMIF('Tab 8'!$N$70:$N$680,A992,'Tab 8'!$O$70:$O$680)</f>
        <v>0</v>
      </c>
      <c r="O992" s="739">
        <f t="shared" si="61"/>
        <v>0</v>
      </c>
      <c r="P992" s="740">
        <f t="shared" si="63"/>
        <v>0</v>
      </c>
    </row>
    <row r="993" spans="1:16">
      <c r="A993" s="732" t="s">
        <v>1657</v>
      </c>
      <c r="B993" s="80">
        <f>VLOOKUP(A993,[1]Adjustments!$A$12:$B$1400,2,FALSE)</f>
        <v>8042.9</v>
      </c>
      <c r="C993" s="80">
        <f>VLOOKUP(A993,[1]Adjustments!$A$12:$DS$1400,123,FALSE)</f>
        <v>0</v>
      </c>
      <c r="D993" s="80">
        <f t="shared" si="62"/>
        <v>8042.9</v>
      </c>
      <c r="F993" s="337">
        <f>VLOOKUP(A993,[1]Adjustments!$A$12:$DQ$1400,121,FALSE)</f>
        <v>0</v>
      </c>
      <c r="G993" s="740">
        <f t="shared" si="64"/>
        <v>-8042.9</v>
      </c>
      <c r="I993" s="738">
        <f>SUMIF('Tab 3'!$N$11:$N$409,A993,'Tab 3'!$O$11:$O$409)</f>
        <v>0</v>
      </c>
      <c r="J993" s="337">
        <f>SUMIF('Tab 4'!$N$11:$N$409,A993,'Tab 4'!$O$11:$O$409)</f>
        <v>0</v>
      </c>
      <c r="K993" s="337">
        <f>SUMIF('Tab 5'!$N$11:$N$69,A993,'Tab 5'!$O$11:$O$69)</f>
        <v>0</v>
      </c>
      <c r="L993" s="751">
        <f>SUMIF('Tab 6'!$N$11:$N$409,A993,'Tab 6'!$O$11:$O$409)</f>
        <v>0</v>
      </c>
      <c r="M993" s="337">
        <f>SUMIF('Tab7'!$N$70:$N$273,A993,'Tab7'!$O$70:$O$273)</f>
        <v>0</v>
      </c>
      <c r="N993" s="337">
        <f>SUMIF('Tab 8'!$N$70:$N$680,A993,'Tab 8'!$O$70:$O$680)</f>
        <v>0</v>
      </c>
      <c r="O993" s="739">
        <f t="shared" si="61"/>
        <v>0</v>
      </c>
      <c r="P993" s="740">
        <f t="shared" si="63"/>
        <v>0</v>
      </c>
    </row>
    <row r="994" spans="1:16">
      <c r="A994" s="732" t="s">
        <v>1658</v>
      </c>
      <c r="B994" s="80">
        <f>VLOOKUP(A994,[1]Adjustments!$A$12:$B$1400,2,FALSE)</f>
        <v>547.14</v>
      </c>
      <c r="C994" s="80">
        <f>VLOOKUP(A994,[1]Adjustments!$A$12:$DS$1400,123,FALSE)</f>
        <v>0</v>
      </c>
      <c r="D994" s="80">
        <f t="shared" si="62"/>
        <v>547.14</v>
      </c>
      <c r="F994" s="337">
        <f>VLOOKUP(A994,[1]Adjustments!$A$12:$DQ$1400,121,FALSE)</f>
        <v>0</v>
      </c>
      <c r="G994" s="740">
        <f t="shared" si="64"/>
        <v>-547.14</v>
      </c>
      <c r="I994" s="738">
        <f>SUMIF('Tab 3'!$N$11:$N$409,A994,'Tab 3'!$O$11:$O$409)</f>
        <v>0</v>
      </c>
      <c r="J994" s="337">
        <f>SUMIF('Tab 4'!$N$11:$N$409,A994,'Tab 4'!$O$11:$O$409)</f>
        <v>0</v>
      </c>
      <c r="K994" s="337">
        <f>SUMIF('Tab 5'!$N$11:$N$69,A994,'Tab 5'!$O$11:$O$69)</f>
        <v>0</v>
      </c>
      <c r="L994" s="751">
        <f>SUMIF('Tab 6'!$N$11:$N$409,A994,'Tab 6'!$O$11:$O$409)</f>
        <v>0</v>
      </c>
      <c r="M994" s="337">
        <f>SUMIF('Tab7'!$N$70:$N$273,A994,'Tab7'!$O$70:$O$273)</f>
        <v>0</v>
      </c>
      <c r="N994" s="337">
        <f>SUMIF('Tab 8'!$N$70:$N$680,A994,'Tab 8'!$O$70:$O$680)</f>
        <v>0</v>
      </c>
      <c r="O994" s="739">
        <f t="shared" si="61"/>
        <v>0</v>
      </c>
      <c r="P994" s="740">
        <f t="shared" si="63"/>
        <v>0</v>
      </c>
    </row>
    <row r="995" spans="1:16">
      <c r="A995" s="732" t="s">
        <v>2029</v>
      </c>
      <c r="B995" s="80">
        <f>VLOOKUP(A995,[1]Adjustments!$A$12:$B$1400,2,FALSE)</f>
        <v>6.59</v>
      </c>
      <c r="C995" s="80">
        <f>VLOOKUP(A995,[1]Adjustments!$A$12:$DS$1400,123,FALSE)</f>
        <v>0</v>
      </c>
      <c r="D995" s="80">
        <f t="shared" si="62"/>
        <v>6.59</v>
      </c>
      <c r="F995" s="337">
        <f>VLOOKUP(A995,[1]Adjustments!$A$12:$DQ$1400,121,FALSE)</f>
        <v>0</v>
      </c>
      <c r="G995" s="740">
        <f t="shared" si="64"/>
        <v>-6.59</v>
      </c>
      <c r="I995" s="738">
        <f>SUMIF('Tab 3'!$N$11:$N$409,A995,'Tab 3'!$O$11:$O$409)</f>
        <v>0</v>
      </c>
      <c r="J995" s="337">
        <f>SUMIF('Tab 4'!$N$11:$N$409,A995,'Tab 4'!$O$11:$O$409)</f>
        <v>0</v>
      </c>
      <c r="K995" s="337">
        <f>SUMIF('Tab 5'!$N$11:$N$69,A995,'Tab 5'!$O$11:$O$69)</f>
        <v>0</v>
      </c>
      <c r="L995" s="751">
        <f>SUMIF('Tab 6'!$N$11:$N$409,A995,'Tab 6'!$O$11:$O$409)</f>
        <v>0</v>
      </c>
      <c r="M995" s="337">
        <f>SUMIF('Tab7'!$N$70:$N$273,A995,'Tab7'!$O$70:$O$273)</f>
        <v>0</v>
      </c>
      <c r="N995" s="337">
        <f>SUMIF('Tab 8'!$N$70:$N$680,A995,'Tab 8'!$O$70:$O$680)</f>
        <v>0</v>
      </c>
      <c r="O995" s="739">
        <f t="shared" si="61"/>
        <v>0</v>
      </c>
      <c r="P995" s="740">
        <f t="shared" si="63"/>
        <v>0</v>
      </c>
    </row>
    <row r="996" spans="1:16">
      <c r="A996" s="732" t="s">
        <v>1659</v>
      </c>
      <c r="B996" s="80">
        <f>VLOOKUP(A996,[1]Adjustments!$A$12:$B$1400,2,FALSE)</f>
        <v>239492.18</v>
      </c>
      <c r="C996" s="80">
        <f>VLOOKUP(A996,[1]Adjustments!$A$12:$DS$1400,123,FALSE)</f>
        <v>0</v>
      </c>
      <c r="D996" s="80">
        <f t="shared" si="62"/>
        <v>239492.18</v>
      </c>
      <c r="F996" s="337">
        <f>VLOOKUP(A996,[1]Adjustments!$A$12:$DQ$1400,121,FALSE)</f>
        <v>0</v>
      </c>
      <c r="G996" s="740">
        <f t="shared" si="64"/>
        <v>-239492.18</v>
      </c>
      <c r="I996" s="738">
        <f>SUMIF('Tab 3'!$N$11:$N$409,A996,'Tab 3'!$O$11:$O$409)</f>
        <v>0</v>
      </c>
      <c r="J996" s="337">
        <f>SUMIF('Tab 4'!$N$11:$N$409,A996,'Tab 4'!$O$11:$O$409)</f>
        <v>0</v>
      </c>
      <c r="K996" s="337">
        <f>SUMIF('Tab 5'!$N$11:$N$69,A996,'Tab 5'!$O$11:$O$69)</f>
        <v>0</v>
      </c>
      <c r="L996" s="751">
        <f>SUMIF('Tab 6'!$N$11:$N$409,A996,'Tab 6'!$O$11:$O$409)</f>
        <v>0</v>
      </c>
      <c r="M996" s="337">
        <f>SUMIF('Tab7'!$N$70:$N$273,A996,'Tab7'!$O$70:$O$273)</f>
        <v>0</v>
      </c>
      <c r="N996" s="337">
        <f>SUMIF('Tab 8'!$N$70:$N$680,A996,'Tab 8'!$O$70:$O$680)</f>
        <v>0</v>
      </c>
      <c r="O996" s="739">
        <f t="shared" si="61"/>
        <v>0</v>
      </c>
      <c r="P996" s="740">
        <f t="shared" si="63"/>
        <v>0</v>
      </c>
    </row>
    <row r="997" spans="1:16">
      <c r="A997" s="732" t="s">
        <v>1660</v>
      </c>
      <c r="B997" s="80">
        <f>VLOOKUP(A997,[1]Adjustments!$A$12:$B$1400,2,FALSE)</f>
        <v>225300.33</v>
      </c>
      <c r="C997" s="80">
        <f>VLOOKUP(A997,[1]Adjustments!$A$12:$DS$1400,123,FALSE)</f>
        <v>0</v>
      </c>
      <c r="D997" s="80">
        <f t="shared" si="62"/>
        <v>225300.33</v>
      </c>
      <c r="F997" s="337">
        <f>VLOOKUP(A997,[1]Adjustments!$A$12:$DQ$1400,121,FALSE)</f>
        <v>0</v>
      </c>
      <c r="G997" s="740">
        <f t="shared" si="64"/>
        <v>-225300.33</v>
      </c>
      <c r="I997" s="738">
        <f>SUMIF('Tab 3'!$N$11:$N$409,A997,'Tab 3'!$O$11:$O$409)</f>
        <v>0</v>
      </c>
      <c r="J997" s="337">
        <f>SUMIF('Tab 4'!$N$11:$N$409,A997,'Tab 4'!$O$11:$O$409)</f>
        <v>0</v>
      </c>
      <c r="K997" s="337">
        <f>SUMIF('Tab 5'!$N$11:$N$69,A997,'Tab 5'!$O$11:$O$69)</f>
        <v>0</v>
      </c>
      <c r="L997" s="751">
        <f>SUMIF('Tab 6'!$N$11:$N$409,A997,'Tab 6'!$O$11:$O$409)</f>
        <v>0</v>
      </c>
      <c r="M997" s="337">
        <f>SUMIF('Tab7'!$N$70:$N$273,A997,'Tab7'!$O$70:$O$273)</f>
        <v>0</v>
      </c>
      <c r="N997" s="337">
        <f>SUMIF('Tab 8'!$N$70:$N$680,A997,'Tab 8'!$O$70:$O$680)</f>
        <v>0</v>
      </c>
      <c r="O997" s="739">
        <f t="shared" si="61"/>
        <v>0</v>
      </c>
      <c r="P997" s="740">
        <f t="shared" si="63"/>
        <v>0</v>
      </c>
    </row>
    <row r="998" spans="1:16">
      <c r="A998" s="732" t="s">
        <v>1661</v>
      </c>
      <c r="B998" s="80">
        <f>VLOOKUP(A998,[1]Adjustments!$A$12:$B$1400,2,FALSE)</f>
        <v>415466.25</v>
      </c>
      <c r="C998" s="80">
        <f>VLOOKUP(A998,[1]Adjustments!$A$12:$DS$1400,123,FALSE)</f>
        <v>0</v>
      </c>
      <c r="D998" s="80">
        <f t="shared" si="62"/>
        <v>415466.25</v>
      </c>
      <c r="F998" s="337">
        <f>VLOOKUP(A998,[1]Adjustments!$A$12:$DQ$1400,121,FALSE)</f>
        <v>0</v>
      </c>
      <c r="G998" s="740">
        <f t="shared" si="64"/>
        <v>-415466.25</v>
      </c>
      <c r="I998" s="738">
        <f>SUMIF('Tab 3'!$N$11:$N$409,A998,'Tab 3'!$O$11:$O$409)</f>
        <v>0</v>
      </c>
      <c r="J998" s="337">
        <f>SUMIF('Tab 4'!$N$11:$N$409,A998,'Tab 4'!$O$11:$O$409)</f>
        <v>0</v>
      </c>
      <c r="K998" s="337">
        <f>SUMIF('Tab 5'!$N$11:$N$69,A998,'Tab 5'!$O$11:$O$69)</f>
        <v>0</v>
      </c>
      <c r="L998" s="751">
        <f>SUMIF('Tab 6'!$N$11:$N$409,A998,'Tab 6'!$O$11:$O$409)</f>
        <v>0</v>
      </c>
      <c r="M998" s="337">
        <f>SUMIF('Tab7'!$N$70:$N$273,A998,'Tab7'!$O$70:$O$273)</f>
        <v>0</v>
      </c>
      <c r="N998" s="337">
        <f>SUMIF('Tab 8'!$N$70:$N$680,A998,'Tab 8'!$O$70:$O$680)</f>
        <v>0</v>
      </c>
      <c r="O998" s="739">
        <f t="shared" si="61"/>
        <v>0</v>
      </c>
      <c r="P998" s="740">
        <f t="shared" si="63"/>
        <v>0</v>
      </c>
    </row>
    <row r="999" spans="1:16">
      <c r="A999" s="732" t="s">
        <v>1662</v>
      </c>
      <c r="B999" s="80">
        <f>VLOOKUP(A999,[1]Adjustments!$A$12:$B$1400,2,FALSE)</f>
        <v>2925355.48</v>
      </c>
      <c r="C999" s="80">
        <f>VLOOKUP(A999,[1]Adjustments!$A$12:$DS$1400,123,FALSE)</f>
        <v>0</v>
      </c>
      <c r="D999" s="80">
        <f t="shared" si="62"/>
        <v>2925355.48</v>
      </c>
      <c r="F999" s="337">
        <f>VLOOKUP(A999,[1]Adjustments!$A$12:$DQ$1400,121,FALSE)</f>
        <v>0</v>
      </c>
      <c r="G999" s="740">
        <f t="shared" si="64"/>
        <v>-2925355.48</v>
      </c>
      <c r="I999" s="738">
        <f>SUMIF('Tab 3'!$N$11:$N$409,A999,'Tab 3'!$O$11:$O$409)</f>
        <v>0</v>
      </c>
      <c r="J999" s="337">
        <f>SUMIF('Tab 4'!$N$11:$N$409,A999,'Tab 4'!$O$11:$O$409)</f>
        <v>0</v>
      </c>
      <c r="K999" s="337">
        <f>SUMIF('Tab 5'!$N$11:$N$69,A999,'Tab 5'!$O$11:$O$69)</f>
        <v>0</v>
      </c>
      <c r="L999" s="751">
        <f>SUMIF('Tab 6'!$N$11:$N$409,A999,'Tab 6'!$O$11:$O$409)</f>
        <v>0</v>
      </c>
      <c r="M999" s="337">
        <f>SUMIF('Tab7'!$N$70:$N$273,A999,'Tab7'!$O$70:$O$273)</f>
        <v>0</v>
      </c>
      <c r="N999" s="337">
        <f>SUMIF('Tab 8'!$N$70:$N$680,A999,'Tab 8'!$O$70:$O$680)</f>
        <v>0</v>
      </c>
      <c r="O999" s="739">
        <f t="shared" si="61"/>
        <v>0</v>
      </c>
      <c r="P999" s="740">
        <f t="shared" si="63"/>
        <v>0</v>
      </c>
    </row>
    <row r="1000" spans="1:16">
      <c r="A1000" s="732" t="s">
        <v>1663</v>
      </c>
      <c r="B1000" s="80">
        <f>VLOOKUP(A1000,[1]Adjustments!$A$12:$B$1400,2,FALSE)</f>
        <v>443172.31</v>
      </c>
      <c r="C1000" s="80">
        <f>VLOOKUP(A1000,[1]Adjustments!$A$12:$DS$1400,123,FALSE)</f>
        <v>0</v>
      </c>
      <c r="D1000" s="80">
        <f t="shared" si="62"/>
        <v>443172.31</v>
      </c>
      <c r="F1000" s="337">
        <f>VLOOKUP(A1000,[1]Adjustments!$A$12:$DQ$1400,121,FALSE)</f>
        <v>0</v>
      </c>
      <c r="G1000" s="740">
        <f t="shared" si="64"/>
        <v>-443172.31</v>
      </c>
      <c r="I1000" s="738">
        <f>SUMIF('Tab 3'!$N$11:$N$409,A1000,'Tab 3'!$O$11:$O$409)</f>
        <v>0</v>
      </c>
      <c r="J1000" s="337">
        <f>SUMIF('Tab 4'!$N$11:$N$409,A1000,'Tab 4'!$O$11:$O$409)</f>
        <v>0</v>
      </c>
      <c r="K1000" s="337">
        <f>SUMIF('Tab 5'!$N$11:$N$69,A1000,'Tab 5'!$O$11:$O$69)</f>
        <v>0</v>
      </c>
      <c r="L1000" s="751">
        <f>SUMIF('Tab 6'!$N$11:$N$409,A1000,'Tab 6'!$O$11:$O$409)</f>
        <v>0</v>
      </c>
      <c r="M1000" s="337">
        <f>SUMIF('Tab7'!$N$70:$N$273,A1000,'Tab7'!$O$70:$O$273)</f>
        <v>0</v>
      </c>
      <c r="N1000" s="337">
        <f>SUMIF('Tab 8'!$N$70:$N$680,A1000,'Tab 8'!$O$70:$O$680)</f>
        <v>0</v>
      </c>
      <c r="O1000" s="739">
        <f t="shared" si="61"/>
        <v>0</v>
      </c>
      <c r="P1000" s="740">
        <f t="shared" si="63"/>
        <v>0</v>
      </c>
    </row>
    <row r="1001" spans="1:16">
      <c r="A1001" s="732" t="s">
        <v>1664</v>
      </c>
      <c r="B1001" s="80">
        <f>VLOOKUP(A1001,[1]Adjustments!$A$12:$B$1400,2,FALSE)</f>
        <v>2085904.72</v>
      </c>
      <c r="C1001" s="80">
        <f>VLOOKUP(A1001,[1]Adjustments!$A$12:$DS$1400,123,FALSE)</f>
        <v>0</v>
      </c>
      <c r="D1001" s="80">
        <f t="shared" si="62"/>
        <v>2085904.72</v>
      </c>
      <c r="F1001" s="337">
        <f>VLOOKUP(A1001,[1]Adjustments!$A$12:$DQ$1400,121,FALSE)</f>
        <v>0</v>
      </c>
      <c r="G1001" s="740">
        <f t="shared" si="64"/>
        <v>-2085904.72</v>
      </c>
      <c r="I1001" s="738">
        <f>SUMIF('Tab 3'!$N$11:$N$409,A1001,'Tab 3'!$O$11:$O$409)</f>
        <v>0</v>
      </c>
      <c r="J1001" s="337">
        <f>SUMIF('Tab 4'!$N$11:$N$409,A1001,'Tab 4'!$O$11:$O$409)</f>
        <v>0</v>
      </c>
      <c r="K1001" s="337">
        <f>SUMIF('Tab 5'!$N$11:$N$69,A1001,'Tab 5'!$O$11:$O$69)</f>
        <v>0</v>
      </c>
      <c r="L1001" s="751">
        <f>SUMIF('Tab 6'!$N$11:$N$409,A1001,'Tab 6'!$O$11:$O$409)</f>
        <v>0</v>
      </c>
      <c r="M1001" s="337">
        <f>SUMIF('Tab7'!$N$70:$N$273,A1001,'Tab7'!$O$70:$O$273)</f>
        <v>0</v>
      </c>
      <c r="N1001" s="337">
        <f>SUMIF('Tab 8'!$N$70:$N$680,A1001,'Tab 8'!$O$70:$O$680)</f>
        <v>0</v>
      </c>
      <c r="O1001" s="739">
        <f t="shared" si="61"/>
        <v>0</v>
      </c>
      <c r="P1001" s="740">
        <f t="shared" si="63"/>
        <v>0</v>
      </c>
    </row>
    <row r="1002" spans="1:16">
      <c r="A1002" s="732" t="s">
        <v>1665</v>
      </c>
      <c r="B1002" s="80">
        <f>VLOOKUP(A1002,[1]Adjustments!$A$12:$B$1400,2,FALSE)</f>
        <v>426877.79</v>
      </c>
      <c r="C1002" s="80">
        <f>VLOOKUP(A1002,[1]Adjustments!$A$12:$DS$1400,123,FALSE)</f>
        <v>0</v>
      </c>
      <c r="D1002" s="80">
        <f t="shared" si="62"/>
        <v>426877.79</v>
      </c>
      <c r="F1002" s="337">
        <f>VLOOKUP(A1002,[1]Adjustments!$A$12:$DQ$1400,121,FALSE)</f>
        <v>0</v>
      </c>
      <c r="G1002" s="740">
        <f t="shared" si="64"/>
        <v>-426877.79</v>
      </c>
      <c r="I1002" s="738">
        <f>SUMIF('Tab 3'!$N$11:$N$409,A1002,'Tab 3'!$O$11:$O$409)</f>
        <v>0</v>
      </c>
      <c r="J1002" s="337">
        <f>SUMIF('Tab 4'!$N$11:$N$409,A1002,'Tab 4'!$O$11:$O$409)</f>
        <v>0</v>
      </c>
      <c r="K1002" s="337">
        <f>SUMIF('Tab 5'!$N$11:$N$69,A1002,'Tab 5'!$O$11:$O$69)</f>
        <v>0</v>
      </c>
      <c r="L1002" s="751">
        <f>SUMIF('Tab 6'!$N$11:$N$409,A1002,'Tab 6'!$O$11:$O$409)</f>
        <v>0</v>
      </c>
      <c r="M1002" s="337">
        <f>SUMIF('Tab7'!$N$70:$N$273,A1002,'Tab7'!$O$70:$O$273)</f>
        <v>0</v>
      </c>
      <c r="N1002" s="337">
        <f>SUMIF('Tab 8'!$N$70:$N$680,A1002,'Tab 8'!$O$70:$O$680)</f>
        <v>0</v>
      </c>
      <c r="O1002" s="739">
        <f t="shared" si="61"/>
        <v>0</v>
      </c>
      <c r="P1002" s="740">
        <f t="shared" si="63"/>
        <v>0</v>
      </c>
    </row>
    <row r="1003" spans="1:16">
      <c r="A1003" s="732" t="s">
        <v>1666</v>
      </c>
      <c r="B1003" s="80">
        <f>VLOOKUP(A1003,[1]Adjustments!$A$12:$B$1400,2,FALSE)</f>
        <v>544963.18999999994</v>
      </c>
      <c r="C1003" s="80">
        <f>VLOOKUP(A1003,[1]Adjustments!$A$12:$DS$1400,123,FALSE)</f>
        <v>0</v>
      </c>
      <c r="D1003" s="80">
        <f t="shared" si="62"/>
        <v>544963.18999999994</v>
      </c>
      <c r="F1003" s="337">
        <f>VLOOKUP(A1003,[1]Adjustments!$A$12:$DQ$1400,121,FALSE)</f>
        <v>0</v>
      </c>
      <c r="G1003" s="740">
        <f t="shared" si="64"/>
        <v>-544963.18999999994</v>
      </c>
      <c r="I1003" s="738">
        <f>SUMIF('Tab 3'!$N$11:$N$409,A1003,'Tab 3'!$O$11:$O$409)</f>
        <v>0</v>
      </c>
      <c r="J1003" s="337">
        <f>SUMIF('Tab 4'!$N$11:$N$409,A1003,'Tab 4'!$O$11:$O$409)</f>
        <v>0</v>
      </c>
      <c r="K1003" s="337">
        <f>SUMIF('Tab 5'!$N$11:$N$69,A1003,'Tab 5'!$O$11:$O$69)</f>
        <v>0</v>
      </c>
      <c r="L1003" s="751">
        <f>SUMIF('Tab 6'!$N$11:$N$409,A1003,'Tab 6'!$O$11:$O$409)</f>
        <v>0</v>
      </c>
      <c r="M1003" s="337">
        <f>SUMIF('Tab7'!$N$70:$N$273,A1003,'Tab7'!$O$70:$O$273)</f>
        <v>0</v>
      </c>
      <c r="N1003" s="337">
        <f>SUMIF('Tab 8'!$N$70:$N$680,A1003,'Tab 8'!$O$70:$O$680)</f>
        <v>0</v>
      </c>
      <c r="O1003" s="739">
        <f t="shared" si="61"/>
        <v>0</v>
      </c>
      <c r="P1003" s="740">
        <f t="shared" si="63"/>
        <v>0</v>
      </c>
    </row>
    <row r="1004" spans="1:16">
      <c r="A1004" s="732" t="s">
        <v>1667</v>
      </c>
      <c r="B1004" s="80">
        <f>VLOOKUP(A1004,[1]Adjustments!$A$12:$B$1400,2,FALSE)</f>
        <v>113158.15</v>
      </c>
      <c r="C1004" s="80">
        <f>VLOOKUP(A1004,[1]Adjustments!$A$12:$DS$1400,123,FALSE)</f>
        <v>0</v>
      </c>
      <c r="D1004" s="80">
        <f t="shared" si="62"/>
        <v>113158.15</v>
      </c>
      <c r="F1004" s="337">
        <f>VLOOKUP(A1004,[1]Adjustments!$A$12:$DQ$1400,121,FALSE)</f>
        <v>0</v>
      </c>
      <c r="G1004" s="740">
        <f t="shared" si="64"/>
        <v>-113158.15</v>
      </c>
      <c r="I1004" s="738">
        <f>SUMIF('Tab 3'!$N$11:$N$409,A1004,'Tab 3'!$O$11:$O$409)</f>
        <v>0</v>
      </c>
      <c r="J1004" s="337">
        <f>SUMIF('Tab 4'!$N$11:$N$409,A1004,'Tab 4'!$O$11:$O$409)</f>
        <v>0</v>
      </c>
      <c r="K1004" s="337">
        <f>SUMIF('Tab 5'!$N$11:$N$69,A1004,'Tab 5'!$O$11:$O$69)</f>
        <v>0</v>
      </c>
      <c r="L1004" s="751">
        <f>SUMIF('Tab 6'!$N$11:$N$409,A1004,'Tab 6'!$O$11:$O$409)</f>
        <v>0</v>
      </c>
      <c r="M1004" s="337">
        <f>SUMIF('Tab7'!$N$70:$N$273,A1004,'Tab7'!$O$70:$O$273)</f>
        <v>0</v>
      </c>
      <c r="N1004" s="337">
        <f>SUMIF('Tab 8'!$N$70:$N$680,A1004,'Tab 8'!$O$70:$O$680)</f>
        <v>0</v>
      </c>
      <c r="O1004" s="739">
        <f t="shared" si="61"/>
        <v>0</v>
      </c>
      <c r="P1004" s="740">
        <f t="shared" si="63"/>
        <v>0</v>
      </c>
    </row>
    <row r="1005" spans="1:16">
      <c r="A1005" s="732" t="s">
        <v>1668</v>
      </c>
      <c r="B1005" s="80">
        <f>VLOOKUP(A1005,[1]Adjustments!$A$12:$B$1400,2,FALSE)</f>
        <v>556043.78</v>
      </c>
      <c r="C1005" s="80">
        <f>VLOOKUP(A1005,[1]Adjustments!$A$12:$DS$1400,123,FALSE)</f>
        <v>0</v>
      </c>
      <c r="D1005" s="80">
        <f t="shared" si="62"/>
        <v>556043.78</v>
      </c>
      <c r="F1005" s="337">
        <f>VLOOKUP(A1005,[1]Adjustments!$A$12:$DQ$1400,121,FALSE)</f>
        <v>0</v>
      </c>
      <c r="G1005" s="740">
        <f t="shared" si="64"/>
        <v>-556043.78</v>
      </c>
      <c r="I1005" s="738">
        <f>SUMIF('Tab 3'!$N$11:$N$409,A1005,'Tab 3'!$O$11:$O$409)</f>
        <v>0</v>
      </c>
      <c r="J1005" s="337">
        <f>SUMIF('Tab 4'!$N$11:$N$409,A1005,'Tab 4'!$O$11:$O$409)</f>
        <v>0</v>
      </c>
      <c r="K1005" s="337">
        <f>SUMIF('Tab 5'!$N$11:$N$69,A1005,'Tab 5'!$O$11:$O$69)</f>
        <v>0</v>
      </c>
      <c r="L1005" s="751">
        <f>SUMIF('Tab 6'!$N$11:$N$409,A1005,'Tab 6'!$O$11:$O$409)</f>
        <v>0</v>
      </c>
      <c r="M1005" s="337">
        <f>SUMIF('Tab7'!$N$70:$N$273,A1005,'Tab7'!$O$70:$O$273)</f>
        <v>0</v>
      </c>
      <c r="N1005" s="337">
        <f>SUMIF('Tab 8'!$N$70:$N$680,A1005,'Tab 8'!$O$70:$O$680)</f>
        <v>0</v>
      </c>
      <c r="O1005" s="739">
        <f t="shared" si="61"/>
        <v>0</v>
      </c>
      <c r="P1005" s="740">
        <f t="shared" si="63"/>
        <v>0</v>
      </c>
    </row>
    <row r="1006" spans="1:16">
      <c r="A1006" s="732" t="s">
        <v>1669</v>
      </c>
      <c r="B1006" s="80">
        <f>VLOOKUP(A1006,[1]Adjustments!$A$12:$B$1400,2,FALSE)</f>
        <v>520755.24</v>
      </c>
      <c r="C1006" s="80">
        <f>VLOOKUP(A1006,[1]Adjustments!$A$12:$DS$1400,123,FALSE)</f>
        <v>0</v>
      </c>
      <c r="D1006" s="80">
        <f t="shared" si="62"/>
        <v>520755.24</v>
      </c>
      <c r="F1006" s="337">
        <f>VLOOKUP(A1006,[1]Adjustments!$A$12:$DQ$1400,121,FALSE)</f>
        <v>0</v>
      </c>
      <c r="G1006" s="740">
        <f t="shared" si="64"/>
        <v>-520755.24</v>
      </c>
      <c r="I1006" s="738">
        <f>SUMIF('Tab 3'!$N$11:$N$409,A1006,'Tab 3'!$O$11:$O$409)</f>
        <v>0</v>
      </c>
      <c r="J1006" s="337">
        <f>SUMIF('Tab 4'!$N$11:$N$409,A1006,'Tab 4'!$O$11:$O$409)</f>
        <v>0</v>
      </c>
      <c r="K1006" s="337">
        <f>SUMIF('Tab 5'!$N$11:$N$69,A1006,'Tab 5'!$O$11:$O$69)</f>
        <v>0</v>
      </c>
      <c r="L1006" s="751">
        <f>SUMIF('Tab 6'!$N$11:$N$409,A1006,'Tab 6'!$O$11:$O$409)</f>
        <v>0</v>
      </c>
      <c r="M1006" s="337">
        <f>SUMIF('Tab7'!$N$70:$N$273,A1006,'Tab7'!$O$70:$O$273)</f>
        <v>0</v>
      </c>
      <c r="N1006" s="337">
        <f>SUMIF('Tab 8'!$N$70:$N$680,A1006,'Tab 8'!$O$70:$O$680)</f>
        <v>0</v>
      </c>
      <c r="O1006" s="739">
        <f t="shared" si="61"/>
        <v>0</v>
      </c>
      <c r="P1006" s="740">
        <f t="shared" si="63"/>
        <v>0</v>
      </c>
    </row>
    <row r="1007" spans="1:16">
      <c r="A1007" s="732" t="s">
        <v>1670</v>
      </c>
      <c r="B1007" s="80">
        <f>VLOOKUP(A1007,[1]Adjustments!$A$12:$B$1400,2,FALSE)</f>
        <v>4530275.6399999997</v>
      </c>
      <c r="C1007" s="80">
        <f>VLOOKUP(A1007,[1]Adjustments!$A$12:$DS$1400,123,FALSE)</f>
        <v>0</v>
      </c>
      <c r="D1007" s="80">
        <f t="shared" si="62"/>
        <v>4530275.6399999997</v>
      </c>
      <c r="F1007" s="337">
        <f>VLOOKUP(A1007,[1]Adjustments!$A$12:$DQ$1400,121,FALSE)</f>
        <v>0</v>
      </c>
      <c r="G1007" s="740">
        <f t="shared" si="64"/>
        <v>-4530275.6399999997</v>
      </c>
      <c r="I1007" s="738">
        <f>SUMIF('Tab 3'!$N$11:$N$409,A1007,'Tab 3'!$O$11:$O$409)</f>
        <v>0</v>
      </c>
      <c r="J1007" s="337">
        <f>SUMIF('Tab 4'!$N$11:$N$409,A1007,'Tab 4'!$O$11:$O$409)</f>
        <v>0</v>
      </c>
      <c r="K1007" s="337">
        <f>SUMIF('Tab 5'!$N$11:$N$69,A1007,'Tab 5'!$O$11:$O$69)</f>
        <v>0</v>
      </c>
      <c r="L1007" s="751">
        <f>SUMIF('Tab 6'!$N$11:$N$409,A1007,'Tab 6'!$O$11:$O$409)</f>
        <v>0</v>
      </c>
      <c r="M1007" s="337">
        <f>SUMIF('Tab7'!$N$70:$N$273,A1007,'Tab7'!$O$70:$O$273)</f>
        <v>0</v>
      </c>
      <c r="N1007" s="337">
        <f>SUMIF('Tab 8'!$N$70:$N$680,A1007,'Tab 8'!$O$70:$O$680)</f>
        <v>0</v>
      </c>
      <c r="O1007" s="739">
        <f t="shared" si="61"/>
        <v>0</v>
      </c>
      <c r="P1007" s="740">
        <f t="shared" si="63"/>
        <v>0</v>
      </c>
    </row>
    <row r="1008" spans="1:16">
      <c r="A1008" s="732" t="s">
        <v>1671</v>
      </c>
      <c r="B1008" s="80">
        <f>VLOOKUP(A1008,[1]Adjustments!$A$12:$B$1400,2,FALSE)</f>
        <v>3384134.09</v>
      </c>
      <c r="C1008" s="80">
        <f>VLOOKUP(A1008,[1]Adjustments!$A$12:$DS$1400,123,FALSE)</f>
        <v>0</v>
      </c>
      <c r="D1008" s="80">
        <f t="shared" si="62"/>
        <v>3384134.09</v>
      </c>
      <c r="F1008" s="337">
        <f>VLOOKUP(A1008,[1]Adjustments!$A$12:$DQ$1400,121,FALSE)</f>
        <v>0</v>
      </c>
      <c r="G1008" s="740">
        <f t="shared" si="64"/>
        <v>-3384134.09</v>
      </c>
      <c r="I1008" s="738">
        <f>SUMIF('Tab 3'!$N$11:$N$409,A1008,'Tab 3'!$O$11:$O$409)</f>
        <v>0</v>
      </c>
      <c r="J1008" s="337">
        <f>SUMIF('Tab 4'!$N$11:$N$409,A1008,'Tab 4'!$O$11:$O$409)</f>
        <v>0</v>
      </c>
      <c r="K1008" s="337">
        <f>SUMIF('Tab 5'!$N$11:$N$69,A1008,'Tab 5'!$O$11:$O$69)</f>
        <v>0</v>
      </c>
      <c r="L1008" s="751">
        <f>SUMIF('Tab 6'!$N$11:$N$409,A1008,'Tab 6'!$O$11:$O$409)</f>
        <v>0</v>
      </c>
      <c r="M1008" s="337">
        <f>SUMIF('Tab7'!$N$70:$N$273,A1008,'Tab7'!$O$70:$O$273)</f>
        <v>0</v>
      </c>
      <c r="N1008" s="337">
        <f>SUMIF('Tab 8'!$N$70:$N$680,A1008,'Tab 8'!$O$70:$O$680)</f>
        <v>0</v>
      </c>
      <c r="O1008" s="739">
        <f t="shared" si="61"/>
        <v>0</v>
      </c>
      <c r="P1008" s="740">
        <f t="shared" si="63"/>
        <v>0</v>
      </c>
    </row>
    <row r="1009" spans="1:18">
      <c r="A1009" s="732" t="s">
        <v>1672</v>
      </c>
      <c r="B1009" s="80">
        <f>VLOOKUP(A1009,[1]Adjustments!$A$12:$B$1400,2,FALSE)</f>
        <v>1008120.62</v>
      </c>
      <c r="C1009" s="80">
        <f>VLOOKUP(A1009,[1]Adjustments!$A$12:$DS$1400,123,FALSE)</f>
        <v>0</v>
      </c>
      <c r="D1009" s="80">
        <f t="shared" si="62"/>
        <v>1008120.62</v>
      </c>
      <c r="F1009" s="337">
        <f>VLOOKUP(A1009,[1]Adjustments!$A$12:$DQ$1400,121,FALSE)</f>
        <v>0</v>
      </c>
      <c r="G1009" s="740">
        <f t="shared" si="64"/>
        <v>-1008120.62</v>
      </c>
      <c r="I1009" s="738">
        <f>SUMIF('Tab 3'!$N$11:$N$409,A1009,'Tab 3'!$O$11:$O$409)</f>
        <v>0</v>
      </c>
      <c r="J1009" s="337">
        <f>SUMIF('Tab 4'!$N$11:$N$409,A1009,'Tab 4'!$O$11:$O$409)</f>
        <v>0</v>
      </c>
      <c r="K1009" s="337">
        <f>SUMIF('Tab 5'!$N$11:$N$69,A1009,'Tab 5'!$O$11:$O$69)</f>
        <v>0</v>
      </c>
      <c r="L1009" s="751">
        <f>SUMIF('Tab 6'!$N$11:$N$409,A1009,'Tab 6'!$O$11:$O$409)</f>
        <v>0</v>
      </c>
      <c r="M1009" s="337">
        <f>SUMIF('Tab7'!$N$70:$N$273,A1009,'Tab7'!$O$70:$O$273)</f>
        <v>0</v>
      </c>
      <c r="N1009" s="337">
        <f>SUMIF('Tab 8'!$N$70:$N$680,A1009,'Tab 8'!$O$70:$O$680)</f>
        <v>0</v>
      </c>
      <c r="O1009" s="739">
        <f t="shared" si="61"/>
        <v>0</v>
      </c>
      <c r="P1009" s="740">
        <f t="shared" si="63"/>
        <v>0</v>
      </c>
    </row>
    <row r="1010" spans="1:18">
      <c r="A1010" s="732" t="s">
        <v>1673</v>
      </c>
      <c r="B1010" s="80">
        <f>VLOOKUP(A1010,[1]Adjustments!$A$12:$B$1400,2,FALSE)</f>
        <v>712111.05</v>
      </c>
      <c r="C1010" s="80">
        <f>VLOOKUP(A1010,[1]Adjustments!$A$12:$DS$1400,123,FALSE)</f>
        <v>0</v>
      </c>
      <c r="D1010" s="80">
        <f t="shared" si="62"/>
        <v>712111.05</v>
      </c>
      <c r="F1010" s="337">
        <f>VLOOKUP(A1010,[1]Adjustments!$A$12:$DQ$1400,121,FALSE)</f>
        <v>0</v>
      </c>
      <c r="G1010" s="740">
        <f t="shared" si="64"/>
        <v>-712111.05</v>
      </c>
      <c r="I1010" s="738">
        <f>SUMIF('Tab 3'!$N$11:$N$409,A1010,'Tab 3'!$O$11:$O$409)</f>
        <v>0</v>
      </c>
      <c r="J1010" s="337">
        <f>SUMIF('Tab 4'!$N$11:$N$409,A1010,'Tab 4'!$O$11:$O$409)</f>
        <v>0</v>
      </c>
      <c r="K1010" s="337">
        <f>SUMIF('Tab 5'!$N$11:$N$69,A1010,'Tab 5'!$O$11:$O$69)</f>
        <v>0</v>
      </c>
      <c r="L1010" s="751">
        <f>SUMIF('Tab 6'!$N$11:$N$409,A1010,'Tab 6'!$O$11:$O$409)</f>
        <v>0</v>
      </c>
      <c r="M1010" s="337">
        <f>SUMIF('Tab7'!$N$70:$N$273,A1010,'Tab7'!$O$70:$O$273)</f>
        <v>0</v>
      </c>
      <c r="N1010" s="337">
        <f>SUMIF('Tab 8'!$N$70:$N$680,A1010,'Tab 8'!$O$70:$O$680)</f>
        <v>0</v>
      </c>
      <c r="O1010" s="739">
        <f t="shared" si="61"/>
        <v>0</v>
      </c>
      <c r="P1010" s="740">
        <f t="shared" si="63"/>
        <v>0</v>
      </c>
    </row>
    <row r="1011" spans="1:18">
      <c r="A1011" s="732" t="s">
        <v>1674</v>
      </c>
      <c r="B1011" s="80">
        <f>VLOOKUP(A1011,[1]Adjustments!$A$12:$B$1400,2,FALSE)</f>
        <v>70204.72</v>
      </c>
      <c r="C1011" s="80">
        <f>VLOOKUP(A1011,[1]Adjustments!$A$12:$DS$1400,123,FALSE)</f>
        <v>0</v>
      </c>
      <c r="D1011" s="80">
        <f t="shared" si="62"/>
        <v>70204.72</v>
      </c>
      <c r="F1011" s="337">
        <f>VLOOKUP(A1011,[1]Adjustments!$A$12:$DQ$1400,121,FALSE)</f>
        <v>0</v>
      </c>
      <c r="G1011" s="740">
        <f t="shared" si="64"/>
        <v>-70204.72</v>
      </c>
      <c r="I1011" s="738">
        <f>SUMIF('Tab 3'!$N$11:$N$409,A1011,'Tab 3'!$O$11:$O$409)</f>
        <v>0</v>
      </c>
      <c r="J1011" s="337">
        <f>SUMIF('Tab 4'!$N$11:$N$409,A1011,'Tab 4'!$O$11:$O$409)</f>
        <v>0</v>
      </c>
      <c r="K1011" s="337">
        <f>SUMIF('Tab 5'!$N$11:$N$69,A1011,'Tab 5'!$O$11:$O$69)</f>
        <v>0</v>
      </c>
      <c r="L1011" s="751">
        <f>SUMIF('Tab 6'!$N$11:$N$409,A1011,'Tab 6'!$O$11:$O$409)</f>
        <v>0</v>
      </c>
      <c r="M1011" s="337">
        <f>SUMIF('Tab7'!$N$70:$N$273,A1011,'Tab7'!$O$70:$O$273)</f>
        <v>0</v>
      </c>
      <c r="N1011" s="337">
        <f>SUMIF('Tab 8'!$N$70:$N$680,A1011,'Tab 8'!$O$70:$O$680)</f>
        <v>0</v>
      </c>
      <c r="O1011" s="739">
        <f t="shared" si="61"/>
        <v>0</v>
      </c>
      <c r="P1011" s="740">
        <f t="shared" si="63"/>
        <v>0</v>
      </c>
    </row>
    <row r="1012" spans="1:18">
      <c r="A1012" s="732" t="s">
        <v>1675</v>
      </c>
      <c r="B1012" s="80">
        <f>VLOOKUP(A1012,[1]Adjustments!$A$12:$B$1400,2,FALSE)</f>
        <v>20430.84</v>
      </c>
      <c r="C1012" s="80">
        <f>VLOOKUP(A1012,[1]Adjustments!$A$12:$DS$1400,123,FALSE)</f>
        <v>0</v>
      </c>
      <c r="D1012" s="80">
        <f t="shared" si="62"/>
        <v>20430.84</v>
      </c>
      <c r="F1012" s="337">
        <f>VLOOKUP(A1012,[1]Adjustments!$A$12:$DQ$1400,121,FALSE)</f>
        <v>0</v>
      </c>
      <c r="G1012" s="740">
        <f t="shared" si="64"/>
        <v>-20430.84</v>
      </c>
      <c r="I1012" s="738">
        <f>SUMIF('Tab 3'!$N$11:$N$409,A1012,'Tab 3'!$O$11:$O$409)</f>
        <v>0</v>
      </c>
      <c r="J1012" s="337">
        <f>SUMIF('Tab 4'!$N$11:$N$409,A1012,'Tab 4'!$O$11:$O$409)</f>
        <v>0</v>
      </c>
      <c r="K1012" s="337">
        <f>SUMIF('Tab 5'!$N$11:$N$69,A1012,'Tab 5'!$O$11:$O$69)</f>
        <v>0</v>
      </c>
      <c r="L1012" s="751">
        <f>SUMIF('Tab 6'!$N$11:$N$409,A1012,'Tab 6'!$O$11:$O$409)</f>
        <v>0</v>
      </c>
      <c r="M1012" s="337">
        <f>SUMIF('Tab7'!$N$70:$N$273,A1012,'Tab7'!$O$70:$O$273)</f>
        <v>0</v>
      </c>
      <c r="N1012" s="337">
        <f>SUMIF('Tab 8'!$N$70:$N$680,A1012,'Tab 8'!$O$70:$O$680)</f>
        <v>0</v>
      </c>
      <c r="O1012" s="739">
        <f t="shared" si="61"/>
        <v>0</v>
      </c>
      <c r="P1012" s="740">
        <f t="shared" si="63"/>
        <v>0</v>
      </c>
    </row>
    <row r="1013" spans="1:18">
      <c r="A1013" s="732" t="s">
        <v>1676</v>
      </c>
      <c r="B1013" s="80">
        <f>VLOOKUP(A1013,[1]Adjustments!$A$12:$B$1400,2,FALSE)</f>
        <v>-62058.49</v>
      </c>
      <c r="C1013" s="80">
        <f>VLOOKUP(A1013,[1]Adjustments!$A$12:$DS$1400,123,FALSE)</f>
        <v>0</v>
      </c>
      <c r="D1013" s="80">
        <f t="shared" si="62"/>
        <v>-62058.49</v>
      </c>
      <c r="F1013" s="337">
        <f>VLOOKUP(A1013,[1]Adjustments!$A$12:$DQ$1400,121,FALSE)</f>
        <v>0</v>
      </c>
      <c r="G1013" s="740">
        <f t="shared" si="64"/>
        <v>62058.49</v>
      </c>
      <c r="I1013" s="738">
        <f>SUMIF('Tab 3'!$N$11:$N$409,A1013,'Tab 3'!$O$11:$O$409)</f>
        <v>0</v>
      </c>
      <c r="J1013" s="337">
        <f>SUMIF('Tab 4'!$N$11:$N$409,A1013,'Tab 4'!$O$11:$O$409)</f>
        <v>0</v>
      </c>
      <c r="K1013" s="337">
        <f>SUMIF('Tab 5'!$N$11:$N$69,A1013,'Tab 5'!$O$11:$O$69)</f>
        <v>0</v>
      </c>
      <c r="L1013" s="751">
        <f>SUMIF('Tab 6'!$N$11:$N$409,A1013,'Tab 6'!$O$11:$O$409)</f>
        <v>0</v>
      </c>
      <c r="M1013" s="337">
        <f>SUMIF('Tab7'!$N$70:$N$273,A1013,'Tab7'!$O$70:$O$273)</f>
        <v>0</v>
      </c>
      <c r="N1013" s="337">
        <f>SUMIF('Tab 8'!$N$70:$N$680,A1013,'Tab 8'!$O$70:$O$680)</f>
        <v>0</v>
      </c>
      <c r="O1013" s="739">
        <f t="shared" si="61"/>
        <v>0</v>
      </c>
      <c r="P1013" s="740">
        <f t="shared" si="63"/>
        <v>0</v>
      </c>
    </row>
    <row r="1014" spans="1:18">
      <c r="A1014" s="826" t="s">
        <v>1677</v>
      </c>
      <c r="B1014" s="827">
        <f>VLOOKUP(A1014,[1]Adjustments!$A$12:$B$1400,2,FALSE)</f>
        <v>550711.5</v>
      </c>
      <c r="C1014" s="827">
        <f>VLOOKUP(A1014,[1]Adjustments!$A$12:$DS$1400,123,FALSE)</f>
        <v>0</v>
      </c>
      <c r="D1014" s="827">
        <f t="shared" si="62"/>
        <v>550711.5</v>
      </c>
      <c r="E1014" s="828"/>
      <c r="F1014" s="829">
        <f>VLOOKUP(A1014,[1]Adjustments!$A$12:$DQ$1400,121,FALSE)</f>
        <v>0</v>
      </c>
      <c r="G1014" s="829">
        <f t="shared" si="64"/>
        <v>-550711.5</v>
      </c>
      <c r="I1014" s="738">
        <f>SUMIF('Tab 3'!$N$11:$N$409,A1014,'Tab 3'!$O$11:$O$409)</f>
        <v>0</v>
      </c>
      <c r="J1014" s="337">
        <f>SUMIF('Tab 4'!$N$11:$N$409,A1014,'Tab 4'!$O$11:$O$409)</f>
        <v>0</v>
      </c>
      <c r="K1014" s="337">
        <f>SUMIF('Tab 5'!$N$11:$N$69,A1014,'Tab 5'!$O$11:$O$69)</f>
        <v>0</v>
      </c>
      <c r="L1014" s="751">
        <f>SUMIF('Tab 6'!$N$11:$N$409,A1014,'Tab 6'!$O$11:$O$409)</f>
        <v>0</v>
      </c>
      <c r="M1014" s="337">
        <f>SUMIF('Tab7'!$N$70:$N$273,A1014,'Tab7'!$O$70:$O$273)</f>
        <v>0</v>
      </c>
      <c r="N1014" s="337">
        <f>SUMIF('Tab 8'!$N$70:$N$680,A1014,'Tab 8'!$O$70:$O$680)</f>
        <v>0</v>
      </c>
      <c r="O1014" s="739">
        <f t="shared" si="61"/>
        <v>0</v>
      </c>
      <c r="P1014" s="740">
        <f t="shared" si="63"/>
        <v>0</v>
      </c>
    </row>
    <row r="1015" spans="1:18">
      <c r="A1015" s="732" t="s">
        <v>1678</v>
      </c>
      <c r="B1015" s="80">
        <f>VLOOKUP(A1015,[1]Adjustments!$A$12:$B$1400,2,FALSE)</f>
        <v>4990583.9800000004</v>
      </c>
      <c r="C1015" s="80">
        <f>VLOOKUP(A1015,[1]Adjustments!$A$12:$DS$1400,123,FALSE)</f>
        <v>0</v>
      </c>
      <c r="D1015" s="80">
        <f t="shared" si="62"/>
        <v>4990583.9800000004</v>
      </c>
      <c r="F1015" s="337">
        <f>VLOOKUP(A1015,[1]Adjustments!$A$12:$DQ$1400,121,FALSE)</f>
        <v>0</v>
      </c>
      <c r="G1015" s="740">
        <f t="shared" si="64"/>
        <v>-4990583.9800000004</v>
      </c>
      <c r="I1015" s="738">
        <f>SUMIF('Tab 3'!$N$11:$N$409,A1015,'Tab 3'!$O$11:$O$409)</f>
        <v>0</v>
      </c>
      <c r="J1015" s="337">
        <f>SUMIF('Tab 4'!$N$11:$N$409,A1015,'Tab 4'!$O$11:$O$409)</f>
        <v>0</v>
      </c>
      <c r="K1015" s="337">
        <f>SUMIF('Tab 5'!$N$11:$N$69,A1015,'Tab 5'!$O$11:$O$69)</f>
        <v>0</v>
      </c>
      <c r="L1015" s="751">
        <f>SUMIF('Tab 6'!$N$11:$N$409,A1015,'Tab 6'!$O$11:$O$409)</f>
        <v>0</v>
      </c>
      <c r="M1015" s="337">
        <f>SUMIF('Tab7'!$N$70:$N$273,A1015,'Tab7'!$O$70:$O$273)</f>
        <v>0</v>
      </c>
      <c r="N1015" s="337">
        <f>SUMIF('Tab 8'!$N$70:$N$680,A1015,'Tab 8'!$O$70:$O$680)</f>
        <v>0</v>
      </c>
      <c r="O1015" s="739">
        <f t="shared" si="61"/>
        <v>0</v>
      </c>
      <c r="P1015" s="740">
        <f t="shared" si="63"/>
        <v>0</v>
      </c>
    </row>
    <row r="1016" spans="1:18">
      <c r="A1016" s="732" t="s">
        <v>1679</v>
      </c>
      <c r="B1016" s="80">
        <f>VLOOKUP(A1016,[1]Adjustments!$A$12:$B$1400,2,FALSE)</f>
        <v>-200024.43</v>
      </c>
      <c r="C1016" s="80">
        <f>VLOOKUP(A1016,[1]Adjustments!$A$12:$DS$1400,123,FALSE)</f>
        <v>0</v>
      </c>
      <c r="D1016" s="80">
        <f t="shared" si="62"/>
        <v>-200024.43</v>
      </c>
      <c r="F1016" s="337">
        <f>VLOOKUP(A1016,[1]Adjustments!$A$12:$DQ$1400,121,FALSE)</f>
        <v>0</v>
      </c>
      <c r="G1016" s="740">
        <f t="shared" si="64"/>
        <v>200024.43</v>
      </c>
      <c r="I1016" s="738">
        <f>SUMIF('Tab 3'!$N$11:$N$409,A1016,'Tab 3'!$O$11:$O$409)</f>
        <v>0</v>
      </c>
      <c r="J1016" s="337">
        <f>SUMIF('Tab 4'!$N$11:$N$409,A1016,'Tab 4'!$O$11:$O$409)</f>
        <v>0</v>
      </c>
      <c r="K1016" s="337">
        <f>SUMIF('Tab 5'!$N$11:$N$69,A1016,'Tab 5'!$O$11:$O$69)</f>
        <v>0</v>
      </c>
      <c r="L1016" s="751">
        <f>SUMIF('Tab 6'!$N$11:$N$409,A1016,'Tab 6'!$O$11:$O$409)</f>
        <v>0</v>
      </c>
      <c r="M1016" s="337">
        <f>SUMIF('Tab7'!$N$70:$N$273,A1016,'Tab7'!$O$70:$O$273)</f>
        <v>0</v>
      </c>
      <c r="N1016" s="337">
        <f>SUMIF('Tab 8'!$N$70:$N$680,A1016,'Tab 8'!$O$70:$O$680)</f>
        <v>0</v>
      </c>
      <c r="O1016" s="739">
        <f t="shared" si="61"/>
        <v>0</v>
      </c>
      <c r="P1016" s="740">
        <f t="shared" si="63"/>
        <v>0</v>
      </c>
    </row>
    <row r="1017" spans="1:18">
      <c r="A1017" s="826" t="s">
        <v>1680</v>
      </c>
      <c r="B1017" s="827">
        <f>VLOOKUP(A1017,[1]Adjustments!$A$12:$B$1400,2,FALSE)</f>
        <v>80893.02</v>
      </c>
      <c r="C1017" s="827">
        <f>VLOOKUP(A1017,[1]Adjustments!$A$12:$DS$1400,123,FALSE)</f>
        <v>0</v>
      </c>
      <c r="D1017" s="827">
        <f t="shared" si="62"/>
        <v>80893.02</v>
      </c>
      <c r="E1017" s="828"/>
      <c r="F1017" s="829">
        <f>VLOOKUP(A1017,[1]Adjustments!$A$12:$DQ$1400,121,FALSE)</f>
        <v>0</v>
      </c>
      <c r="G1017" s="829">
        <f t="shared" si="64"/>
        <v>-80893.02</v>
      </c>
      <c r="I1017" s="738">
        <f>SUMIF('Tab 3'!$N$11:$N$409,A1017,'Tab 3'!$O$11:$O$409)</f>
        <v>0</v>
      </c>
      <c r="J1017" s="337">
        <f>SUMIF('Tab 4'!$N$11:$N$409,A1017,'Tab 4'!$O$11:$O$409)</f>
        <v>0</v>
      </c>
      <c r="K1017" s="337">
        <f>SUMIF('Tab 5'!$N$11:$N$69,A1017,'Tab 5'!$O$11:$O$69)</f>
        <v>0</v>
      </c>
      <c r="L1017" s="751">
        <f>SUMIF('Tab 6'!$N$11:$N$409,A1017,'Tab 6'!$O$11:$O$409)</f>
        <v>0</v>
      </c>
      <c r="M1017" s="337">
        <f>SUMIF('Tab7'!$N$70:$N$273,A1017,'Tab7'!$O$70:$O$273)</f>
        <v>0</v>
      </c>
      <c r="N1017" s="337">
        <f>SUMIF('Tab 8'!$N$70:$N$680,A1017,'Tab 8'!$O$70:$O$680)</f>
        <v>0</v>
      </c>
      <c r="O1017" s="739">
        <f t="shared" si="61"/>
        <v>0</v>
      </c>
      <c r="P1017" s="740">
        <f t="shared" si="63"/>
        <v>0</v>
      </c>
    </row>
    <row r="1018" spans="1:18">
      <c r="A1018" s="732" t="s">
        <v>1681</v>
      </c>
      <c r="B1018" s="80">
        <f>VLOOKUP(A1018,[1]Adjustments!$A$12:$B$1400,2,FALSE)</f>
        <v>-55861.02</v>
      </c>
      <c r="C1018" s="80">
        <f>VLOOKUP(A1018,[1]Adjustments!$A$12:$DS$1400,123,FALSE)</f>
        <v>0</v>
      </c>
      <c r="D1018" s="80">
        <f t="shared" si="62"/>
        <v>-55861.02</v>
      </c>
      <c r="F1018" s="337">
        <f>VLOOKUP(A1018,[1]Adjustments!$A$12:$DQ$1400,121,FALSE)</f>
        <v>0</v>
      </c>
      <c r="G1018" s="740">
        <f t="shared" si="64"/>
        <v>55861.02</v>
      </c>
      <c r="I1018" s="738">
        <f>SUMIF('Tab 3'!$N$11:$N$409,A1018,'Tab 3'!$O$11:$O$409)</f>
        <v>0</v>
      </c>
      <c r="J1018" s="337">
        <f>SUMIF('Tab 4'!$N$11:$N$409,A1018,'Tab 4'!$O$11:$O$409)</f>
        <v>0</v>
      </c>
      <c r="K1018" s="337">
        <f>SUMIF('Tab 5'!$N$11:$N$69,A1018,'Tab 5'!$O$11:$O$69)</f>
        <v>0</v>
      </c>
      <c r="L1018" s="751">
        <f>SUMIF('Tab 6'!$N$11:$N$409,A1018,'Tab 6'!$O$11:$O$409)</f>
        <v>0</v>
      </c>
      <c r="M1018" s="337">
        <f>SUMIF('Tab7'!$N$70:$N$273,A1018,'Tab7'!$O$70:$O$273)</f>
        <v>0</v>
      </c>
      <c r="N1018" s="337">
        <f>SUMIF('Tab 8'!$N$70:$N$680,A1018,'Tab 8'!$O$70:$O$680)</f>
        <v>0</v>
      </c>
      <c r="O1018" s="739">
        <f t="shared" si="61"/>
        <v>0</v>
      </c>
      <c r="P1018" s="740">
        <f t="shared" si="63"/>
        <v>0</v>
      </c>
    </row>
    <row r="1019" spans="1:18">
      <c r="A1019" s="732" t="s">
        <v>1682</v>
      </c>
      <c r="B1019" s="836">
        <f>VLOOKUP(A1019,[1]Adjustments!$A$12:$B$1400,2,FALSE)</f>
        <v>-59165.51</v>
      </c>
      <c r="C1019" s="836">
        <f>VLOOKUP(A1019,[1]Adjustments!$A$12:$DS$1400,123,FALSE)</f>
        <v>0</v>
      </c>
      <c r="D1019" s="836">
        <f>SUM(B1019:C1019)</f>
        <v>-59165.51</v>
      </c>
      <c r="E1019" s="837"/>
      <c r="F1019" s="834">
        <f>VLOOKUP(A1019,[1]Adjustments!$A$12:$DQ$1400,121,FALSE)</f>
        <v>0</v>
      </c>
      <c r="G1019" s="838">
        <f>+F1019-D1019</f>
        <v>59165.51</v>
      </c>
      <c r="H1019" s="837"/>
      <c r="I1019" s="834">
        <f>SUMIF('Tab 3'!$N$11:$N$409,A1019,'Tab 3'!$O$11:$O$409)</f>
        <v>0</v>
      </c>
      <c r="J1019" s="834">
        <f>SUMIF('Tab 4'!$N$11:$N$409,A1019,'Tab 4'!$O$11:$O$409)</f>
        <v>0</v>
      </c>
      <c r="K1019" s="834">
        <f>SUMIF('Tab 5'!$N$11:$N$69,A1019,'Tab 5'!$O$11:$O$69)</f>
        <v>0</v>
      </c>
      <c r="L1019" s="839">
        <f>SUMIF('Tab 6'!$N$11:$N$409,A1019,'Tab 6'!$O$11:$O$409)</f>
        <v>0</v>
      </c>
      <c r="M1019" s="834">
        <f>SUMIF('Tab7'!$N$70:$N$273,A1019,'Tab7'!$O$70:$O$273)</f>
        <v>0</v>
      </c>
      <c r="N1019" s="834">
        <f>SUMIF('Tab 8'!$N$70:$N$680,A1019,'Tab 8'!$O$70:$O$680)</f>
        <v>0</v>
      </c>
      <c r="O1019" s="837">
        <f>SUM(I1019:N1019)</f>
        <v>0</v>
      </c>
      <c r="P1019" s="838">
        <f>+O1019-C1019</f>
        <v>0</v>
      </c>
      <c r="Q1019" s="840"/>
      <c r="R1019" s="837"/>
    </row>
    <row r="1020" spans="1:18">
      <c r="A1020" s="732" t="s">
        <v>1683</v>
      </c>
      <c r="B1020" s="80">
        <f>VLOOKUP(A1020,[1]Adjustments!$A$12:$B$1400,2,FALSE)</f>
        <v>94960.1</v>
      </c>
      <c r="C1020" s="80">
        <f>VLOOKUP(A1020,[1]Adjustments!$A$12:$DS$1400,123,FALSE)</f>
        <v>0</v>
      </c>
      <c r="D1020" s="80">
        <f t="shared" si="62"/>
        <v>94960.1</v>
      </c>
      <c r="F1020" s="337">
        <f>VLOOKUP(A1020,[1]Adjustments!$A$12:$DQ$1400,121,FALSE)</f>
        <v>0</v>
      </c>
      <c r="G1020" s="740">
        <f t="shared" si="64"/>
        <v>-94960.1</v>
      </c>
      <c r="I1020" s="738">
        <f>SUMIF('Tab 3'!$N$11:$N$409,A1020,'Tab 3'!$O$11:$O$409)</f>
        <v>0</v>
      </c>
      <c r="J1020" s="337">
        <f>SUMIF('Tab 4'!$N$11:$N$409,A1020,'Tab 4'!$O$11:$O$409)</f>
        <v>0</v>
      </c>
      <c r="K1020" s="337">
        <f>SUMIF('Tab 5'!$N$11:$N$69,A1020,'Tab 5'!$O$11:$O$69)</f>
        <v>0</v>
      </c>
      <c r="L1020" s="751">
        <f>SUMIF('Tab 6'!$N$11:$N$409,A1020,'Tab 6'!$O$11:$O$409)</f>
        <v>0</v>
      </c>
      <c r="M1020" s="337">
        <f>SUMIF('Tab7'!$N$70:$N$273,A1020,'Tab7'!$O$70:$O$273)</f>
        <v>0</v>
      </c>
      <c r="N1020" s="337">
        <f>SUMIF('Tab 8'!$N$70:$N$680,A1020,'Tab 8'!$O$70:$O$680)</f>
        <v>0</v>
      </c>
      <c r="O1020" s="739">
        <f t="shared" si="61"/>
        <v>0</v>
      </c>
      <c r="P1020" s="740">
        <f t="shared" si="63"/>
        <v>0</v>
      </c>
    </row>
    <row r="1021" spans="1:18">
      <c r="A1021" s="732" t="s">
        <v>1684</v>
      </c>
      <c r="B1021" s="80">
        <f>VLOOKUP(A1021,[1]Adjustments!$A$12:$B$1400,2,FALSE)</f>
        <v>54969.77</v>
      </c>
      <c r="C1021" s="80">
        <f>VLOOKUP(A1021,[1]Adjustments!$A$12:$DS$1400,123,FALSE)</f>
        <v>0</v>
      </c>
      <c r="D1021" s="80">
        <f t="shared" si="62"/>
        <v>54969.77</v>
      </c>
      <c r="F1021" s="337">
        <f>VLOOKUP(A1021,[1]Adjustments!$A$12:$DQ$1400,121,FALSE)</f>
        <v>0</v>
      </c>
      <c r="G1021" s="740">
        <f t="shared" si="64"/>
        <v>-54969.77</v>
      </c>
      <c r="I1021" s="738">
        <f>SUMIF('Tab 3'!$N$11:$N$409,A1021,'Tab 3'!$O$11:$O$409)</f>
        <v>0</v>
      </c>
      <c r="J1021" s="337">
        <f>SUMIF('Tab 4'!$N$11:$N$409,A1021,'Tab 4'!$O$11:$O$409)</f>
        <v>0</v>
      </c>
      <c r="K1021" s="337">
        <f>SUMIF('Tab 5'!$N$11:$N$69,A1021,'Tab 5'!$O$11:$O$69)</f>
        <v>0</v>
      </c>
      <c r="L1021" s="751">
        <f>SUMIF('Tab 6'!$N$11:$N$409,A1021,'Tab 6'!$O$11:$O$409)</f>
        <v>0</v>
      </c>
      <c r="M1021" s="337">
        <f>SUMIF('Tab7'!$N$70:$N$273,A1021,'Tab7'!$O$70:$O$273)</f>
        <v>0</v>
      </c>
      <c r="N1021" s="337">
        <f>SUMIF('Tab 8'!$N$70:$N$680,A1021,'Tab 8'!$O$70:$O$680)</f>
        <v>0</v>
      </c>
      <c r="O1021" s="739">
        <f t="shared" si="61"/>
        <v>0</v>
      </c>
      <c r="P1021" s="740">
        <f t="shared" si="63"/>
        <v>0</v>
      </c>
    </row>
    <row r="1022" spans="1:18">
      <c r="A1022" s="732" t="s">
        <v>1685</v>
      </c>
      <c r="B1022" s="80">
        <f>VLOOKUP(A1022,[1]Adjustments!$A$12:$B$1400,2,FALSE)</f>
        <v>1768751.12</v>
      </c>
      <c r="C1022" s="80">
        <f>VLOOKUP(A1022,[1]Adjustments!$A$12:$DS$1400,123,FALSE)</f>
        <v>0</v>
      </c>
      <c r="D1022" s="80">
        <f t="shared" si="62"/>
        <v>1768751.12</v>
      </c>
      <c r="F1022" s="337">
        <f>VLOOKUP(A1022,[1]Adjustments!$A$12:$DQ$1400,121,FALSE)</f>
        <v>0</v>
      </c>
      <c r="G1022" s="740">
        <f t="shared" si="64"/>
        <v>-1768751.12</v>
      </c>
      <c r="I1022" s="738">
        <f>SUMIF('Tab 3'!$N$11:$N$409,A1022,'Tab 3'!$O$11:$O$409)</f>
        <v>0</v>
      </c>
      <c r="J1022" s="337">
        <f>SUMIF('Tab 4'!$N$11:$N$409,A1022,'Tab 4'!$O$11:$O$409)</f>
        <v>0</v>
      </c>
      <c r="K1022" s="337">
        <f>SUMIF('Tab 5'!$N$11:$N$69,A1022,'Tab 5'!$O$11:$O$69)</f>
        <v>0</v>
      </c>
      <c r="L1022" s="751">
        <f>SUMIF('Tab 6'!$N$11:$N$409,A1022,'Tab 6'!$O$11:$O$409)</f>
        <v>0</v>
      </c>
      <c r="M1022" s="337">
        <f>SUMIF('Tab7'!$N$70:$N$273,A1022,'Tab7'!$O$70:$O$273)</f>
        <v>0</v>
      </c>
      <c r="N1022" s="337">
        <f>SUMIF('Tab 8'!$N$70:$N$680,A1022,'Tab 8'!$O$70:$O$680)</f>
        <v>0</v>
      </c>
      <c r="O1022" s="739">
        <f t="shared" si="61"/>
        <v>0</v>
      </c>
      <c r="P1022" s="740">
        <f t="shared" si="63"/>
        <v>0</v>
      </c>
    </row>
    <row r="1023" spans="1:18">
      <c r="A1023" s="732" t="s">
        <v>1686</v>
      </c>
      <c r="B1023" s="80">
        <f>VLOOKUP(A1023,[1]Adjustments!$A$12:$B$1400,2,FALSE)</f>
        <v>16662.45</v>
      </c>
      <c r="C1023" s="80">
        <f>VLOOKUP(A1023,[1]Adjustments!$A$12:$DS$1400,123,FALSE)</f>
        <v>0</v>
      </c>
      <c r="D1023" s="80">
        <f t="shared" si="62"/>
        <v>16662.45</v>
      </c>
      <c r="F1023" s="337">
        <f>VLOOKUP(A1023,[1]Adjustments!$A$12:$DQ$1400,121,FALSE)</f>
        <v>0</v>
      </c>
      <c r="G1023" s="740">
        <f t="shared" si="64"/>
        <v>-16662.45</v>
      </c>
      <c r="I1023" s="738">
        <f>SUMIF('Tab 3'!$N$11:$N$409,A1023,'Tab 3'!$O$11:$O$409)</f>
        <v>0</v>
      </c>
      <c r="J1023" s="337">
        <f>SUMIF('Tab 4'!$N$11:$N$409,A1023,'Tab 4'!$O$11:$O$409)</f>
        <v>0</v>
      </c>
      <c r="K1023" s="337">
        <f>SUMIF('Tab 5'!$N$11:$N$69,A1023,'Tab 5'!$O$11:$O$69)</f>
        <v>0</v>
      </c>
      <c r="L1023" s="751">
        <f>SUMIF('Tab 6'!$N$11:$N$409,A1023,'Tab 6'!$O$11:$O$409)</f>
        <v>0</v>
      </c>
      <c r="M1023" s="337">
        <f>SUMIF('Tab7'!$N$70:$N$273,A1023,'Tab7'!$O$70:$O$273)</f>
        <v>0</v>
      </c>
      <c r="N1023" s="337">
        <f>SUMIF('Tab 8'!$N$70:$N$680,A1023,'Tab 8'!$O$70:$O$680)</f>
        <v>0</v>
      </c>
      <c r="O1023" s="739">
        <f t="shared" si="61"/>
        <v>0</v>
      </c>
      <c r="P1023" s="740">
        <f t="shared" si="63"/>
        <v>0</v>
      </c>
    </row>
    <row r="1024" spans="1:18">
      <c r="A1024" s="732" t="s">
        <v>1687</v>
      </c>
      <c r="B1024" s="80">
        <f>VLOOKUP(A1024,[1]Adjustments!$A$12:$B$1400,2,FALSE)</f>
        <v>520654.67</v>
      </c>
      <c r="C1024" s="80">
        <f>VLOOKUP(A1024,[1]Adjustments!$A$12:$DS$1400,123,FALSE)</f>
        <v>0</v>
      </c>
      <c r="D1024" s="80">
        <f t="shared" si="62"/>
        <v>520654.67</v>
      </c>
      <c r="F1024" s="337">
        <f>VLOOKUP(A1024,[1]Adjustments!$A$12:$DQ$1400,121,FALSE)</f>
        <v>0</v>
      </c>
      <c r="G1024" s="740">
        <f t="shared" si="64"/>
        <v>-520654.67</v>
      </c>
      <c r="I1024" s="738">
        <f>SUMIF('Tab 3'!$N$11:$N$409,A1024,'Tab 3'!$O$11:$O$409)</f>
        <v>0</v>
      </c>
      <c r="J1024" s="337">
        <f>SUMIF('Tab 4'!$N$11:$N$409,A1024,'Tab 4'!$O$11:$O$409)</f>
        <v>0</v>
      </c>
      <c r="K1024" s="337">
        <f>SUMIF('Tab 5'!$N$11:$N$69,A1024,'Tab 5'!$O$11:$O$69)</f>
        <v>0</v>
      </c>
      <c r="L1024" s="751">
        <f>SUMIF('Tab 6'!$N$11:$N$409,A1024,'Tab 6'!$O$11:$O$409)</f>
        <v>0</v>
      </c>
      <c r="M1024" s="337">
        <f>SUMIF('Tab7'!$N$70:$N$273,A1024,'Tab7'!$O$70:$O$273)</f>
        <v>0</v>
      </c>
      <c r="N1024" s="337">
        <f>SUMIF('Tab 8'!$N$70:$N$680,A1024,'Tab 8'!$O$70:$O$680)</f>
        <v>0</v>
      </c>
      <c r="O1024" s="739">
        <f t="shared" si="61"/>
        <v>0</v>
      </c>
      <c r="P1024" s="740">
        <f t="shared" si="63"/>
        <v>0</v>
      </c>
    </row>
    <row r="1025" spans="1:16">
      <c r="A1025" s="732" t="s">
        <v>1688</v>
      </c>
      <c r="B1025" s="80">
        <f>VLOOKUP(A1025,[1]Adjustments!$A$12:$B$1400,2,FALSE)</f>
        <v>101091.41</v>
      </c>
      <c r="C1025" s="80">
        <f>VLOOKUP(A1025,[1]Adjustments!$A$12:$DS$1400,123,FALSE)</f>
        <v>0</v>
      </c>
      <c r="D1025" s="80">
        <f t="shared" si="62"/>
        <v>101091.41</v>
      </c>
      <c r="F1025" s="337">
        <f>VLOOKUP(A1025,[1]Adjustments!$A$12:$DQ$1400,121,FALSE)</f>
        <v>0</v>
      </c>
      <c r="G1025" s="740">
        <f t="shared" si="64"/>
        <v>-101091.41</v>
      </c>
      <c r="I1025" s="738">
        <f>SUMIF('Tab 3'!$N$11:$N$409,A1025,'Tab 3'!$O$11:$O$409)</f>
        <v>0</v>
      </c>
      <c r="J1025" s="337">
        <f>SUMIF('Tab 4'!$N$11:$N$409,A1025,'Tab 4'!$O$11:$O$409)</f>
        <v>0</v>
      </c>
      <c r="K1025" s="337">
        <f>SUMIF('Tab 5'!$N$11:$N$69,A1025,'Tab 5'!$O$11:$O$69)</f>
        <v>0</v>
      </c>
      <c r="L1025" s="751">
        <f>SUMIF('Tab 6'!$N$11:$N$409,A1025,'Tab 6'!$O$11:$O$409)</f>
        <v>0</v>
      </c>
      <c r="M1025" s="337">
        <f>SUMIF('Tab7'!$N$70:$N$273,A1025,'Tab7'!$O$70:$O$273)</f>
        <v>0</v>
      </c>
      <c r="N1025" s="337">
        <f>SUMIF('Tab 8'!$N$70:$N$680,A1025,'Tab 8'!$O$70:$O$680)</f>
        <v>0</v>
      </c>
      <c r="O1025" s="739">
        <f t="shared" si="61"/>
        <v>0</v>
      </c>
      <c r="P1025" s="740">
        <f t="shared" si="63"/>
        <v>0</v>
      </c>
    </row>
    <row r="1026" spans="1:16">
      <c r="A1026" s="732" t="s">
        <v>1689</v>
      </c>
      <c r="B1026" s="80">
        <f>VLOOKUP(A1026,[1]Adjustments!$A$12:$B$1400,2,FALSE)</f>
        <v>507776.11</v>
      </c>
      <c r="C1026" s="80">
        <f>VLOOKUP(A1026,[1]Adjustments!$A$12:$DS$1400,123,FALSE)</f>
        <v>0</v>
      </c>
      <c r="D1026" s="80">
        <f t="shared" si="62"/>
        <v>507776.11</v>
      </c>
      <c r="F1026" s="337">
        <f>VLOOKUP(A1026,[1]Adjustments!$A$12:$DQ$1400,121,FALSE)</f>
        <v>0</v>
      </c>
      <c r="G1026" s="740">
        <f t="shared" si="64"/>
        <v>-507776.11</v>
      </c>
      <c r="I1026" s="738">
        <f>SUMIF('Tab 3'!$N$11:$N$409,A1026,'Tab 3'!$O$11:$O$409)</f>
        <v>0</v>
      </c>
      <c r="J1026" s="337">
        <f>SUMIF('Tab 4'!$N$11:$N$409,A1026,'Tab 4'!$O$11:$O$409)</f>
        <v>0</v>
      </c>
      <c r="K1026" s="337">
        <f>SUMIF('Tab 5'!$N$11:$N$69,A1026,'Tab 5'!$O$11:$O$69)</f>
        <v>0</v>
      </c>
      <c r="L1026" s="751">
        <f>SUMIF('Tab 6'!$N$11:$N$409,A1026,'Tab 6'!$O$11:$O$409)</f>
        <v>0</v>
      </c>
      <c r="M1026" s="337">
        <f>SUMIF('Tab7'!$N$70:$N$273,A1026,'Tab7'!$O$70:$O$273)</f>
        <v>0</v>
      </c>
      <c r="N1026" s="337">
        <f>SUMIF('Tab 8'!$N$70:$N$680,A1026,'Tab 8'!$O$70:$O$680)</f>
        <v>0</v>
      </c>
      <c r="O1026" s="739">
        <f t="shared" si="61"/>
        <v>0</v>
      </c>
      <c r="P1026" s="740">
        <f t="shared" si="63"/>
        <v>0</v>
      </c>
    </row>
    <row r="1027" spans="1:16">
      <c r="A1027" s="732" t="s">
        <v>1690</v>
      </c>
      <c r="B1027" s="80">
        <f>VLOOKUP(A1027,[1]Adjustments!$A$12:$B$1400,2,FALSE)</f>
        <v>83320.97</v>
      </c>
      <c r="C1027" s="80">
        <f>VLOOKUP(A1027,[1]Adjustments!$A$12:$DS$1400,123,FALSE)</f>
        <v>0</v>
      </c>
      <c r="D1027" s="80">
        <f t="shared" si="62"/>
        <v>83320.97</v>
      </c>
      <c r="F1027" s="337">
        <f>VLOOKUP(A1027,[1]Adjustments!$A$12:$DQ$1400,121,FALSE)</f>
        <v>0</v>
      </c>
      <c r="G1027" s="740">
        <f t="shared" si="64"/>
        <v>-83320.97</v>
      </c>
      <c r="I1027" s="738">
        <f>SUMIF('Tab 3'!$N$11:$N$409,A1027,'Tab 3'!$O$11:$O$409)</f>
        <v>0</v>
      </c>
      <c r="J1027" s="337">
        <f>SUMIF('Tab 4'!$N$11:$N$409,A1027,'Tab 4'!$O$11:$O$409)</f>
        <v>0</v>
      </c>
      <c r="K1027" s="337">
        <f>SUMIF('Tab 5'!$N$11:$N$69,A1027,'Tab 5'!$O$11:$O$69)</f>
        <v>0</v>
      </c>
      <c r="L1027" s="751">
        <f>SUMIF('Tab 6'!$N$11:$N$409,A1027,'Tab 6'!$O$11:$O$409)</f>
        <v>0</v>
      </c>
      <c r="M1027" s="337">
        <f>SUMIF('Tab7'!$N$70:$N$273,A1027,'Tab7'!$O$70:$O$273)</f>
        <v>0</v>
      </c>
      <c r="N1027" s="337">
        <f>SUMIF('Tab 8'!$N$70:$N$680,A1027,'Tab 8'!$O$70:$O$680)</f>
        <v>0</v>
      </c>
      <c r="O1027" s="739">
        <f t="shared" si="61"/>
        <v>0</v>
      </c>
      <c r="P1027" s="740">
        <f t="shared" si="63"/>
        <v>0</v>
      </c>
    </row>
    <row r="1028" spans="1:16">
      <c r="A1028" s="732" t="s">
        <v>1691</v>
      </c>
      <c r="B1028" s="80">
        <f>VLOOKUP(A1028,[1]Adjustments!$A$12:$B$1400,2,FALSE)</f>
        <v>51344.639999999999</v>
      </c>
      <c r="C1028" s="80">
        <f>VLOOKUP(A1028,[1]Adjustments!$A$12:$DS$1400,123,FALSE)</f>
        <v>0</v>
      </c>
      <c r="D1028" s="80">
        <f t="shared" si="62"/>
        <v>51344.639999999999</v>
      </c>
      <c r="F1028" s="337">
        <f>VLOOKUP(A1028,[1]Adjustments!$A$12:$DQ$1400,121,FALSE)</f>
        <v>0</v>
      </c>
      <c r="G1028" s="740">
        <f t="shared" si="64"/>
        <v>-51344.639999999999</v>
      </c>
      <c r="I1028" s="738">
        <f>SUMIF('Tab 3'!$N$11:$N$409,A1028,'Tab 3'!$O$11:$O$409)</f>
        <v>0</v>
      </c>
      <c r="J1028" s="337">
        <f>SUMIF('Tab 4'!$N$11:$N$409,A1028,'Tab 4'!$O$11:$O$409)</f>
        <v>0</v>
      </c>
      <c r="K1028" s="337">
        <f>SUMIF('Tab 5'!$N$11:$N$69,A1028,'Tab 5'!$O$11:$O$69)</f>
        <v>0</v>
      </c>
      <c r="L1028" s="751">
        <f>SUMIF('Tab 6'!$N$11:$N$409,A1028,'Tab 6'!$O$11:$O$409)</f>
        <v>0</v>
      </c>
      <c r="M1028" s="337">
        <f>SUMIF('Tab7'!$N$70:$N$273,A1028,'Tab7'!$O$70:$O$273)</f>
        <v>0</v>
      </c>
      <c r="N1028" s="337">
        <f>SUMIF('Tab 8'!$N$70:$N$680,A1028,'Tab 8'!$O$70:$O$680)</f>
        <v>0</v>
      </c>
      <c r="O1028" s="739">
        <f t="shared" si="61"/>
        <v>0</v>
      </c>
      <c r="P1028" s="740">
        <f t="shared" si="63"/>
        <v>0</v>
      </c>
    </row>
    <row r="1029" spans="1:16">
      <c r="A1029" s="732" t="s">
        <v>1692</v>
      </c>
      <c r="B1029" s="80">
        <f>VLOOKUP(A1029,[1]Adjustments!$A$12:$B$1400,2,FALSE)</f>
        <v>146792.95000000001</v>
      </c>
      <c r="C1029" s="80">
        <f>VLOOKUP(A1029,[1]Adjustments!$A$12:$DS$1400,123,FALSE)</f>
        <v>0</v>
      </c>
      <c r="D1029" s="80">
        <f t="shared" si="62"/>
        <v>146792.95000000001</v>
      </c>
      <c r="F1029" s="337">
        <f>VLOOKUP(A1029,[1]Adjustments!$A$12:$DQ$1400,121,FALSE)</f>
        <v>0</v>
      </c>
      <c r="G1029" s="740">
        <f t="shared" si="64"/>
        <v>-146792.95000000001</v>
      </c>
      <c r="I1029" s="738">
        <f>SUMIF('Tab 3'!$N$11:$N$409,A1029,'Tab 3'!$O$11:$O$409)</f>
        <v>0</v>
      </c>
      <c r="J1029" s="337">
        <f>SUMIF('Tab 4'!$N$11:$N$409,A1029,'Tab 4'!$O$11:$O$409)</f>
        <v>0</v>
      </c>
      <c r="K1029" s="337">
        <f>SUMIF('Tab 5'!$N$11:$N$69,A1029,'Tab 5'!$O$11:$O$69)</f>
        <v>0</v>
      </c>
      <c r="L1029" s="751">
        <f>SUMIF('Tab 6'!$N$11:$N$409,A1029,'Tab 6'!$O$11:$O$409)</f>
        <v>0</v>
      </c>
      <c r="M1029" s="337">
        <f>SUMIF('Tab7'!$N$70:$N$273,A1029,'Tab7'!$O$70:$O$273)</f>
        <v>0</v>
      </c>
      <c r="N1029" s="337">
        <f>SUMIF('Tab 8'!$N$70:$N$680,A1029,'Tab 8'!$O$70:$O$680)</f>
        <v>0</v>
      </c>
      <c r="O1029" s="739">
        <f t="shared" si="61"/>
        <v>0</v>
      </c>
      <c r="P1029" s="740">
        <f t="shared" si="63"/>
        <v>0</v>
      </c>
    </row>
    <row r="1030" spans="1:16">
      <c r="A1030" s="732" t="s">
        <v>1693</v>
      </c>
      <c r="B1030" s="80">
        <f>VLOOKUP(A1030,[1]Adjustments!$A$12:$B$1400,2,FALSE)</f>
        <v>978755.87</v>
      </c>
      <c r="C1030" s="80">
        <f>VLOOKUP(A1030,[1]Adjustments!$A$12:$DS$1400,123,FALSE)</f>
        <v>0</v>
      </c>
      <c r="D1030" s="80">
        <f t="shared" si="62"/>
        <v>978755.87</v>
      </c>
      <c r="F1030" s="337">
        <f>VLOOKUP(A1030,[1]Adjustments!$A$12:$DQ$1400,121,FALSE)</f>
        <v>0</v>
      </c>
      <c r="G1030" s="740">
        <f t="shared" si="64"/>
        <v>-978755.87</v>
      </c>
      <c r="I1030" s="738">
        <f>SUMIF('Tab 3'!$N$11:$N$409,A1030,'Tab 3'!$O$11:$O$409)</f>
        <v>0</v>
      </c>
      <c r="J1030" s="337">
        <f>SUMIF('Tab 4'!$N$11:$N$409,A1030,'Tab 4'!$O$11:$O$409)</f>
        <v>0</v>
      </c>
      <c r="K1030" s="337">
        <f>SUMIF('Tab 5'!$N$11:$N$69,A1030,'Tab 5'!$O$11:$O$69)</f>
        <v>0</v>
      </c>
      <c r="L1030" s="751">
        <f>SUMIF('Tab 6'!$N$11:$N$409,A1030,'Tab 6'!$O$11:$O$409)</f>
        <v>0</v>
      </c>
      <c r="M1030" s="337">
        <f>SUMIF('Tab7'!$N$70:$N$273,A1030,'Tab7'!$O$70:$O$273)</f>
        <v>0</v>
      </c>
      <c r="N1030" s="337">
        <f>SUMIF('Tab 8'!$N$70:$N$680,A1030,'Tab 8'!$O$70:$O$680)</f>
        <v>0</v>
      </c>
      <c r="O1030" s="739">
        <f t="shared" si="61"/>
        <v>0</v>
      </c>
      <c r="P1030" s="740">
        <f t="shared" si="63"/>
        <v>0</v>
      </c>
    </row>
    <row r="1031" spans="1:16">
      <c r="A1031" s="732" t="s">
        <v>1694</v>
      </c>
      <c r="B1031" s="80">
        <f>VLOOKUP(A1031,[1]Adjustments!$A$12:$B$1400,2,FALSE)</f>
        <v>3339903.36</v>
      </c>
      <c r="C1031" s="80">
        <f>VLOOKUP(A1031,[1]Adjustments!$A$12:$DS$1400,123,FALSE)</f>
        <v>0</v>
      </c>
      <c r="D1031" s="80">
        <f t="shared" si="62"/>
        <v>3339903.36</v>
      </c>
      <c r="F1031" s="337">
        <f>VLOOKUP(A1031,[1]Adjustments!$A$12:$DQ$1400,121,FALSE)</f>
        <v>-11932.21</v>
      </c>
      <c r="G1031" s="740">
        <f t="shared" si="64"/>
        <v>-3351835.57</v>
      </c>
      <c r="I1031" s="738">
        <f>SUMIF('Tab 3'!$N$11:$N$409,A1031,'Tab 3'!$O$11:$O$409)</f>
        <v>0</v>
      </c>
      <c r="J1031" s="337">
        <f>SUMIF('Tab 4'!$N$11:$N$409,A1031,'Tab 4'!$O$11:$O$409)</f>
        <v>0</v>
      </c>
      <c r="K1031" s="337">
        <f>SUMIF('Tab 5'!$N$11:$N$69,A1031,'Tab 5'!$O$11:$O$69)</f>
        <v>0</v>
      </c>
      <c r="L1031" s="751">
        <f>SUMIF('Tab 6'!$N$11:$N$409,A1031,'Tab 6'!$O$11:$O$409)</f>
        <v>0</v>
      </c>
      <c r="M1031" s="337">
        <f>SUMIF('Tab7'!$N$70:$N$273,A1031,'Tab7'!$O$70:$O$273)</f>
        <v>0</v>
      </c>
      <c r="N1031" s="337">
        <f>SUMIF('Tab 8'!$N$70:$N$680,A1031,'Tab 8'!$O$70:$O$680)</f>
        <v>0</v>
      </c>
      <c r="O1031" s="739">
        <f t="shared" si="61"/>
        <v>0</v>
      </c>
      <c r="P1031" s="740">
        <f t="shared" si="63"/>
        <v>0</v>
      </c>
    </row>
    <row r="1032" spans="1:16">
      <c r="A1032" s="732" t="s">
        <v>1695</v>
      </c>
      <c r="B1032" s="80">
        <f>VLOOKUP(A1032,[1]Adjustments!$A$12:$B$1400,2,FALSE)</f>
        <v>1313681.8600000001</v>
      </c>
      <c r="C1032" s="80">
        <f>VLOOKUP(A1032,[1]Adjustments!$A$12:$DS$1400,123,FALSE)</f>
        <v>0</v>
      </c>
      <c r="D1032" s="80">
        <f t="shared" si="62"/>
        <v>1313681.8600000001</v>
      </c>
      <c r="F1032" s="337">
        <f>VLOOKUP(A1032,[1]Adjustments!$A$12:$DQ$1400,121,FALSE)</f>
        <v>0</v>
      </c>
      <c r="G1032" s="740">
        <f t="shared" si="64"/>
        <v>-1313681.8600000001</v>
      </c>
      <c r="I1032" s="738">
        <f>SUMIF('Tab 3'!$N$11:$N$409,A1032,'Tab 3'!$O$11:$O$409)</f>
        <v>0</v>
      </c>
      <c r="J1032" s="337">
        <f>SUMIF('Tab 4'!$N$11:$N$409,A1032,'Tab 4'!$O$11:$O$409)</f>
        <v>0</v>
      </c>
      <c r="K1032" s="337">
        <f>SUMIF('Tab 5'!$N$11:$N$69,A1032,'Tab 5'!$O$11:$O$69)</f>
        <v>0</v>
      </c>
      <c r="L1032" s="751">
        <f>SUMIF('Tab 6'!$N$11:$N$409,A1032,'Tab 6'!$O$11:$O$409)</f>
        <v>0</v>
      </c>
      <c r="M1032" s="337">
        <f>SUMIF('Tab7'!$N$70:$N$273,A1032,'Tab7'!$O$70:$O$273)</f>
        <v>0</v>
      </c>
      <c r="N1032" s="337">
        <f>SUMIF('Tab 8'!$N$70:$N$680,A1032,'Tab 8'!$O$70:$O$680)</f>
        <v>0</v>
      </c>
      <c r="O1032" s="739">
        <f t="shared" si="61"/>
        <v>0</v>
      </c>
      <c r="P1032" s="740">
        <f t="shared" si="63"/>
        <v>0</v>
      </c>
    </row>
    <row r="1033" spans="1:16">
      <c r="A1033" s="732" t="s">
        <v>1696</v>
      </c>
      <c r="B1033" s="80">
        <f>VLOOKUP(A1033,[1]Adjustments!$A$12:$B$1400,2,FALSE)</f>
        <v>133264.5</v>
      </c>
      <c r="C1033" s="80">
        <f>VLOOKUP(A1033,[1]Adjustments!$A$12:$DS$1400,123,FALSE)</f>
        <v>0</v>
      </c>
      <c r="D1033" s="80">
        <f t="shared" si="62"/>
        <v>133264.5</v>
      </c>
      <c r="F1033" s="337">
        <f>VLOOKUP(A1033,[1]Adjustments!$A$12:$DQ$1400,121,FALSE)</f>
        <v>0</v>
      </c>
      <c r="G1033" s="740">
        <f t="shared" si="64"/>
        <v>-133264.5</v>
      </c>
      <c r="I1033" s="738">
        <f>SUMIF('Tab 3'!$N$11:$N$409,A1033,'Tab 3'!$O$11:$O$409)</f>
        <v>0</v>
      </c>
      <c r="J1033" s="337">
        <f>SUMIF('Tab 4'!$N$11:$N$409,A1033,'Tab 4'!$O$11:$O$409)</f>
        <v>0</v>
      </c>
      <c r="K1033" s="337">
        <f>SUMIF('Tab 5'!$N$11:$N$69,A1033,'Tab 5'!$O$11:$O$69)</f>
        <v>0</v>
      </c>
      <c r="L1033" s="751">
        <f>SUMIF('Tab 6'!$N$11:$N$409,A1033,'Tab 6'!$O$11:$O$409)</f>
        <v>0</v>
      </c>
      <c r="M1033" s="337">
        <f>SUMIF('Tab7'!$N$70:$N$273,A1033,'Tab7'!$O$70:$O$273)</f>
        <v>0</v>
      </c>
      <c r="N1033" s="337">
        <f>SUMIF('Tab 8'!$N$70:$N$680,A1033,'Tab 8'!$O$70:$O$680)</f>
        <v>0</v>
      </c>
      <c r="O1033" s="739">
        <f t="shared" si="61"/>
        <v>0</v>
      </c>
      <c r="P1033" s="740">
        <f t="shared" si="63"/>
        <v>0</v>
      </c>
    </row>
    <row r="1034" spans="1:16">
      <c r="A1034" s="732" t="s">
        <v>1697</v>
      </c>
      <c r="B1034" s="80">
        <f>VLOOKUP(A1034,[1]Adjustments!$A$12:$B$1400,2,FALSE)</f>
        <v>442195.61</v>
      </c>
      <c r="C1034" s="80">
        <f>VLOOKUP(A1034,[1]Adjustments!$A$12:$DS$1400,123,FALSE)</f>
        <v>0</v>
      </c>
      <c r="D1034" s="80">
        <f t="shared" si="62"/>
        <v>442195.61</v>
      </c>
      <c r="F1034" s="337">
        <f>VLOOKUP(A1034,[1]Adjustments!$A$12:$DQ$1400,121,FALSE)</f>
        <v>0</v>
      </c>
      <c r="G1034" s="740">
        <f t="shared" si="64"/>
        <v>-442195.61</v>
      </c>
      <c r="I1034" s="738">
        <f>SUMIF('Tab 3'!$N$11:$N$409,A1034,'Tab 3'!$O$11:$O$409)</f>
        <v>0</v>
      </c>
      <c r="J1034" s="337">
        <f>SUMIF('Tab 4'!$N$11:$N$409,A1034,'Tab 4'!$O$11:$O$409)</f>
        <v>0</v>
      </c>
      <c r="K1034" s="337">
        <f>SUMIF('Tab 5'!$N$11:$N$69,A1034,'Tab 5'!$O$11:$O$69)</f>
        <v>0</v>
      </c>
      <c r="L1034" s="751">
        <f>SUMIF('Tab 6'!$N$11:$N$409,A1034,'Tab 6'!$O$11:$O$409)</f>
        <v>0</v>
      </c>
      <c r="M1034" s="337">
        <f>SUMIF('Tab7'!$N$70:$N$273,A1034,'Tab7'!$O$70:$O$273)</f>
        <v>0</v>
      </c>
      <c r="N1034" s="337">
        <f>SUMIF('Tab 8'!$N$70:$N$680,A1034,'Tab 8'!$O$70:$O$680)</f>
        <v>0</v>
      </c>
      <c r="O1034" s="739">
        <f t="shared" si="61"/>
        <v>0</v>
      </c>
      <c r="P1034" s="740">
        <f t="shared" si="63"/>
        <v>0</v>
      </c>
    </row>
    <row r="1035" spans="1:16">
      <c r="A1035" s="732" t="s">
        <v>1698</v>
      </c>
      <c r="B1035" s="80">
        <f>VLOOKUP(A1035,[1]Adjustments!$A$12:$B$1400,2,FALSE)</f>
        <v>69351.53</v>
      </c>
      <c r="C1035" s="80">
        <f>VLOOKUP(A1035,[1]Adjustments!$A$12:$DS$1400,123,FALSE)</f>
        <v>0</v>
      </c>
      <c r="D1035" s="80">
        <f t="shared" si="62"/>
        <v>69351.53</v>
      </c>
      <c r="F1035" s="337">
        <f>VLOOKUP(A1035,[1]Adjustments!$A$12:$DQ$1400,121,FALSE)</f>
        <v>0</v>
      </c>
      <c r="G1035" s="740">
        <f t="shared" si="64"/>
        <v>-69351.53</v>
      </c>
      <c r="I1035" s="738">
        <f>SUMIF('Tab 3'!$N$11:$N$409,A1035,'Tab 3'!$O$11:$O$409)</f>
        <v>0</v>
      </c>
      <c r="J1035" s="337">
        <f>SUMIF('Tab 4'!$N$11:$N$409,A1035,'Tab 4'!$O$11:$O$409)</f>
        <v>0</v>
      </c>
      <c r="K1035" s="337">
        <f>SUMIF('Tab 5'!$N$11:$N$69,A1035,'Tab 5'!$O$11:$O$69)</f>
        <v>0</v>
      </c>
      <c r="L1035" s="751">
        <f>SUMIF('Tab 6'!$N$11:$N$409,A1035,'Tab 6'!$O$11:$O$409)</f>
        <v>0</v>
      </c>
      <c r="M1035" s="337">
        <f>SUMIF('Tab7'!$N$70:$N$273,A1035,'Tab7'!$O$70:$O$273)</f>
        <v>0</v>
      </c>
      <c r="N1035" s="337">
        <f>SUMIF('Tab 8'!$N$70:$N$680,A1035,'Tab 8'!$O$70:$O$680)</f>
        <v>0</v>
      </c>
      <c r="O1035" s="739">
        <f t="shared" si="61"/>
        <v>0</v>
      </c>
      <c r="P1035" s="740">
        <f t="shared" si="63"/>
        <v>0</v>
      </c>
    </row>
    <row r="1036" spans="1:16">
      <c r="A1036" s="732" t="s">
        <v>1699</v>
      </c>
      <c r="B1036" s="80">
        <f>VLOOKUP(A1036,[1]Adjustments!$A$12:$B$1400,2,FALSE)</f>
        <v>91992.78</v>
      </c>
      <c r="C1036" s="80">
        <f>VLOOKUP(A1036,[1]Adjustments!$A$12:$DS$1400,123,FALSE)</f>
        <v>0</v>
      </c>
      <c r="D1036" s="80">
        <f t="shared" si="62"/>
        <v>91992.78</v>
      </c>
      <c r="F1036" s="337">
        <f>VLOOKUP(A1036,[1]Adjustments!$A$12:$DQ$1400,121,FALSE)</f>
        <v>0</v>
      </c>
      <c r="G1036" s="740">
        <f t="shared" si="64"/>
        <v>-91992.78</v>
      </c>
      <c r="I1036" s="738">
        <f>SUMIF('Tab 3'!$N$11:$N$409,A1036,'Tab 3'!$O$11:$O$409)</f>
        <v>0</v>
      </c>
      <c r="J1036" s="337">
        <f>SUMIF('Tab 4'!$N$11:$N$409,A1036,'Tab 4'!$O$11:$O$409)</f>
        <v>0</v>
      </c>
      <c r="K1036" s="337">
        <f>SUMIF('Tab 5'!$N$11:$N$69,A1036,'Tab 5'!$O$11:$O$69)</f>
        <v>0</v>
      </c>
      <c r="L1036" s="751">
        <f>SUMIF('Tab 6'!$N$11:$N$409,A1036,'Tab 6'!$O$11:$O$409)</f>
        <v>0</v>
      </c>
      <c r="M1036" s="337">
        <f>SUMIF('Tab7'!$N$70:$N$273,A1036,'Tab7'!$O$70:$O$273)</f>
        <v>0</v>
      </c>
      <c r="N1036" s="337">
        <f>SUMIF('Tab 8'!$N$70:$N$680,A1036,'Tab 8'!$O$70:$O$680)</f>
        <v>0</v>
      </c>
      <c r="O1036" s="739">
        <f t="shared" ref="O1036:O1100" si="65">SUM(I1036:N1036)</f>
        <v>0</v>
      </c>
      <c r="P1036" s="740">
        <f t="shared" si="63"/>
        <v>0</v>
      </c>
    </row>
    <row r="1037" spans="1:16">
      <c r="A1037" s="732" t="s">
        <v>1700</v>
      </c>
      <c r="B1037" s="80">
        <f>VLOOKUP(A1037,[1]Adjustments!$A$12:$B$1400,2,FALSE)</f>
        <v>469802.14</v>
      </c>
      <c r="C1037" s="80">
        <f>VLOOKUP(A1037,[1]Adjustments!$A$12:$DS$1400,123,FALSE)</f>
        <v>0</v>
      </c>
      <c r="D1037" s="80">
        <f t="shared" si="62"/>
        <v>469802.14</v>
      </c>
      <c r="F1037" s="337">
        <f>VLOOKUP(A1037,[1]Adjustments!$A$12:$DQ$1400,121,FALSE)</f>
        <v>0</v>
      </c>
      <c r="G1037" s="740">
        <f t="shared" si="64"/>
        <v>-469802.14</v>
      </c>
      <c r="I1037" s="738">
        <f>SUMIF('Tab 3'!$N$11:$N$409,A1037,'Tab 3'!$O$11:$O$409)</f>
        <v>0</v>
      </c>
      <c r="J1037" s="337">
        <f>SUMIF('Tab 4'!$N$11:$N$409,A1037,'Tab 4'!$O$11:$O$409)</f>
        <v>0</v>
      </c>
      <c r="K1037" s="337">
        <f>SUMIF('Tab 5'!$N$11:$N$69,A1037,'Tab 5'!$O$11:$O$69)</f>
        <v>0</v>
      </c>
      <c r="L1037" s="751">
        <f>SUMIF('Tab 6'!$N$11:$N$409,A1037,'Tab 6'!$O$11:$O$409)</f>
        <v>0</v>
      </c>
      <c r="M1037" s="337">
        <f>SUMIF('Tab7'!$N$70:$N$273,A1037,'Tab7'!$O$70:$O$273)</f>
        <v>0</v>
      </c>
      <c r="N1037" s="337">
        <f>SUMIF('Tab 8'!$N$70:$N$680,A1037,'Tab 8'!$O$70:$O$680)</f>
        <v>0</v>
      </c>
      <c r="O1037" s="739">
        <f t="shared" si="65"/>
        <v>0</v>
      </c>
      <c r="P1037" s="740">
        <f t="shared" si="63"/>
        <v>0</v>
      </c>
    </row>
    <row r="1038" spans="1:16">
      <c r="A1038" s="732" t="s">
        <v>1701</v>
      </c>
      <c r="B1038" s="80">
        <f>VLOOKUP(A1038,[1]Adjustments!$A$12:$B$1400,2,FALSE)</f>
        <v>137381.13</v>
      </c>
      <c r="C1038" s="80">
        <f>VLOOKUP(A1038,[1]Adjustments!$A$12:$DS$1400,123,FALSE)</f>
        <v>0</v>
      </c>
      <c r="D1038" s="80">
        <f t="shared" ref="D1038:D1102" si="66">SUM(B1038:C1038)</f>
        <v>137381.13</v>
      </c>
      <c r="F1038" s="337">
        <f>VLOOKUP(A1038,[1]Adjustments!$A$12:$DQ$1400,121,FALSE)</f>
        <v>0</v>
      </c>
      <c r="G1038" s="740">
        <f t="shared" si="64"/>
        <v>-137381.13</v>
      </c>
      <c r="I1038" s="738">
        <f>SUMIF('Tab 3'!$N$11:$N$409,A1038,'Tab 3'!$O$11:$O$409)</f>
        <v>0</v>
      </c>
      <c r="J1038" s="337">
        <f>SUMIF('Tab 4'!$N$11:$N$409,A1038,'Tab 4'!$O$11:$O$409)</f>
        <v>0</v>
      </c>
      <c r="K1038" s="337">
        <f>SUMIF('Tab 5'!$N$11:$N$69,A1038,'Tab 5'!$O$11:$O$69)</f>
        <v>0</v>
      </c>
      <c r="L1038" s="751">
        <f>SUMIF('Tab 6'!$N$11:$N$409,A1038,'Tab 6'!$O$11:$O$409)</f>
        <v>0</v>
      </c>
      <c r="M1038" s="337">
        <f>SUMIF('Tab7'!$N$70:$N$273,A1038,'Tab7'!$O$70:$O$273)</f>
        <v>0</v>
      </c>
      <c r="N1038" s="337">
        <f>SUMIF('Tab 8'!$N$70:$N$680,A1038,'Tab 8'!$O$70:$O$680)</f>
        <v>0</v>
      </c>
      <c r="O1038" s="739">
        <f t="shared" si="65"/>
        <v>0</v>
      </c>
      <c r="P1038" s="740">
        <f t="shared" si="63"/>
        <v>0</v>
      </c>
    </row>
    <row r="1039" spans="1:16">
      <c r="A1039" s="732" t="s">
        <v>1702</v>
      </c>
      <c r="B1039" s="80">
        <f>VLOOKUP(A1039,[1]Adjustments!$A$12:$B$1400,2,FALSE)</f>
        <v>643274.4</v>
      </c>
      <c r="C1039" s="80">
        <f>VLOOKUP(A1039,[1]Adjustments!$A$12:$DS$1400,123,FALSE)</f>
        <v>0</v>
      </c>
      <c r="D1039" s="80">
        <f t="shared" si="66"/>
        <v>643274.4</v>
      </c>
      <c r="F1039" s="337">
        <f>VLOOKUP(A1039,[1]Adjustments!$A$12:$DQ$1400,121,FALSE)</f>
        <v>0</v>
      </c>
      <c r="G1039" s="740">
        <f t="shared" si="64"/>
        <v>-643274.4</v>
      </c>
      <c r="I1039" s="738">
        <f>SUMIF('Tab 3'!$N$11:$N$409,A1039,'Tab 3'!$O$11:$O$409)</f>
        <v>0</v>
      </c>
      <c r="J1039" s="337">
        <f>SUMIF('Tab 4'!$N$11:$N$409,A1039,'Tab 4'!$O$11:$O$409)</f>
        <v>0</v>
      </c>
      <c r="K1039" s="337">
        <f>SUMIF('Tab 5'!$N$11:$N$69,A1039,'Tab 5'!$O$11:$O$69)</f>
        <v>0</v>
      </c>
      <c r="L1039" s="751">
        <f>SUMIF('Tab 6'!$N$11:$N$409,A1039,'Tab 6'!$O$11:$O$409)</f>
        <v>0</v>
      </c>
      <c r="M1039" s="337">
        <f>SUMIF('Tab7'!$N$70:$N$273,A1039,'Tab7'!$O$70:$O$273)</f>
        <v>0</v>
      </c>
      <c r="N1039" s="337">
        <f>SUMIF('Tab 8'!$N$70:$N$680,A1039,'Tab 8'!$O$70:$O$680)</f>
        <v>0</v>
      </c>
      <c r="O1039" s="739">
        <f t="shared" si="65"/>
        <v>0</v>
      </c>
      <c r="P1039" s="740">
        <f t="shared" si="63"/>
        <v>0</v>
      </c>
    </row>
    <row r="1040" spans="1:16">
      <c r="A1040" s="732" t="s">
        <v>1703</v>
      </c>
      <c r="B1040" s="80">
        <f>VLOOKUP(A1040,[1]Adjustments!$A$12:$B$1400,2,FALSE)</f>
        <v>74157.960000000006</v>
      </c>
      <c r="C1040" s="80">
        <f>VLOOKUP(A1040,[1]Adjustments!$A$12:$DS$1400,123,FALSE)</f>
        <v>0</v>
      </c>
      <c r="D1040" s="80">
        <f t="shared" si="66"/>
        <v>74157.960000000006</v>
      </c>
      <c r="F1040" s="337">
        <f>VLOOKUP(A1040,[1]Adjustments!$A$12:$DQ$1400,121,FALSE)</f>
        <v>0</v>
      </c>
      <c r="G1040" s="740">
        <f t="shared" si="64"/>
        <v>-74157.960000000006</v>
      </c>
      <c r="I1040" s="738">
        <f>SUMIF('Tab 3'!$N$11:$N$409,A1040,'Tab 3'!$O$11:$O$409)</f>
        <v>0</v>
      </c>
      <c r="J1040" s="337">
        <f>SUMIF('Tab 4'!$N$11:$N$409,A1040,'Tab 4'!$O$11:$O$409)</f>
        <v>0</v>
      </c>
      <c r="K1040" s="337">
        <f>SUMIF('Tab 5'!$N$11:$N$69,A1040,'Tab 5'!$O$11:$O$69)</f>
        <v>0</v>
      </c>
      <c r="L1040" s="751">
        <f>SUMIF('Tab 6'!$N$11:$N$409,A1040,'Tab 6'!$O$11:$O$409)</f>
        <v>0</v>
      </c>
      <c r="M1040" s="337">
        <f>SUMIF('Tab7'!$N$70:$N$273,A1040,'Tab7'!$O$70:$O$273)</f>
        <v>0</v>
      </c>
      <c r="N1040" s="337">
        <f>SUMIF('Tab 8'!$N$70:$N$680,A1040,'Tab 8'!$O$70:$O$680)</f>
        <v>0</v>
      </c>
      <c r="O1040" s="739">
        <f t="shared" si="65"/>
        <v>0</v>
      </c>
      <c r="P1040" s="740">
        <f t="shared" ref="P1040:P1104" si="67">+O1040-C1040</f>
        <v>0</v>
      </c>
    </row>
    <row r="1041" spans="1:16">
      <c r="A1041" s="732" t="s">
        <v>1704</v>
      </c>
      <c r="B1041" s="80">
        <f>VLOOKUP(A1041,[1]Adjustments!$A$12:$B$1400,2,FALSE)</f>
        <v>233657.57</v>
      </c>
      <c r="C1041" s="80">
        <f>VLOOKUP(A1041,[1]Adjustments!$A$12:$DS$1400,123,FALSE)</f>
        <v>0</v>
      </c>
      <c r="D1041" s="80">
        <f t="shared" si="66"/>
        <v>233657.57</v>
      </c>
      <c r="F1041" s="337">
        <f>VLOOKUP(A1041,[1]Adjustments!$A$12:$DQ$1400,121,FALSE)</f>
        <v>0</v>
      </c>
      <c r="G1041" s="740">
        <f t="shared" si="64"/>
        <v>-233657.57</v>
      </c>
      <c r="I1041" s="738">
        <f>SUMIF('Tab 3'!$N$11:$N$409,A1041,'Tab 3'!$O$11:$O$409)</f>
        <v>0</v>
      </c>
      <c r="J1041" s="337">
        <f>SUMIF('Tab 4'!$N$11:$N$409,A1041,'Tab 4'!$O$11:$O$409)</f>
        <v>0</v>
      </c>
      <c r="K1041" s="337">
        <f>SUMIF('Tab 5'!$N$11:$N$69,A1041,'Tab 5'!$O$11:$O$69)</f>
        <v>0</v>
      </c>
      <c r="L1041" s="751">
        <f>SUMIF('Tab 6'!$N$11:$N$409,A1041,'Tab 6'!$O$11:$O$409)</f>
        <v>0</v>
      </c>
      <c r="M1041" s="337">
        <f>SUMIF('Tab7'!$N$70:$N$273,A1041,'Tab7'!$O$70:$O$273)</f>
        <v>0</v>
      </c>
      <c r="N1041" s="337">
        <f>SUMIF('Tab 8'!$N$70:$N$680,A1041,'Tab 8'!$O$70:$O$680)</f>
        <v>0</v>
      </c>
      <c r="O1041" s="739">
        <f t="shared" si="65"/>
        <v>0</v>
      </c>
      <c r="P1041" s="740">
        <f t="shared" si="67"/>
        <v>0</v>
      </c>
    </row>
    <row r="1042" spans="1:16">
      <c r="A1042" s="732" t="s">
        <v>1705</v>
      </c>
      <c r="B1042" s="80">
        <f>VLOOKUP(A1042,[1]Adjustments!$A$12:$B$1400,2,FALSE)</f>
        <v>54245.1</v>
      </c>
      <c r="C1042" s="80">
        <f>VLOOKUP(A1042,[1]Adjustments!$A$12:$DS$1400,123,FALSE)</f>
        <v>0</v>
      </c>
      <c r="D1042" s="80">
        <f t="shared" si="66"/>
        <v>54245.1</v>
      </c>
      <c r="F1042" s="337">
        <f>VLOOKUP(A1042,[1]Adjustments!$A$12:$DQ$1400,121,FALSE)</f>
        <v>0</v>
      </c>
      <c r="G1042" s="740">
        <f t="shared" ref="G1042:G1113" si="68">+F1042-D1042</f>
        <v>-54245.1</v>
      </c>
      <c r="I1042" s="738">
        <f>SUMIF('Tab 3'!$N$11:$N$409,A1042,'Tab 3'!$O$11:$O$409)</f>
        <v>0</v>
      </c>
      <c r="J1042" s="337">
        <f>SUMIF('Tab 4'!$N$11:$N$409,A1042,'Tab 4'!$O$11:$O$409)</f>
        <v>0</v>
      </c>
      <c r="K1042" s="337">
        <f>SUMIF('Tab 5'!$N$11:$N$69,A1042,'Tab 5'!$O$11:$O$69)</f>
        <v>0</v>
      </c>
      <c r="L1042" s="751">
        <f>SUMIF('Tab 6'!$N$11:$N$409,A1042,'Tab 6'!$O$11:$O$409)</f>
        <v>0</v>
      </c>
      <c r="M1042" s="337">
        <f>SUMIF('Tab7'!$N$70:$N$273,A1042,'Tab7'!$O$70:$O$273)</f>
        <v>0</v>
      </c>
      <c r="N1042" s="337">
        <f>SUMIF('Tab 8'!$N$70:$N$680,A1042,'Tab 8'!$O$70:$O$680)</f>
        <v>0</v>
      </c>
      <c r="O1042" s="739">
        <f t="shared" si="65"/>
        <v>0</v>
      </c>
      <c r="P1042" s="740">
        <f t="shared" si="67"/>
        <v>0</v>
      </c>
    </row>
    <row r="1043" spans="1:16">
      <c r="A1043" s="732" t="s">
        <v>1706</v>
      </c>
      <c r="B1043" s="80">
        <f>VLOOKUP(A1043,[1]Adjustments!$A$12:$B$1400,2,FALSE)</f>
        <v>461795.52</v>
      </c>
      <c r="C1043" s="80">
        <f>VLOOKUP(A1043,[1]Adjustments!$A$12:$DS$1400,123,FALSE)</f>
        <v>0</v>
      </c>
      <c r="D1043" s="80">
        <f t="shared" si="66"/>
        <v>461795.52</v>
      </c>
      <c r="F1043" s="337">
        <f>VLOOKUP(A1043,[1]Adjustments!$A$12:$DQ$1400,121,FALSE)</f>
        <v>0</v>
      </c>
      <c r="G1043" s="740">
        <f t="shared" si="68"/>
        <v>-461795.52</v>
      </c>
      <c r="I1043" s="738">
        <f>SUMIF('Tab 3'!$N$11:$N$409,A1043,'Tab 3'!$O$11:$O$409)</f>
        <v>0</v>
      </c>
      <c r="J1043" s="337">
        <f>SUMIF('Tab 4'!$N$11:$N$409,A1043,'Tab 4'!$O$11:$O$409)</f>
        <v>0</v>
      </c>
      <c r="K1043" s="337">
        <f>SUMIF('Tab 5'!$N$11:$N$69,A1043,'Tab 5'!$O$11:$O$69)</f>
        <v>0</v>
      </c>
      <c r="L1043" s="751">
        <f>SUMIF('Tab 6'!$N$11:$N$409,A1043,'Tab 6'!$O$11:$O$409)</f>
        <v>0</v>
      </c>
      <c r="M1043" s="337">
        <f>SUMIF('Tab7'!$N$70:$N$273,A1043,'Tab7'!$O$70:$O$273)</f>
        <v>0</v>
      </c>
      <c r="N1043" s="337">
        <f>SUMIF('Tab 8'!$N$70:$N$680,A1043,'Tab 8'!$O$70:$O$680)</f>
        <v>0</v>
      </c>
      <c r="O1043" s="739">
        <f t="shared" si="65"/>
        <v>0</v>
      </c>
      <c r="P1043" s="740">
        <f t="shared" si="67"/>
        <v>0</v>
      </c>
    </row>
    <row r="1044" spans="1:16">
      <c r="A1044" s="732" t="s">
        <v>1707</v>
      </c>
      <c r="B1044" s="80">
        <f>VLOOKUP(A1044,[1]Adjustments!$A$12:$B$1400,2,FALSE)</f>
        <v>822596.57</v>
      </c>
      <c r="C1044" s="80">
        <f>VLOOKUP(A1044,[1]Adjustments!$A$12:$DS$1400,123,FALSE)</f>
        <v>0</v>
      </c>
      <c r="D1044" s="80">
        <f t="shared" si="66"/>
        <v>822596.57</v>
      </c>
      <c r="F1044" s="337">
        <f>VLOOKUP(A1044,[1]Adjustments!$A$12:$DQ$1400,121,FALSE)</f>
        <v>0</v>
      </c>
      <c r="G1044" s="740">
        <f t="shared" si="68"/>
        <v>-822596.57</v>
      </c>
      <c r="I1044" s="738">
        <f>SUMIF('Tab 3'!$N$11:$N$409,A1044,'Tab 3'!$O$11:$O$409)</f>
        <v>0</v>
      </c>
      <c r="J1044" s="337">
        <f>SUMIF('Tab 4'!$N$11:$N$409,A1044,'Tab 4'!$O$11:$O$409)</f>
        <v>0</v>
      </c>
      <c r="K1044" s="337">
        <f>SUMIF('Tab 5'!$N$11:$N$69,A1044,'Tab 5'!$O$11:$O$69)</f>
        <v>0</v>
      </c>
      <c r="L1044" s="751">
        <f>SUMIF('Tab 6'!$N$11:$N$409,A1044,'Tab 6'!$O$11:$O$409)</f>
        <v>0</v>
      </c>
      <c r="M1044" s="337">
        <f>SUMIF('Tab7'!$N$70:$N$273,A1044,'Tab7'!$O$70:$O$273)</f>
        <v>0</v>
      </c>
      <c r="N1044" s="337">
        <f>SUMIF('Tab 8'!$N$70:$N$680,A1044,'Tab 8'!$O$70:$O$680)</f>
        <v>0</v>
      </c>
      <c r="O1044" s="739">
        <f t="shared" si="65"/>
        <v>0</v>
      </c>
      <c r="P1044" s="740">
        <f t="shared" si="67"/>
        <v>0</v>
      </c>
    </row>
    <row r="1045" spans="1:16">
      <c r="A1045" s="732" t="s">
        <v>1708</v>
      </c>
      <c r="B1045" s="80">
        <f>VLOOKUP(A1045,[1]Adjustments!$A$12:$B$1400,2,FALSE)</f>
        <v>3530958.76</v>
      </c>
      <c r="C1045" s="80">
        <f>VLOOKUP(A1045,[1]Adjustments!$A$12:$DS$1400,123,FALSE)</f>
        <v>0</v>
      </c>
      <c r="D1045" s="80">
        <f t="shared" si="66"/>
        <v>3530958.76</v>
      </c>
      <c r="F1045" s="337">
        <f>VLOOKUP(A1045,[1]Adjustments!$A$12:$DQ$1400,121,FALSE)</f>
        <v>0</v>
      </c>
      <c r="G1045" s="740">
        <f t="shared" si="68"/>
        <v>-3530958.76</v>
      </c>
      <c r="I1045" s="738">
        <f>SUMIF('Tab 3'!$N$11:$N$409,A1045,'Tab 3'!$O$11:$O$409)</f>
        <v>0</v>
      </c>
      <c r="J1045" s="337">
        <f>SUMIF('Tab 4'!$N$11:$N$409,A1045,'Tab 4'!$O$11:$O$409)</f>
        <v>0</v>
      </c>
      <c r="K1045" s="337">
        <f>SUMIF('Tab 5'!$N$11:$N$69,A1045,'Tab 5'!$O$11:$O$69)</f>
        <v>0</v>
      </c>
      <c r="L1045" s="751">
        <f>SUMIF('Tab 6'!$N$11:$N$409,A1045,'Tab 6'!$O$11:$O$409)</f>
        <v>0</v>
      </c>
      <c r="M1045" s="337">
        <f>SUMIF('Tab7'!$N$70:$N$273,A1045,'Tab7'!$O$70:$O$273)</f>
        <v>0</v>
      </c>
      <c r="N1045" s="337">
        <f>SUMIF('Tab 8'!$N$70:$N$680,A1045,'Tab 8'!$O$70:$O$680)</f>
        <v>0</v>
      </c>
      <c r="O1045" s="739">
        <f t="shared" si="65"/>
        <v>0</v>
      </c>
      <c r="P1045" s="740">
        <f t="shared" si="67"/>
        <v>0</v>
      </c>
    </row>
    <row r="1046" spans="1:16">
      <c r="A1046" s="732" t="s">
        <v>1709</v>
      </c>
      <c r="B1046" s="80">
        <f>VLOOKUP(A1046,[1]Adjustments!$A$12:$B$1400,2,FALSE)</f>
        <v>2034887.85</v>
      </c>
      <c r="C1046" s="80">
        <f>VLOOKUP(A1046,[1]Adjustments!$A$12:$DS$1400,123,FALSE)</f>
        <v>0</v>
      </c>
      <c r="D1046" s="80">
        <f t="shared" si="66"/>
        <v>2034887.85</v>
      </c>
      <c r="F1046" s="337">
        <f>VLOOKUP(A1046,[1]Adjustments!$A$12:$DQ$1400,121,FALSE)</f>
        <v>0</v>
      </c>
      <c r="G1046" s="740">
        <f t="shared" si="68"/>
        <v>-2034887.85</v>
      </c>
      <c r="I1046" s="738">
        <f>SUMIF('Tab 3'!$N$11:$N$409,A1046,'Tab 3'!$O$11:$O$409)</f>
        <v>0</v>
      </c>
      <c r="J1046" s="337">
        <f>SUMIF('Tab 4'!$N$11:$N$409,A1046,'Tab 4'!$O$11:$O$409)</f>
        <v>0</v>
      </c>
      <c r="K1046" s="337">
        <f>SUMIF('Tab 5'!$N$11:$N$69,A1046,'Tab 5'!$O$11:$O$69)</f>
        <v>0</v>
      </c>
      <c r="L1046" s="751">
        <f>SUMIF('Tab 6'!$N$11:$N$409,A1046,'Tab 6'!$O$11:$O$409)</f>
        <v>0</v>
      </c>
      <c r="M1046" s="337">
        <f>SUMIF('Tab7'!$N$70:$N$273,A1046,'Tab7'!$O$70:$O$273)</f>
        <v>0</v>
      </c>
      <c r="N1046" s="337">
        <f>SUMIF('Tab 8'!$N$70:$N$680,A1046,'Tab 8'!$O$70:$O$680)</f>
        <v>0</v>
      </c>
      <c r="O1046" s="739">
        <f t="shared" si="65"/>
        <v>0</v>
      </c>
      <c r="P1046" s="740">
        <f t="shared" si="67"/>
        <v>0</v>
      </c>
    </row>
    <row r="1047" spans="1:16">
      <c r="A1047" s="732" t="s">
        <v>1710</v>
      </c>
      <c r="B1047" s="80">
        <f>VLOOKUP(A1047,[1]Adjustments!$A$12:$B$1400,2,FALSE)</f>
        <v>3779656.02</v>
      </c>
      <c r="C1047" s="80">
        <f>VLOOKUP(A1047,[1]Adjustments!$A$12:$DS$1400,123,FALSE)</f>
        <v>0</v>
      </c>
      <c r="D1047" s="80">
        <f t="shared" si="66"/>
        <v>3779656.02</v>
      </c>
      <c r="F1047" s="337">
        <f>VLOOKUP(A1047,[1]Adjustments!$A$12:$DQ$1400,121,FALSE)</f>
        <v>0</v>
      </c>
      <c r="G1047" s="740">
        <f t="shared" si="68"/>
        <v>-3779656.02</v>
      </c>
      <c r="I1047" s="738">
        <f>SUMIF('Tab 3'!$N$11:$N$409,A1047,'Tab 3'!$O$11:$O$409)</f>
        <v>0</v>
      </c>
      <c r="J1047" s="337">
        <f>SUMIF('Tab 4'!$N$11:$N$409,A1047,'Tab 4'!$O$11:$O$409)</f>
        <v>0</v>
      </c>
      <c r="K1047" s="337">
        <f>SUMIF('Tab 5'!$N$11:$N$69,A1047,'Tab 5'!$O$11:$O$69)</f>
        <v>0</v>
      </c>
      <c r="L1047" s="751">
        <f>SUMIF('Tab 6'!$N$11:$N$409,A1047,'Tab 6'!$O$11:$O$409)</f>
        <v>0</v>
      </c>
      <c r="M1047" s="337">
        <f>SUMIF('Tab7'!$N$70:$N$273,A1047,'Tab7'!$O$70:$O$273)</f>
        <v>0</v>
      </c>
      <c r="N1047" s="337">
        <f>SUMIF('Tab 8'!$N$70:$N$680,A1047,'Tab 8'!$O$70:$O$680)</f>
        <v>0</v>
      </c>
      <c r="O1047" s="739">
        <f t="shared" si="65"/>
        <v>0</v>
      </c>
      <c r="P1047" s="740">
        <f t="shared" si="67"/>
        <v>0</v>
      </c>
    </row>
    <row r="1048" spans="1:16">
      <c r="A1048" s="732" t="s">
        <v>1711</v>
      </c>
      <c r="B1048" s="80">
        <f>VLOOKUP(A1048,[1]Adjustments!$A$12:$B$1400,2,FALSE)</f>
        <v>833731.81</v>
      </c>
      <c r="C1048" s="80">
        <f>VLOOKUP(A1048,[1]Adjustments!$A$12:$DS$1400,123,FALSE)</f>
        <v>0</v>
      </c>
      <c r="D1048" s="80">
        <f t="shared" si="66"/>
        <v>833731.81</v>
      </c>
      <c r="F1048" s="337">
        <f>VLOOKUP(A1048,[1]Adjustments!$A$12:$DQ$1400,121,FALSE)</f>
        <v>0</v>
      </c>
      <c r="G1048" s="740">
        <f t="shared" si="68"/>
        <v>-833731.81</v>
      </c>
      <c r="I1048" s="738">
        <f>SUMIF('Tab 3'!$N$11:$N$409,A1048,'Tab 3'!$O$11:$O$409)</f>
        <v>0</v>
      </c>
      <c r="J1048" s="337">
        <f>SUMIF('Tab 4'!$N$11:$N$409,A1048,'Tab 4'!$O$11:$O$409)</f>
        <v>0</v>
      </c>
      <c r="K1048" s="337">
        <f>SUMIF('Tab 5'!$N$11:$N$69,A1048,'Tab 5'!$O$11:$O$69)</f>
        <v>0</v>
      </c>
      <c r="L1048" s="751">
        <f>SUMIF('Tab 6'!$N$11:$N$409,A1048,'Tab 6'!$O$11:$O$409)</f>
        <v>0</v>
      </c>
      <c r="M1048" s="337">
        <f>SUMIF('Tab7'!$N$70:$N$273,A1048,'Tab7'!$O$70:$O$273)</f>
        <v>0</v>
      </c>
      <c r="N1048" s="337">
        <f>SUMIF('Tab 8'!$N$70:$N$680,A1048,'Tab 8'!$O$70:$O$680)</f>
        <v>0</v>
      </c>
      <c r="O1048" s="739">
        <f t="shared" si="65"/>
        <v>0</v>
      </c>
      <c r="P1048" s="740">
        <f t="shared" si="67"/>
        <v>0</v>
      </c>
    </row>
    <row r="1049" spans="1:16">
      <c r="A1049" s="732" t="s">
        <v>1712</v>
      </c>
      <c r="B1049" s="80">
        <f>VLOOKUP(A1049,[1]Adjustments!$A$12:$B$1400,2,FALSE)</f>
        <v>1640644.71</v>
      </c>
      <c r="C1049" s="80">
        <f>VLOOKUP(A1049,[1]Adjustments!$A$12:$DS$1400,123,FALSE)</f>
        <v>0</v>
      </c>
      <c r="D1049" s="80">
        <f t="shared" si="66"/>
        <v>1640644.71</v>
      </c>
      <c r="F1049" s="337">
        <f>VLOOKUP(A1049,[1]Adjustments!$A$12:$DQ$1400,121,FALSE)</f>
        <v>0</v>
      </c>
      <c r="G1049" s="740">
        <f t="shared" si="68"/>
        <v>-1640644.71</v>
      </c>
      <c r="I1049" s="738">
        <f>SUMIF('Tab 3'!$N$11:$N$409,A1049,'Tab 3'!$O$11:$O$409)</f>
        <v>0</v>
      </c>
      <c r="J1049" s="337">
        <f>SUMIF('Tab 4'!$N$11:$N$409,A1049,'Tab 4'!$O$11:$O$409)</f>
        <v>0</v>
      </c>
      <c r="K1049" s="337">
        <f>SUMIF('Tab 5'!$N$11:$N$69,A1049,'Tab 5'!$O$11:$O$69)</f>
        <v>0</v>
      </c>
      <c r="L1049" s="751">
        <f>SUMIF('Tab 6'!$N$11:$N$409,A1049,'Tab 6'!$O$11:$O$409)</f>
        <v>0</v>
      </c>
      <c r="M1049" s="337">
        <f>SUMIF('Tab7'!$N$70:$N$273,A1049,'Tab7'!$O$70:$O$273)</f>
        <v>0</v>
      </c>
      <c r="N1049" s="337">
        <f>SUMIF('Tab 8'!$N$70:$N$680,A1049,'Tab 8'!$O$70:$O$680)</f>
        <v>0</v>
      </c>
      <c r="O1049" s="739">
        <f t="shared" si="65"/>
        <v>0</v>
      </c>
      <c r="P1049" s="740">
        <f t="shared" si="67"/>
        <v>0</v>
      </c>
    </row>
    <row r="1050" spans="1:16">
      <c r="A1050" s="732" t="s">
        <v>1713</v>
      </c>
      <c r="B1050" s="80">
        <f>VLOOKUP(A1050,[1]Adjustments!$A$12:$B$1400,2,FALSE)</f>
        <v>6968830.8300000001</v>
      </c>
      <c r="C1050" s="80">
        <f>VLOOKUP(A1050,[1]Adjustments!$A$12:$DS$1400,123,FALSE)</f>
        <v>0</v>
      </c>
      <c r="D1050" s="80">
        <f t="shared" si="66"/>
        <v>6968830.8300000001</v>
      </c>
      <c r="F1050" s="337">
        <f>VLOOKUP(A1050,[1]Adjustments!$A$12:$DQ$1400,121,FALSE)</f>
        <v>0</v>
      </c>
      <c r="G1050" s="740">
        <f t="shared" si="68"/>
        <v>-6968830.8300000001</v>
      </c>
      <c r="I1050" s="738">
        <f>SUMIF('Tab 3'!$N$11:$N$409,A1050,'Tab 3'!$O$11:$O$409)</f>
        <v>0</v>
      </c>
      <c r="J1050" s="337">
        <f>SUMIF('Tab 4'!$N$11:$N$409,A1050,'Tab 4'!$O$11:$O$409)</f>
        <v>0</v>
      </c>
      <c r="K1050" s="337">
        <f>SUMIF('Tab 5'!$N$11:$N$69,A1050,'Tab 5'!$O$11:$O$69)</f>
        <v>0</v>
      </c>
      <c r="L1050" s="751">
        <f>SUMIF('Tab 6'!$N$11:$N$409,A1050,'Tab 6'!$O$11:$O$409)</f>
        <v>0</v>
      </c>
      <c r="M1050" s="337">
        <f>SUMIF('Tab7'!$N$70:$N$273,A1050,'Tab7'!$O$70:$O$273)</f>
        <v>0</v>
      </c>
      <c r="N1050" s="337">
        <f>SUMIF('Tab 8'!$N$70:$N$680,A1050,'Tab 8'!$O$70:$O$680)</f>
        <v>0</v>
      </c>
      <c r="O1050" s="739">
        <f t="shared" si="65"/>
        <v>0</v>
      </c>
      <c r="P1050" s="740">
        <f t="shared" si="67"/>
        <v>0</v>
      </c>
    </row>
    <row r="1051" spans="1:16">
      <c r="A1051" s="732" t="s">
        <v>1714</v>
      </c>
      <c r="B1051" s="80">
        <f>VLOOKUP(A1051,[1]Adjustments!$A$12:$B$1400,2,FALSE)</f>
        <v>5461324.9100000001</v>
      </c>
      <c r="C1051" s="80">
        <f>VLOOKUP(A1051,[1]Adjustments!$A$12:$DS$1400,123,FALSE)</f>
        <v>0</v>
      </c>
      <c r="D1051" s="80">
        <f t="shared" si="66"/>
        <v>5461324.9100000001</v>
      </c>
      <c r="F1051" s="337">
        <f>VLOOKUP(A1051,[1]Adjustments!$A$12:$DQ$1400,121,FALSE)</f>
        <v>0</v>
      </c>
      <c r="G1051" s="740">
        <f t="shared" si="68"/>
        <v>-5461324.9100000001</v>
      </c>
      <c r="I1051" s="738">
        <f>SUMIF('Tab 3'!$N$11:$N$409,A1051,'Tab 3'!$O$11:$O$409)</f>
        <v>0</v>
      </c>
      <c r="J1051" s="337">
        <f>SUMIF('Tab 4'!$N$11:$N$409,A1051,'Tab 4'!$O$11:$O$409)</f>
        <v>0</v>
      </c>
      <c r="K1051" s="337">
        <f>SUMIF('Tab 5'!$N$11:$N$69,A1051,'Tab 5'!$O$11:$O$69)</f>
        <v>0</v>
      </c>
      <c r="L1051" s="751">
        <f>SUMIF('Tab 6'!$N$11:$N$409,A1051,'Tab 6'!$O$11:$O$409)</f>
        <v>0</v>
      </c>
      <c r="M1051" s="337">
        <f>SUMIF('Tab7'!$N$70:$N$273,A1051,'Tab7'!$O$70:$O$273)</f>
        <v>0</v>
      </c>
      <c r="N1051" s="337">
        <f>SUMIF('Tab 8'!$N$70:$N$680,A1051,'Tab 8'!$O$70:$O$680)</f>
        <v>0</v>
      </c>
      <c r="O1051" s="739">
        <f t="shared" si="65"/>
        <v>0</v>
      </c>
      <c r="P1051" s="740">
        <f t="shared" si="67"/>
        <v>0</v>
      </c>
    </row>
    <row r="1052" spans="1:16">
      <c r="A1052" s="732" t="s">
        <v>1715</v>
      </c>
      <c r="B1052" s="80">
        <f>VLOOKUP(A1052,[1]Adjustments!$A$12:$B$1400,2,FALSE)</f>
        <v>30880060.829999998</v>
      </c>
      <c r="C1052" s="80">
        <f>VLOOKUP(A1052,[1]Adjustments!$A$12:$DS$1400,123,FALSE)</f>
        <v>0</v>
      </c>
      <c r="D1052" s="80">
        <f t="shared" si="66"/>
        <v>30880060.829999998</v>
      </c>
      <c r="F1052" s="337">
        <f>VLOOKUP(A1052,[1]Adjustments!$A$12:$DQ$1400,121,FALSE)</f>
        <v>0</v>
      </c>
      <c r="G1052" s="740">
        <f t="shared" si="68"/>
        <v>-30880060.829999998</v>
      </c>
      <c r="I1052" s="738">
        <f>SUMIF('Tab 3'!$N$11:$N$409,A1052,'Tab 3'!$O$11:$O$409)</f>
        <v>0</v>
      </c>
      <c r="J1052" s="337">
        <f>SUMIF('Tab 4'!$N$11:$N$409,A1052,'Tab 4'!$O$11:$O$409)</f>
        <v>0</v>
      </c>
      <c r="K1052" s="337">
        <f>SUMIF('Tab 5'!$N$11:$N$69,A1052,'Tab 5'!$O$11:$O$69)</f>
        <v>0</v>
      </c>
      <c r="L1052" s="751">
        <f>SUMIF('Tab 6'!$N$11:$N$409,A1052,'Tab 6'!$O$11:$O$409)</f>
        <v>0</v>
      </c>
      <c r="M1052" s="337">
        <f>SUMIF('Tab7'!$N$70:$N$273,A1052,'Tab7'!$O$70:$O$273)</f>
        <v>0</v>
      </c>
      <c r="N1052" s="337">
        <f>SUMIF('Tab 8'!$N$70:$N$680,A1052,'Tab 8'!$O$70:$O$680)</f>
        <v>0</v>
      </c>
      <c r="O1052" s="739">
        <f t="shared" si="65"/>
        <v>0</v>
      </c>
      <c r="P1052" s="740">
        <f t="shared" si="67"/>
        <v>0</v>
      </c>
    </row>
    <row r="1053" spans="1:16">
      <c r="A1053" s="732" t="s">
        <v>1716</v>
      </c>
      <c r="B1053" s="80">
        <f>VLOOKUP(A1053,[1]Adjustments!$A$12:$B$1400,2,FALSE)</f>
        <v>1513529.62</v>
      </c>
      <c r="C1053" s="80">
        <f>VLOOKUP(A1053,[1]Adjustments!$A$12:$DS$1400,123,FALSE)</f>
        <v>0</v>
      </c>
      <c r="D1053" s="80">
        <f t="shared" si="66"/>
        <v>1513529.62</v>
      </c>
      <c r="F1053" s="337">
        <f>VLOOKUP(A1053,[1]Adjustments!$A$12:$DQ$1400,121,FALSE)</f>
        <v>-448.82</v>
      </c>
      <c r="G1053" s="740">
        <f t="shared" si="68"/>
        <v>-1513978.4400000002</v>
      </c>
      <c r="I1053" s="738">
        <f>SUMIF('Tab 3'!$N$11:$N$409,A1053,'Tab 3'!$O$11:$O$409)</f>
        <v>0</v>
      </c>
      <c r="J1053" s="337">
        <f>SUMIF('Tab 4'!$N$11:$N$409,A1053,'Tab 4'!$O$11:$O$409)</f>
        <v>0</v>
      </c>
      <c r="K1053" s="337">
        <f>SUMIF('Tab 5'!$N$11:$N$69,A1053,'Tab 5'!$O$11:$O$69)</f>
        <v>0</v>
      </c>
      <c r="L1053" s="751">
        <f>SUMIF('Tab 6'!$N$11:$N$409,A1053,'Tab 6'!$O$11:$O$409)</f>
        <v>0</v>
      </c>
      <c r="M1053" s="337">
        <f>SUMIF('Tab7'!$N$70:$N$273,A1053,'Tab7'!$O$70:$O$273)</f>
        <v>0</v>
      </c>
      <c r="N1053" s="337">
        <f>SUMIF('Tab 8'!$N$70:$N$680,A1053,'Tab 8'!$O$70:$O$680)</f>
        <v>0</v>
      </c>
      <c r="O1053" s="739">
        <f t="shared" si="65"/>
        <v>0</v>
      </c>
      <c r="P1053" s="740">
        <f t="shared" si="67"/>
        <v>0</v>
      </c>
    </row>
    <row r="1054" spans="1:16">
      <c r="A1054" s="732" t="s">
        <v>1717</v>
      </c>
      <c r="B1054" s="80">
        <f>VLOOKUP(A1054,[1]Adjustments!$A$12:$B$1400,2,FALSE)</f>
        <v>33950712.289999999</v>
      </c>
      <c r="C1054" s="80">
        <f>VLOOKUP(A1054,[1]Adjustments!$A$12:$DS$1400,123,FALSE)</f>
        <v>0</v>
      </c>
      <c r="D1054" s="80">
        <f t="shared" si="66"/>
        <v>33950712.289999999</v>
      </c>
      <c r="F1054" s="337">
        <f>VLOOKUP(A1054,[1]Adjustments!$A$12:$DQ$1400,121,FALSE)</f>
        <v>0</v>
      </c>
      <c r="G1054" s="740">
        <f t="shared" si="68"/>
        <v>-33950712.289999999</v>
      </c>
      <c r="I1054" s="738">
        <f>SUMIF('Tab 3'!$N$11:$N$409,A1054,'Tab 3'!$O$11:$O$409)</f>
        <v>0</v>
      </c>
      <c r="J1054" s="337">
        <f>SUMIF('Tab 4'!$N$11:$N$409,A1054,'Tab 4'!$O$11:$O$409)</f>
        <v>0</v>
      </c>
      <c r="K1054" s="337">
        <f>SUMIF('Tab 5'!$N$11:$N$69,A1054,'Tab 5'!$O$11:$O$69)</f>
        <v>0</v>
      </c>
      <c r="L1054" s="751">
        <f>SUMIF('Tab 6'!$N$11:$N$409,A1054,'Tab 6'!$O$11:$O$409)</f>
        <v>0</v>
      </c>
      <c r="M1054" s="337">
        <f>SUMIF('Tab7'!$N$70:$N$273,A1054,'Tab7'!$O$70:$O$273)</f>
        <v>0</v>
      </c>
      <c r="N1054" s="337">
        <f>SUMIF('Tab 8'!$N$70:$N$680,A1054,'Tab 8'!$O$70:$O$680)</f>
        <v>0</v>
      </c>
      <c r="O1054" s="739">
        <f t="shared" si="65"/>
        <v>0</v>
      </c>
      <c r="P1054" s="740">
        <f t="shared" si="67"/>
        <v>0</v>
      </c>
    </row>
    <row r="1055" spans="1:16">
      <c r="A1055" s="732" t="s">
        <v>1718</v>
      </c>
      <c r="B1055" s="80">
        <f>VLOOKUP(A1055,[1]Adjustments!$A$12:$B$1400,2,FALSE)</f>
        <v>4452007.37</v>
      </c>
      <c r="C1055" s="80">
        <f>VLOOKUP(A1055,[1]Adjustments!$A$12:$DS$1400,123,FALSE)</f>
        <v>0</v>
      </c>
      <c r="D1055" s="80">
        <f t="shared" si="66"/>
        <v>4452007.37</v>
      </c>
      <c r="F1055" s="337">
        <f>VLOOKUP(A1055,[1]Adjustments!$A$12:$DQ$1400,121,FALSE)</f>
        <v>0</v>
      </c>
      <c r="G1055" s="740">
        <f t="shared" si="68"/>
        <v>-4452007.37</v>
      </c>
      <c r="I1055" s="738">
        <f>SUMIF('Tab 3'!$N$11:$N$409,A1055,'Tab 3'!$O$11:$O$409)</f>
        <v>0</v>
      </c>
      <c r="J1055" s="337">
        <f>SUMIF('Tab 4'!$N$11:$N$409,A1055,'Tab 4'!$O$11:$O$409)</f>
        <v>0</v>
      </c>
      <c r="K1055" s="337">
        <f>SUMIF('Tab 5'!$N$11:$N$69,A1055,'Tab 5'!$O$11:$O$69)</f>
        <v>0</v>
      </c>
      <c r="L1055" s="751">
        <f>SUMIF('Tab 6'!$N$11:$N$409,A1055,'Tab 6'!$O$11:$O$409)</f>
        <v>0</v>
      </c>
      <c r="M1055" s="337">
        <f>SUMIF('Tab7'!$N$70:$N$273,A1055,'Tab7'!$O$70:$O$273)</f>
        <v>0</v>
      </c>
      <c r="N1055" s="337">
        <f>SUMIF('Tab 8'!$N$70:$N$680,A1055,'Tab 8'!$O$70:$O$680)</f>
        <v>0</v>
      </c>
      <c r="O1055" s="739">
        <f t="shared" si="65"/>
        <v>0</v>
      </c>
      <c r="P1055" s="740">
        <f t="shared" si="67"/>
        <v>0</v>
      </c>
    </row>
    <row r="1056" spans="1:16">
      <c r="A1056" s="732" t="s">
        <v>1719</v>
      </c>
      <c r="B1056" s="80">
        <f>VLOOKUP(A1056,[1]Adjustments!$A$12:$B$1400,2,FALSE)</f>
        <v>6986610.2000000002</v>
      </c>
      <c r="C1056" s="80">
        <f>VLOOKUP(A1056,[1]Adjustments!$A$12:$DS$1400,123,FALSE)</f>
        <v>0</v>
      </c>
      <c r="D1056" s="80">
        <f t="shared" si="66"/>
        <v>6986610.2000000002</v>
      </c>
      <c r="F1056" s="337">
        <f>VLOOKUP(A1056,[1]Adjustments!$A$12:$DQ$1400,121,FALSE)</f>
        <v>0</v>
      </c>
      <c r="G1056" s="740">
        <f t="shared" si="68"/>
        <v>-6986610.2000000002</v>
      </c>
      <c r="I1056" s="738">
        <f>SUMIF('Tab 3'!$N$11:$N$409,A1056,'Tab 3'!$O$11:$O$409)</f>
        <v>0</v>
      </c>
      <c r="J1056" s="337">
        <f>SUMIF('Tab 4'!$N$11:$N$409,A1056,'Tab 4'!$O$11:$O$409)</f>
        <v>0</v>
      </c>
      <c r="K1056" s="337">
        <f>SUMIF('Tab 5'!$N$11:$N$69,A1056,'Tab 5'!$O$11:$O$69)</f>
        <v>0</v>
      </c>
      <c r="L1056" s="751">
        <f>SUMIF('Tab 6'!$N$11:$N$409,A1056,'Tab 6'!$O$11:$O$409)</f>
        <v>0</v>
      </c>
      <c r="M1056" s="337">
        <f>SUMIF('Tab7'!$N$70:$N$273,A1056,'Tab7'!$O$70:$O$273)</f>
        <v>0</v>
      </c>
      <c r="N1056" s="337">
        <f>SUMIF('Tab 8'!$N$70:$N$680,A1056,'Tab 8'!$O$70:$O$680)</f>
        <v>0</v>
      </c>
      <c r="O1056" s="739">
        <f t="shared" si="65"/>
        <v>0</v>
      </c>
      <c r="P1056" s="740">
        <f t="shared" si="67"/>
        <v>0</v>
      </c>
    </row>
    <row r="1057" spans="1:17">
      <c r="A1057" s="732" t="s">
        <v>1720</v>
      </c>
      <c r="B1057" s="80">
        <f>VLOOKUP(A1057,[1]Adjustments!$A$12:$B$1400,2,FALSE)</f>
        <v>1233053.77</v>
      </c>
      <c r="C1057" s="80">
        <f>VLOOKUP(A1057,[1]Adjustments!$A$12:$DS$1400,123,FALSE)</f>
        <v>0</v>
      </c>
      <c r="D1057" s="80">
        <f t="shared" si="66"/>
        <v>1233053.77</v>
      </c>
      <c r="F1057" s="337">
        <f>VLOOKUP(A1057,[1]Adjustments!$A$12:$DQ$1400,121,FALSE)</f>
        <v>0</v>
      </c>
      <c r="G1057" s="740">
        <f t="shared" si="68"/>
        <v>-1233053.77</v>
      </c>
      <c r="I1057" s="738">
        <f>SUMIF('Tab 3'!$N$11:$N$409,A1057,'Tab 3'!$O$11:$O$409)</f>
        <v>0</v>
      </c>
      <c r="J1057" s="337">
        <f>SUMIF('Tab 4'!$N$11:$N$409,A1057,'Tab 4'!$O$11:$O$409)</f>
        <v>0</v>
      </c>
      <c r="K1057" s="337">
        <f>SUMIF('Tab 5'!$N$11:$N$69,A1057,'Tab 5'!$O$11:$O$69)</f>
        <v>0</v>
      </c>
      <c r="L1057" s="751">
        <f>SUMIF('Tab 6'!$N$11:$N$409,A1057,'Tab 6'!$O$11:$O$409)</f>
        <v>0</v>
      </c>
      <c r="M1057" s="337">
        <f>SUMIF('Tab7'!$N$70:$N$273,A1057,'Tab7'!$O$70:$O$273)</f>
        <v>0</v>
      </c>
      <c r="N1057" s="337">
        <f>SUMIF('Tab 8'!$N$70:$N$680,A1057,'Tab 8'!$O$70:$O$680)</f>
        <v>0</v>
      </c>
      <c r="O1057" s="739">
        <f t="shared" si="65"/>
        <v>0</v>
      </c>
      <c r="P1057" s="740">
        <f t="shared" si="67"/>
        <v>0</v>
      </c>
    </row>
    <row r="1058" spans="1:17">
      <c r="A1058" s="732" t="s">
        <v>1721</v>
      </c>
      <c r="B1058" s="80">
        <f>VLOOKUP(A1058,[1]Adjustments!$A$12:$B$1400,2,FALSE)</f>
        <v>559036.43999999994</v>
      </c>
      <c r="C1058" s="80">
        <f>VLOOKUP(A1058,[1]Adjustments!$A$12:$DS$1400,123,FALSE)</f>
        <v>0</v>
      </c>
      <c r="D1058" s="80">
        <f t="shared" si="66"/>
        <v>559036.43999999994</v>
      </c>
      <c r="F1058" s="337">
        <f>VLOOKUP(A1058,[1]Adjustments!$A$12:$DQ$1400,121,FALSE)</f>
        <v>0</v>
      </c>
      <c r="G1058" s="740">
        <f t="shared" si="68"/>
        <v>-559036.43999999994</v>
      </c>
      <c r="I1058" s="738">
        <f>SUMIF('Tab 3'!$N$11:$N$409,A1058,'Tab 3'!$O$11:$O$409)</f>
        <v>0</v>
      </c>
      <c r="J1058" s="337">
        <f>SUMIF('Tab 4'!$N$11:$N$409,A1058,'Tab 4'!$O$11:$O$409)</f>
        <v>0</v>
      </c>
      <c r="K1058" s="337">
        <f>SUMIF('Tab 5'!$N$11:$N$69,A1058,'Tab 5'!$O$11:$O$69)</f>
        <v>0</v>
      </c>
      <c r="L1058" s="751">
        <f>SUMIF('Tab 6'!$N$11:$N$409,A1058,'Tab 6'!$O$11:$O$409)</f>
        <v>0</v>
      </c>
      <c r="M1058" s="337">
        <f>SUMIF('Tab7'!$N$70:$N$273,A1058,'Tab7'!$O$70:$O$273)</f>
        <v>0</v>
      </c>
      <c r="N1058" s="337">
        <f>SUMIF('Tab 8'!$N$70:$N$680,A1058,'Tab 8'!$O$70:$O$680)</f>
        <v>0</v>
      </c>
      <c r="O1058" s="739">
        <f t="shared" si="65"/>
        <v>0</v>
      </c>
      <c r="P1058" s="740">
        <f t="shared" si="67"/>
        <v>0</v>
      </c>
    </row>
    <row r="1059" spans="1:17">
      <c r="A1059" s="732" t="s">
        <v>1722</v>
      </c>
      <c r="B1059" s="80">
        <f>VLOOKUP(A1059,[1]Adjustments!$A$12:$B$1400,2,FALSE)</f>
        <v>671053.07999999996</v>
      </c>
      <c r="C1059" s="80">
        <f>VLOOKUP(A1059,[1]Adjustments!$A$12:$DS$1400,123,FALSE)</f>
        <v>0</v>
      </c>
      <c r="D1059" s="80">
        <f t="shared" si="66"/>
        <v>671053.07999999996</v>
      </c>
      <c r="F1059" s="337">
        <f>VLOOKUP(A1059,[1]Adjustments!$A$12:$DQ$1400,121,FALSE)</f>
        <v>0</v>
      </c>
      <c r="G1059" s="740">
        <f t="shared" si="68"/>
        <v>-671053.07999999996</v>
      </c>
      <c r="I1059" s="738">
        <f>SUMIF('Tab 3'!$N$11:$N$409,A1059,'Tab 3'!$O$11:$O$409)</f>
        <v>0</v>
      </c>
      <c r="J1059" s="337">
        <f>SUMIF('Tab 4'!$N$11:$N$409,A1059,'Tab 4'!$O$11:$O$409)</f>
        <v>0</v>
      </c>
      <c r="K1059" s="337">
        <f>SUMIF('Tab 5'!$N$11:$N$69,A1059,'Tab 5'!$O$11:$O$69)</f>
        <v>0</v>
      </c>
      <c r="L1059" s="751">
        <f>SUMIF('Tab 6'!$N$11:$N$409,A1059,'Tab 6'!$O$11:$O$409)</f>
        <v>0</v>
      </c>
      <c r="M1059" s="337">
        <f>SUMIF('Tab7'!$N$70:$N$273,A1059,'Tab7'!$O$70:$O$273)</f>
        <v>0</v>
      </c>
      <c r="N1059" s="337">
        <f>SUMIF('Tab 8'!$N$70:$N$680,A1059,'Tab 8'!$O$70:$O$680)</f>
        <v>0</v>
      </c>
      <c r="O1059" s="739">
        <f t="shared" si="65"/>
        <v>0</v>
      </c>
      <c r="P1059" s="740">
        <f t="shared" si="67"/>
        <v>0</v>
      </c>
    </row>
    <row r="1060" spans="1:17">
      <c r="A1060" s="732" t="s">
        <v>1723</v>
      </c>
      <c r="B1060" s="80">
        <f>VLOOKUP(A1060,[1]Adjustments!$A$12:$B$1400,2,FALSE)</f>
        <v>6033080.3399999999</v>
      </c>
      <c r="C1060" s="80">
        <f>VLOOKUP(A1060,[1]Adjustments!$A$12:$DS$1400,123,FALSE)</f>
        <v>0</v>
      </c>
      <c r="D1060" s="80">
        <f t="shared" si="66"/>
        <v>6033080.3399999999</v>
      </c>
      <c r="F1060" s="337">
        <f>VLOOKUP(A1060,[1]Adjustments!$A$12:$DQ$1400,121,FALSE)</f>
        <v>0</v>
      </c>
      <c r="G1060" s="740">
        <f t="shared" si="68"/>
        <v>-6033080.3399999999</v>
      </c>
      <c r="I1060" s="738">
        <f>SUMIF('Tab 3'!$N$11:$N$409,A1060,'Tab 3'!$O$11:$O$409)</f>
        <v>0</v>
      </c>
      <c r="J1060" s="337">
        <f>SUMIF('Tab 4'!$N$11:$N$409,A1060,'Tab 4'!$O$11:$O$409)</f>
        <v>0</v>
      </c>
      <c r="K1060" s="337">
        <f>SUMIF('Tab 5'!$N$11:$N$69,A1060,'Tab 5'!$O$11:$O$69)</f>
        <v>0</v>
      </c>
      <c r="L1060" s="751">
        <f>SUMIF('Tab 6'!$N$11:$N$409,A1060,'Tab 6'!$O$11:$O$409)</f>
        <v>0</v>
      </c>
      <c r="M1060" s="337">
        <f>SUMIF('Tab7'!$N$70:$N$273,A1060,'Tab7'!$O$70:$O$273)</f>
        <v>0</v>
      </c>
      <c r="N1060" s="337">
        <f>SUMIF('Tab 8'!$N$70:$N$680,A1060,'Tab 8'!$O$70:$O$680)</f>
        <v>0</v>
      </c>
      <c r="O1060" s="739">
        <f t="shared" si="65"/>
        <v>0</v>
      </c>
      <c r="P1060" s="740">
        <f t="shared" si="67"/>
        <v>0</v>
      </c>
    </row>
    <row r="1061" spans="1:17">
      <c r="A1061" s="732" t="s">
        <v>1724</v>
      </c>
      <c r="B1061" s="80">
        <f>VLOOKUP(A1061,[1]Adjustments!$A$12:$B$1400,2,FALSE)</f>
        <v>14410.81</v>
      </c>
      <c r="C1061" s="80">
        <f>VLOOKUP(A1061,[1]Adjustments!$A$12:$DS$1400,123,FALSE)</f>
        <v>0</v>
      </c>
      <c r="D1061" s="80">
        <f t="shared" si="66"/>
        <v>14410.81</v>
      </c>
      <c r="F1061" s="337">
        <f>VLOOKUP(A1061,[1]Adjustments!$A$12:$DQ$1400,121,FALSE)</f>
        <v>0</v>
      </c>
      <c r="G1061" s="740">
        <f t="shared" si="68"/>
        <v>-14410.81</v>
      </c>
      <c r="I1061" s="738">
        <f>SUMIF('Tab 3'!$N$11:$N$409,A1061,'Tab 3'!$O$11:$O$409)</f>
        <v>0</v>
      </c>
      <c r="J1061" s="337">
        <f>SUMIF('Tab 4'!$N$11:$N$409,A1061,'Tab 4'!$O$11:$O$409)</f>
        <v>0</v>
      </c>
      <c r="K1061" s="337">
        <f>SUMIF('Tab 5'!$N$11:$N$69,A1061,'Tab 5'!$O$11:$O$69)</f>
        <v>0</v>
      </c>
      <c r="L1061" s="751">
        <f>SUMIF('Tab 6'!$N$11:$N$409,A1061,'Tab 6'!$O$11:$O$409)</f>
        <v>0</v>
      </c>
      <c r="M1061" s="337">
        <f>SUMIF('Tab7'!$N$70:$N$273,A1061,'Tab7'!$O$70:$O$273)</f>
        <v>0</v>
      </c>
      <c r="N1061" s="337">
        <f>SUMIF('Tab 8'!$N$70:$N$680,A1061,'Tab 8'!$O$70:$O$680)</f>
        <v>0</v>
      </c>
      <c r="O1061" s="739">
        <f t="shared" si="65"/>
        <v>0</v>
      </c>
      <c r="P1061" s="740">
        <f t="shared" si="67"/>
        <v>0</v>
      </c>
    </row>
    <row r="1062" spans="1:17">
      <c r="A1062" s="732" t="s">
        <v>1725</v>
      </c>
      <c r="B1062" s="80">
        <f>VLOOKUP(A1062,[1]Adjustments!$A$12:$B$1400,2,FALSE)</f>
        <v>11431020.33</v>
      </c>
      <c r="C1062" s="80">
        <f>VLOOKUP(A1062,[1]Adjustments!$A$12:$DS$1400,123,FALSE)</f>
        <v>0</v>
      </c>
      <c r="D1062" s="80">
        <f t="shared" si="66"/>
        <v>11431020.33</v>
      </c>
      <c r="F1062" s="337">
        <f>VLOOKUP(A1062,[1]Adjustments!$A$12:$DQ$1400,121,FALSE)</f>
        <v>0</v>
      </c>
      <c r="G1062" s="740">
        <f t="shared" si="68"/>
        <v>-11431020.33</v>
      </c>
      <c r="I1062" s="738">
        <f>SUMIF('Tab 3'!$N$11:$N$409,A1062,'Tab 3'!$O$11:$O$409)</f>
        <v>0</v>
      </c>
      <c r="J1062" s="337">
        <f>SUMIF('Tab 4'!$N$11:$N$409,A1062,'Tab 4'!$O$11:$O$409)</f>
        <v>0</v>
      </c>
      <c r="K1062" s="337">
        <f>SUMIF('Tab 5'!$N$11:$N$69,A1062,'Tab 5'!$O$11:$O$69)</f>
        <v>0</v>
      </c>
      <c r="L1062" s="751">
        <f>SUMIF('Tab 6'!$N$11:$N$409,A1062,'Tab 6'!$O$11:$O$409)</f>
        <v>0</v>
      </c>
      <c r="M1062" s="337">
        <f>SUMIF('Tab7'!$N$70:$N$273,A1062,'Tab7'!$O$70:$O$273)</f>
        <v>0</v>
      </c>
      <c r="N1062" s="337">
        <f>SUMIF('Tab 8'!$N$70:$N$680,A1062,'Tab 8'!$O$70:$O$680)</f>
        <v>0</v>
      </c>
      <c r="O1062" s="739">
        <f t="shared" si="65"/>
        <v>0</v>
      </c>
      <c r="P1062" s="740">
        <f t="shared" si="67"/>
        <v>0</v>
      </c>
    </row>
    <row r="1063" spans="1:17">
      <c r="A1063" s="732" t="s">
        <v>1726</v>
      </c>
      <c r="B1063" s="80">
        <f>VLOOKUP(A1063,[1]Adjustments!$A$12:$B$1400,2,FALSE)</f>
        <v>927388.43</v>
      </c>
      <c r="C1063" s="80">
        <f>VLOOKUP(A1063,[1]Adjustments!$A$12:$DS$1400,123,FALSE)</f>
        <v>0</v>
      </c>
      <c r="D1063" s="80">
        <f t="shared" si="66"/>
        <v>927388.43</v>
      </c>
      <c r="F1063" s="337">
        <f>VLOOKUP(A1063,[1]Adjustments!$A$12:$DQ$1400,121,FALSE)</f>
        <v>0</v>
      </c>
      <c r="G1063" s="740">
        <f t="shared" si="68"/>
        <v>-927388.43</v>
      </c>
      <c r="I1063" s="738">
        <f>SUMIF('Tab 3'!$N$11:$N$409,A1063,'Tab 3'!$O$11:$O$409)</f>
        <v>0</v>
      </c>
      <c r="J1063" s="337">
        <f>SUMIF('Tab 4'!$N$11:$N$409,A1063,'Tab 4'!$O$11:$O$409)</f>
        <v>0</v>
      </c>
      <c r="K1063" s="337">
        <f>SUMIF('Tab 5'!$N$11:$N$69,A1063,'Tab 5'!$O$11:$O$69)</f>
        <v>0</v>
      </c>
      <c r="L1063" s="751">
        <f>SUMIF('Tab 6'!$N$11:$N$409,A1063,'Tab 6'!$O$11:$O$409)</f>
        <v>0</v>
      </c>
      <c r="M1063" s="337">
        <f>SUMIF('Tab7'!$N$70:$N$273,A1063,'Tab7'!$O$70:$O$273)</f>
        <v>0</v>
      </c>
      <c r="N1063" s="337">
        <f>SUMIF('Tab 8'!$N$70:$N$680,A1063,'Tab 8'!$O$70:$O$680)</f>
        <v>0</v>
      </c>
      <c r="O1063" s="739">
        <f t="shared" si="65"/>
        <v>0</v>
      </c>
      <c r="P1063" s="740">
        <f t="shared" si="67"/>
        <v>0</v>
      </c>
    </row>
    <row r="1064" spans="1:17">
      <c r="A1064" s="732" t="s">
        <v>1727</v>
      </c>
      <c r="B1064" s="80">
        <f>VLOOKUP(A1064,[1]Adjustments!$A$12:$B$1400,2,FALSE)</f>
        <v>1708450.1</v>
      </c>
      <c r="C1064" s="80">
        <f>VLOOKUP(A1064,[1]Adjustments!$A$12:$DS$1400,123,FALSE)</f>
        <v>0</v>
      </c>
      <c r="D1064" s="80">
        <f t="shared" si="66"/>
        <v>1708450.1</v>
      </c>
      <c r="F1064" s="337">
        <f>VLOOKUP(A1064,[1]Adjustments!$A$12:$DQ$1400,121,FALSE)</f>
        <v>0</v>
      </c>
      <c r="G1064" s="740">
        <f t="shared" si="68"/>
        <v>-1708450.1</v>
      </c>
      <c r="I1064" s="738">
        <f>SUMIF('Tab 3'!$N$11:$N$409,A1064,'Tab 3'!$O$11:$O$409)</f>
        <v>0</v>
      </c>
      <c r="J1064" s="337">
        <f>SUMIF('Tab 4'!$N$11:$N$409,A1064,'Tab 4'!$O$11:$O$409)</f>
        <v>0</v>
      </c>
      <c r="K1064" s="337">
        <f>SUMIF('Tab 5'!$N$11:$N$69,A1064,'Tab 5'!$O$11:$O$69)</f>
        <v>0</v>
      </c>
      <c r="L1064" s="751">
        <f>SUMIF('Tab 6'!$N$11:$N$409,A1064,'Tab 6'!$O$11:$O$409)</f>
        <v>0</v>
      </c>
      <c r="M1064" s="337">
        <f>SUMIF('Tab7'!$N$70:$N$273,A1064,'Tab7'!$O$70:$O$273)</f>
        <v>0</v>
      </c>
      <c r="N1064" s="337">
        <f>SUMIF('Tab 8'!$N$70:$N$680,A1064,'Tab 8'!$O$70:$O$680)</f>
        <v>0</v>
      </c>
      <c r="O1064" s="739">
        <f t="shared" si="65"/>
        <v>0</v>
      </c>
      <c r="P1064" s="740">
        <f t="shared" si="67"/>
        <v>0</v>
      </c>
    </row>
    <row r="1065" spans="1:17">
      <c r="A1065" s="732" t="s">
        <v>1728</v>
      </c>
      <c r="B1065" s="80">
        <f>VLOOKUP(A1065,[1]Adjustments!$A$12:$B$1400,2,FALSE)</f>
        <v>252224.09</v>
      </c>
      <c r="C1065" s="80">
        <f>VLOOKUP(A1065,[1]Adjustments!$A$12:$DS$1400,123,FALSE)</f>
        <v>0</v>
      </c>
      <c r="D1065" s="80">
        <f t="shared" si="66"/>
        <v>252224.09</v>
      </c>
      <c r="F1065" s="337">
        <f>VLOOKUP(A1065,[1]Adjustments!$A$12:$DQ$1400,121,FALSE)</f>
        <v>0</v>
      </c>
      <c r="G1065" s="740">
        <f t="shared" si="68"/>
        <v>-252224.09</v>
      </c>
      <c r="I1065" s="738">
        <f>SUMIF('Tab 3'!$N$11:$N$409,A1065,'Tab 3'!$O$11:$O$409)</f>
        <v>0</v>
      </c>
      <c r="J1065" s="337">
        <f>SUMIF('Tab 4'!$N$11:$N$409,A1065,'Tab 4'!$O$11:$O$409)</f>
        <v>0</v>
      </c>
      <c r="K1065" s="337">
        <f>SUMIF('Tab 5'!$N$11:$N$69,A1065,'Tab 5'!$O$11:$O$69)</f>
        <v>0</v>
      </c>
      <c r="L1065" s="751">
        <f>SUMIF('Tab 6'!$N$11:$N$409,A1065,'Tab 6'!$O$11:$O$409)</f>
        <v>0</v>
      </c>
      <c r="M1065" s="337">
        <f>SUMIF('Tab7'!$N$70:$N$273,A1065,'Tab7'!$O$70:$O$273)</f>
        <v>0</v>
      </c>
      <c r="N1065" s="337">
        <f>SUMIF('Tab 8'!$N$70:$N$680,A1065,'Tab 8'!$O$70:$O$680)</f>
        <v>0</v>
      </c>
      <c r="O1065" s="739">
        <f t="shared" si="65"/>
        <v>0</v>
      </c>
      <c r="P1065" s="740">
        <f t="shared" si="67"/>
        <v>0</v>
      </c>
    </row>
    <row r="1066" spans="1:17">
      <c r="A1066" s="732" t="s">
        <v>1729</v>
      </c>
      <c r="B1066" s="80">
        <f>VLOOKUP(A1066,[1]Adjustments!$A$12:$B$1400,2,FALSE)</f>
        <v>974828.22</v>
      </c>
      <c r="C1066" s="80">
        <f>VLOOKUP(A1066,[1]Adjustments!$A$12:$DS$1400,123,FALSE)</f>
        <v>0</v>
      </c>
      <c r="D1066" s="80">
        <f t="shared" si="66"/>
        <v>974828.22</v>
      </c>
      <c r="F1066" s="337">
        <f>VLOOKUP(A1066,[1]Adjustments!$A$12:$DQ$1400,121,FALSE)</f>
        <v>0</v>
      </c>
      <c r="G1066" s="740">
        <f t="shared" si="68"/>
        <v>-974828.22</v>
      </c>
      <c r="I1066" s="738">
        <f>SUMIF('Tab 3'!$N$11:$N$409,A1066,'Tab 3'!$O$11:$O$409)</f>
        <v>0</v>
      </c>
      <c r="J1066" s="337">
        <f>SUMIF('Tab 4'!$N$11:$N$409,A1066,'Tab 4'!$O$11:$O$409)</f>
        <v>0</v>
      </c>
      <c r="K1066" s="337">
        <f>SUMIF('Tab 5'!$N$11:$N$69,A1066,'Tab 5'!$O$11:$O$69)</f>
        <v>0</v>
      </c>
      <c r="L1066" s="751">
        <f>SUMIF('Tab 6'!$N$11:$N$409,A1066,'Tab 6'!$O$11:$O$409)</f>
        <v>0</v>
      </c>
      <c r="M1066" s="337">
        <f>SUMIF('Tab7'!$N$70:$N$273,A1066,'Tab7'!$O$70:$O$273)</f>
        <v>0</v>
      </c>
      <c r="N1066" s="337">
        <f>SUMIF('Tab 8'!$N$70:$N$680,A1066,'Tab 8'!$O$70:$O$680)</f>
        <v>0</v>
      </c>
      <c r="O1066" s="739">
        <f t="shared" si="65"/>
        <v>0</v>
      </c>
      <c r="P1066" s="740">
        <f t="shared" si="67"/>
        <v>0</v>
      </c>
    </row>
    <row r="1067" spans="1:17">
      <c r="A1067" s="732" t="s">
        <v>1730</v>
      </c>
      <c r="B1067" s="80">
        <f>VLOOKUP(A1067,[1]Adjustments!$A$12:$B$1400,2,FALSE)</f>
        <v>0</v>
      </c>
      <c r="C1067" s="80">
        <f>VLOOKUP(A1067,[1]Adjustments!$A$12:$DS$1400,123,FALSE)</f>
        <v>0</v>
      </c>
      <c r="D1067" s="80">
        <f t="shared" si="66"/>
        <v>0</v>
      </c>
      <c r="F1067" s="337">
        <f>VLOOKUP(A1067,[1]Adjustments!$A$12:$DQ$1400,121,FALSE)</f>
        <v>0</v>
      </c>
      <c r="G1067" s="740">
        <f t="shared" si="68"/>
        <v>0</v>
      </c>
      <c r="I1067" s="738">
        <f>SUMIF('Tab 3'!$N$11:$N$409,A1067,'Tab 3'!$O$11:$O$409)</f>
        <v>0</v>
      </c>
      <c r="J1067" s="337">
        <f>SUMIF('Tab 4'!$N$11:$N$409,A1067,'Tab 4'!$O$11:$O$409)</f>
        <v>0</v>
      </c>
      <c r="K1067" s="337">
        <f>SUMIF('Tab 5'!$N$11:$N$69,A1067,'Tab 5'!$O$11:$O$69)</f>
        <v>0</v>
      </c>
      <c r="L1067" s="751">
        <f>SUMIF('Tab 6'!$N$11:$N$409,A1067,'Tab 6'!$O$11:$O$409)</f>
        <v>0</v>
      </c>
      <c r="M1067" s="337">
        <f>SUMIF('Tab7'!$N$70:$N$273,A1067,'Tab7'!$O$70:$O$273)</f>
        <v>0</v>
      </c>
      <c r="N1067" s="337">
        <f>SUMIF('Tab 8'!$N$70:$N$680,A1067,'Tab 8'!$O$70:$O$680)</f>
        <v>0</v>
      </c>
      <c r="O1067" s="739">
        <f t="shared" si="65"/>
        <v>0</v>
      </c>
      <c r="P1067" s="740">
        <f t="shared" si="67"/>
        <v>0</v>
      </c>
    </row>
    <row r="1068" spans="1:17">
      <c r="A1068" s="732" t="s">
        <v>1731</v>
      </c>
      <c r="B1068" s="80">
        <f>VLOOKUP(A1068,[1]Adjustments!$A$12:$B$1400,2,FALSE)</f>
        <v>102153.68</v>
      </c>
      <c r="C1068" s="80">
        <f>VLOOKUP(A1068,[1]Adjustments!$A$12:$DS$1400,123,FALSE)</f>
        <v>0</v>
      </c>
      <c r="D1068" s="80">
        <f t="shared" si="66"/>
        <v>102153.68</v>
      </c>
      <c r="F1068" s="337">
        <f>VLOOKUP(A1068,[1]Adjustments!$A$12:$DQ$1400,121,FALSE)</f>
        <v>0</v>
      </c>
      <c r="G1068" s="740">
        <f t="shared" si="68"/>
        <v>-102153.68</v>
      </c>
      <c r="I1068" s="738">
        <f>SUMIF('Tab 3'!$N$11:$N$409,A1068,'Tab 3'!$O$11:$O$409)</f>
        <v>0</v>
      </c>
      <c r="J1068" s="337">
        <f>SUMIF('Tab 4'!$N$11:$N$409,A1068,'Tab 4'!$O$11:$O$409)</f>
        <v>0</v>
      </c>
      <c r="K1068" s="337">
        <f>SUMIF('Tab 5'!$N$11:$N$69,A1068,'Tab 5'!$O$11:$O$69)</f>
        <v>0</v>
      </c>
      <c r="L1068" s="751">
        <f>SUMIF('Tab 6'!$N$11:$N$409,A1068,'Tab 6'!$O$11:$O$409)</f>
        <v>0</v>
      </c>
      <c r="M1068" s="337">
        <f>SUMIF('Tab7'!$N$70:$N$273,A1068,'Tab7'!$O$70:$O$273)</f>
        <v>0</v>
      </c>
      <c r="N1068" s="337">
        <f>SUMIF('Tab 8'!$N$70:$N$680,A1068,'Tab 8'!$O$70:$O$680)</f>
        <v>0</v>
      </c>
      <c r="O1068" s="739">
        <f t="shared" si="65"/>
        <v>0</v>
      </c>
      <c r="P1068" s="740">
        <f t="shared" si="67"/>
        <v>0</v>
      </c>
    </row>
    <row r="1069" spans="1:17">
      <c r="A1069" s="734" t="s">
        <v>1732</v>
      </c>
      <c r="B1069" s="109">
        <f>VLOOKUP(A1069,[1]Adjustments!$A$12:$B$1400,2,FALSE)</f>
        <v>155113.41</v>
      </c>
      <c r="C1069" s="109">
        <f>VLOOKUP(A1069,[1]Adjustments!$A$12:$DS$1400,123,FALSE)</f>
        <v>0</v>
      </c>
      <c r="D1069" s="109">
        <f t="shared" si="66"/>
        <v>155113.41</v>
      </c>
      <c r="E1069" s="841"/>
      <c r="F1069" s="842">
        <f>VLOOKUP(A1069,[1]Adjustments!$A$12:$DQ$1400,121,FALSE)</f>
        <v>0</v>
      </c>
      <c r="G1069" s="830">
        <f t="shared" si="68"/>
        <v>-155113.41</v>
      </c>
      <c r="H1069" s="841"/>
      <c r="I1069" s="843">
        <f>SUMIF('Tab 3'!$N$11:$N$409,A1069,'Tab 3'!$O$11:$O$409)</f>
        <v>0</v>
      </c>
      <c r="J1069" s="842">
        <f>SUMIF('Tab 4'!$N$11:$N$409,A1069,'Tab 4'!$O$11:$O$409)</f>
        <v>0</v>
      </c>
      <c r="K1069" s="842">
        <f>SUMIF('Tab 5'!$N$11:$N$69,A1069,'Tab 5'!$O$11:$O$69)</f>
        <v>0</v>
      </c>
      <c r="L1069" s="844">
        <f>SUMIF('Tab 6'!$N$11:$N$409,A1069,'Tab 6'!$O$11:$O$409)</f>
        <v>0</v>
      </c>
      <c r="M1069" s="842">
        <f>SUMIF('Tab7'!$N$70:$N$273,A1069,'Tab7'!$O$70:$O$273)</f>
        <v>0</v>
      </c>
      <c r="N1069" s="842">
        <f>SUMIF('Tab 8'!$N$70:$N$680,A1069,'Tab 8'!$O$70:$O$680)</f>
        <v>0</v>
      </c>
      <c r="O1069" s="870">
        <f t="shared" si="65"/>
        <v>0</v>
      </c>
      <c r="P1069" s="830">
        <f t="shared" si="67"/>
        <v>0</v>
      </c>
      <c r="Q1069" s="833"/>
    </row>
    <row r="1070" spans="1:17">
      <c r="A1070" s="892" t="s">
        <v>1733</v>
      </c>
      <c r="B1070" s="867">
        <f>VLOOKUP(A1070,[1]Adjustments!$A$12:$B$1400,2,FALSE)</f>
        <v>1019699.48</v>
      </c>
      <c r="C1070" s="867">
        <f>VLOOKUP(A1070,[1]Adjustments!$A$12:$DS$1400,123,FALSE)</f>
        <v>0</v>
      </c>
      <c r="D1070" s="867">
        <f t="shared" si="66"/>
        <v>1019699.48</v>
      </c>
      <c r="E1070" s="868"/>
      <c r="F1070" s="869">
        <f>VLOOKUP(A1070,[1]Adjustments!$A$12:$DQ$1400,121,FALSE)</f>
        <v>0</v>
      </c>
      <c r="G1070" s="869">
        <f t="shared" si="68"/>
        <v>-1019699.48</v>
      </c>
      <c r="H1070" s="841"/>
      <c r="I1070" s="843">
        <f>SUMIF('Tab 3'!$N$11:$N$409,A1070,'Tab 3'!$O$11:$O$409)</f>
        <v>0</v>
      </c>
      <c r="J1070" s="842">
        <f>SUMIF('Tab 4'!$N$11:$N$409,A1070,'Tab 4'!$O$11:$O$409)</f>
        <v>0</v>
      </c>
      <c r="K1070" s="842">
        <f>SUMIF('Tab 5'!$N$11:$N$69,A1070,'Tab 5'!$O$11:$O$69)</f>
        <v>0</v>
      </c>
      <c r="L1070" s="844">
        <f>SUMIF('Tab 6'!$N$11:$N$409,A1070,'Tab 6'!$O$11:$O$409)</f>
        <v>0</v>
      </c>
      <c r="M1070" s="842">
        <f>SUMIF('Tab7'!$N$70:$N$273,A1070,'Tab7'!$O$70:$O$273)</f>
        <v>0</v>
      </c>
      <c r="N1070" s="842">
        <f>SUMIF('Tab 8'!$N$70:$N$680,A1070,'Tab 8'!$O$70:$O$680)</f>
        <v>0</v>
      </c>
      <c r="O1070" s="870">
        <f t="shared" si="65"/>
        <v>0</v>
      </c>
      <c r="P1070" s="830">
        <f t="shared" si="67"/>
        <v>0</v>
      </c>
      <c r="Q1070" s="833"/>
    </row>
    <row r="1071" spans="1:17">
      <c r="A1071" s="732" t="s">
        <v>1734</v>
      </c>
      <c r="B1071" s="80">
        <f>VLOOKUP(A1071,[1]Adjustments!$A$12:$B$1400,2,FALSE)</f>
        <v>1558269.95</v>
      </c>
      <c r="C1071" s="80">
        <f>VLOOKUP(A1071,[1]Adjustments!$A$12:$DS$1400,123,FALSE)</f>
        <v>0</v>
      </c>
      <c r="D1071" s="80">
        <f t="shared" si="66"/>
        <v>1558269.95</v>
      </c>
      <c r="F1071" s="337">
        <f>VLOOKUP(A1071,[1]Adjustments!$A$12:$DQ$1400,121,FALSE)</f>
        <v>0</v>
      </c>
      <c r="G1071" s="740">
        <f t="shared" si="68"/>
        <v>-1558269.95</v>
      </c>
      <c r="I1071" s="738">
        <f>SUMIF('Tab 3'!$N$11:$N$409,A1071,'Tab 3'!$O$11:$O$409)</f>
        <v>0</v>
      </c>
      <c r="J1071" s="337">
        <f>SUMIF('Tab 4'!$N$11:$N$409,A1071,'Tab 4'!$O$11:$O$409)</f>
        <v>0</v>
      </c>
      <c r="K1071" s="337">
        <f>SUMIF('Tab 5'!$N$11:$N$69,A1071,'Tab 5'!$O$11:$O$69)</f>
        <v>0</v>
      </c>
      <c r="L1071" s="751">
        <f>SUMIF('Tab 6'!$N$11:$N$409,A1071,'Tab 6'!$O$11:$O$409)</f>
        <v>0</v>
      </c>
      <c r="M1071" s="337">
        <f>SUMIF('Tab7'!$N$70:$N$273,A1071,'Tab7'!$O$70:$O$273)</f>
        <v>0</v>
      </c>
      <c r="N1071" s="337">
        <f>SUMIF('Tab 8'!$N$70:$N$680,A1071,'Tab 8'!$O$70:$O$680)</f>
        <v>0</v>
      </c>
      <c r="O1071" s="739">
        <f t="shared" si="65"/>
        <v>0</v>
      </c>
      <c r="P1071" s="740">
        <f t="shared" si="67"/>
        <v>0</v>
      </c>
      <c r="Q1071" s="876"/>
    </row>
    <row r="1072" spans="1:17">
      <c r="A1072" s="732" t="s">
        <v>1735</v>
      </c>
      <c r="B1072" s="80">
        <f>VLOOKUP(A1072,[1]Adjustments!$A$12:$B$1400,2,FALSE)</f>
        <v>210452.99</v>
      </c>
      <c r="C1072" s="80">
        <f>VLOOKUP(A1072,[1]Adjustments!$A$12:$DS$1400,123,FALSE)</f>
        <v>0</v>
      </c>
      <c r="D1072" s="80">
        <f t="shared" si="66"/>
        <v>210452.99</v>
      </c>
      <c r="F1072" s="337">
        <f>VLOOKUP(A1072,[1]Adjustments!$A$12:$DQ$1400,121,FALSE)</f>
        <v>0</v>
      </c>
      <c r="G1072" s="740">
        <f t="shared" si="68"/>
        <v>-210452.99</v>
      </c>
      <c r="I1072" s="738">
        <f>SUMIF('Tab 3'!$N$11:$N$409,A1072,'Tab 3'!$O$11:$O$409)</f>
        <v>0</v>
      </c>
      <c r="J1072" s="337">
        <f>SUMIF('Tab 4'!$N$11:$N$409,A1072,'Tab 4'!$O$11:$O$409)</f>
        <v>0</v>
      </c>
      <c r="K1072" s="337">
        <f>SUMIF('Tab 5'!$N$11:$N$69,A1072,'Tab 5'!$O$11:$O$69)</f>
        <v>0</v>
      </c>
      <c r="L1072" s="751">
        <f>SUMIF('Tab 6'!$N$11:$N$409,A1072,'Tab 6'!$O$11:$O$409)</f>
        <v>0</v>
      </c>
      <c r="M1072" s="337">
        <f>SUMIF('Tab7'!$N$70:$N$273,A1072,'Tab7'!$O$70:$O$273)</f>
        <v>0</v>
      </c>
      <c r="N1072" s="337">
        <f>SUMIF('Tab 8'!$N$70:$N$680,A1072,'Tab 8'!$O$70:$O$680)</f>
        <v>0</v>
      </c>
      <c r="O1072" s="739">
        <f t="shared" si="65"/>
        <v>0</v>
      </c>
      <c r="P1072" s="740">
        <f t="shared" si="67"/>
        <v>0</v>
      </c>
    </row>
    <row r="1073" spans="1:17">
      <c r="A1073" s="892" t="s">
        <v>1736</v>
      </c>
      <c r="B1073" s="867">
        <f>VLOOKUP(A1073,[1]Adjustments!$A$12:$B$1400,2,FALSE)</f>
        <v>307630.03999999998</v>
      </c>
      <c r="C1073" s="867">
        <f>VLOOKUP(A1073,[1]Adjustments!$A$12:$DS$1400,123,FALSE)</f>
        <v>0</v>
      </c>
      <c r="D1073" s="867">
        <f t="shared" si="66"/>
        <v>307630.03999999998</v>
      </c>
      <c r="E1073" s="868"/>
      <c r="F1073" s="869">
        <f>VLOOKUP(A1073,[1]Adjustments!$A$12:$DQ$1400,121,FALSE)</f>
        <v>0</v>
      </c>
      <c r="G1073" s="869">
        <f t="shared" si="68"/>
        <v>-307630.03999999998</v>
      </c>
      <c r="H1073" s="841"/>
      <c r="I1073" s="843">
        <f>SUMIF('Tab 3'!$N$11:$N$409,A1073,'Tab 3'!$O$11:$O$409)</f>
        <v>0</v>
      </c>
      <c r="J1073" s="842">
        <f>SUMIF('Tab 4'!$N$11:$N$409,A1073,'Tab 4'!$O$11:$O$409)</f>
        <v>0</v>
      </c>
      <c r="K1073" s="842">
        <f>SUMIF('Tab 5'!$N$11:$N$69,A1073,'Tab 5'!$O$11:$O$69)</f>
        <v>0</v>
      </c>
      <c r="L1073" s="844">
        <f>SUMIF('Tab 6'!$N$11:$N$409,A1073,'Tab 6'!$O$11:$O$409)</f>
        <v>0</v>
      </c>
      <c r="M1073" s="842">
        <f>SUMIF('Tab7'!$N$70:$N$273,A1073,'Tab7'!$O$70:$O$273)</f>
        <v>0</v>
      </c>
      <c r="N1073" s="842">
        <f>SUMIF('Tab 8'!$N$70:$N$680,A1073,'Tab 8'!$O$70:$O$680)</f>
        <v>0</v>
      </c>
      <c r="O1073" s="870">
        <f t="shared" si="65"/>
        <v>0</v>
      </c>
      <c r="P1073" s="830">
        <f t="shared" si="67"/>
        <v>0</v>
      </c>
      <c r="Q1073" s="831"/>
    </row>
    <row r="1074" spans="1:17">
      <c r="A1074" s="734" t="s">
        <v>1737</v>
      </c>
      <c r="B1074" s="109">
        <f>VLOOKUP(A1074,[1]Adjustments!$A$12:$B$1400,2,FALSE)</f>
        <v>105350.74</v>
      </c>
      <c r="C1074" s="109">
        <f>VLOOKUP(A1074,[1]Adjustments!$A$12:$DS$1400,123,FALSE)</f>
        <v>0</v>
      </c>
      <c r="D1074" s="109">
        <f t="shared" si="66"/>
        <v>105350.74</v>
      </c>
      <c r="E1074" s="841"/>
      <c r="F1074" s="842">
        <f>VLOOKUP(A1074,[1]Adjustments!$A$12:$DQ$1400,121,FALSE)</f>
        <v>0</v>
      </c>
      <c r="G1074" s="830">
        <f t="shared" si="68"/>
        <v>-105350.74</v>
      </c>
      <c r="H1074" s="841"/>
      <c r="I1074" s="843">
        <f>SUMIF('Tab 3'!$N$11:$N$409,A1074,'Tab 3'!$O$11:$O$409)</f>
        <v>0</v>
      </c>
      <c r="J1074" s="842">
        <f>SUMIF('Tab 4'!$N$11:$N$409,A1074,'Tab 4'!$O$11:$O$409)</f>
        <v>0</v>
      </c>
      <c r="K1074" s="842">
        <f>SUMIF('Tab 5'!$N$11:$N$69,A1074,'Tab 5'!$O$11:$O$69)</f>
        <v>0</v>
      </c>
      <c r="L1074" s="844">
        <f>SUMIF('Tab 6'!$N$11:$N$409,A1074,'Tab 6'!$O$11:$O$409)</f>
        <v>0</v>
      </c>
      <c r="M1074" s="842">
        <f>SUMIF('Tab7'!$N$70:$N$273,A1074,'Tab7'!$O$70:$O$273)</f>
        <v>0</v>
      </c>
      <c r="N1074" s="842">
        <f>SUMIF('Tab 8'!$N$70:$N$680,A1074,'Tab 8'!$O$70:$O$680)</f>
        <v>0</v>
      </c>
      <c r="O1074" s="870">
        <f t="shared" si="65"/>
        <v>0</v>
      </c>
      <c r="P1074" s="830">
        <f t="shared" si="67"/>
        <v>0</v>
      </c>
      <c r="Q1074" s="833"/>
    </row>
    <row r="1075" spans="1:17">
      <c r="A1075" s="892" t="s">
        <v>1738</v>
      </c>
      <c r="B1075" s="867">
        <f>VLOOKUP(A1075,[1]Adjustments!$A$12:$B$1400,2,FALSE)</f>
        <v>43563.03</v>
      </c>
      <c r="C1075" s="867">
        <f>VLOOKUP(A1075,[1]Adjustments!$A$12:$DS$1400,123,FALSE)</f>
        <v>0</v>
      </c>
      <c r="D1075" s="867">
        <f t="shared" si="66"/>
        <v>43563.03</v>
      </c>
      <c r="E1075" s="868"/>
      <c r="F1075" s="869">
        <f>VLOOKUP(A1075,[1]Adjustments!$A$12:$DQ$1400,121,FALSE)</f>
        <v>0</v>
      </c>
      <c r="G1075" s="869">
        <f t="shared" si="68"/>
        <v>-43563.03</v>
      </c>
      <c r="H1075" s="841"/>
      <c r="I1075" s="843">
        <f>SUMIF('Tab 3'!$N$11:$N$409,A1075,'Tab 3'!$O$11:$O$409)</f>
        <v>0</v>
      </c>
      <c r="J1075" s="842">
        <f>SUMIF('Tab 4'!$N$11:$N$409,A1075,'Tab 4'!$O$11:$O$409)</f>
        <v>0</v>
      </c>
      <c r="K1075" s="842">
        <f>SUMIF('Tab 5'!$N$11:$N$69,A1075,'Tab 5'!$O$11:$O$69)</f>
        <v>0</v>
      </c>
      <c r="L1075" s="844">
        <f>SUMIF('Tab 6'!$N$11:$N$409,A1075,'Tab 6'!$O$11:$O$409)</f>
        <v>0</v>
      </c>
      <c r="M1075" s="842">
        <f>SUMIF('Tab7'!$N$70:$N$273,A1075,'Tab7'!$O$70:$O$273)</f>
        <v>0</v>
      </c>
      <c r="N1075" s="842">
        <f>SUMIF('Tab 8'!$N$70:$N$680,A1075,'Tab 8'!$O$70:$O$680)</f>
        <v>0</v>
      </c>
      <c r="O1075" s="870">
        <f t="shared" si="65"/>
        <v>0</v>
      </c>
      <c r="P1075" s="830">
        <f t="shared" si="67"/>
        <v>0</v>
      </c>
      <c r="Q1075" s="833"/>
    </row>
    <row r="1076" spans="1:17">
      <c r="A1076" s="734" t="s">
        <v>1739</v>
      </c>
      <c r="B1076" s="109">
        <f>VLOOKUP(A1076,[1]Adjustments!$A$12:$B$1400,2,FALSE)</f>
        <v>360479.96</v>
      </c>
      <c r="C1076" s="109">
        <f>VLOOKUP(A1076,[1]Adjustments!$A$12:$DS$1400,123,FALSE)</f>
        <v>0</v>
      </c>
      <c r="D1076" s="109">
        <f t="shared" si="66"/>
        <v>360479.96</v>
      </c>
      <c r="E1076" s="841"/>
      <c r="F1076" s="842">
        <f>VLOOKUP(A1076,[1]Adjustments!$A$12:$DQ$1400,121,FALSE)</f>
        <v>0</v>
      </c>
      <c r="G1076" s="830">
        <f t="shared" si="68"/>
        <v>-360479.96</v>
      </c>
      <c r="H1076" s="841"/>
      <c r="I1076" s="843">
        <f>SUMIF('Tab 3'!$N$11:$N$409,A1076,'Tab 3'!$O$11:$O$409)</f>
        <v>0</v>
      </c>
      <c r="J1076" s="842">
        <f>SUMIF('Tab 4'!$N$11:$N$409,A1076,'Tab 4'!$O$11:$O$409)</f>
        <v>0</v>
      </c>
      <c r="K1076" s="842">
        <f>SUMIF('Tab 5'!$N$11:$N$69,A1076,'Tab 5'!$O$11:$O$69)</f>
        <v>0</v>
      </c>
      <c r="L1076" s="844">
        <f>SUMIF('Tab 6'!$N$11:$N$409,A1076,'Tab 6'!$O$11:$O$409)</f>
        <v>0</v>
      </c>
      <c r="M1076" s="842">
        <f>SUMIF('Tab7'!$N$70:$N$273,A1076,'Tab7'!$O$70:$O$273)</f>
        <v>0</v>
      </c>
      <c r="N1076" s="842">
        <f>SUMIF('Tab 8'!$N$70:$N$680,A1076,'Tab 8'!$O$70:$O$680)</f>
        <v>0</v>
      </c>
      <c r="O1076" s="870">
        <f t="shared" si="65"/>
        <v>0</v>
      </c>
      <c r="P1076" s="830">
        <f t="shared" si="67"/>
        <v>0</v>
      </c>
      <c r="Q1076" s="831"/>
    </row>
    <row r="1077" spans="1:17">
      <c r="A1077" s="734" t="s">
        <v>1740</v>
      </c>
      <c r="B1077" s="109">
        <f>VLOOKUP(A1077,[1]Adjustments!$A$12:$B$1400,2,FALSE)</f>
        <v>1212527.05</v>
      </c>
      <c r="C1077" s="109">
        <f>VLOOKUP(A1077,[1]Adjustments!$A$12:$DS$1400,123,FALSE)</f>
        <v>0</v>
      </c>
      <c r="D1077" s="109">
        <f t="shared" si="66"/>
        <v>1212527.05</v>
      </c>
      <c r="E1077" s="841"/>
      <c r="F1077" s="842">
        <f>VLOOKUP(A1077,[1]Adjustments!$A$12:$DQ$1400,121,FALSE)</f>
        <v>0</v>
      </c>
      <c r="G1077" s="830">
        <f t="shared" si="68"/>
        <v>-1212527.05</v>
      </c>
      <c r="H1077" s="841"/>
      <c r="I1077" s="843">
        <f>SUMIF('Tab 3'!$N$11:$N$409,A1077,'Tab 3'!$O$11:$O$409)</f>
        <v>0</v>
      </c>
      <c r="J1077" s="842">
        <f>SUMIF('Tab 4'!$N$11:$N$409,A1077,'Tab 4'!$O$11:$O$409)</f>
        <v>0</v>
      </c>
      <c r="K1077" s="842">
        <f>SUMIF('Tab 5'!$N$11:$N$69,A1077,'Tab 5'!$O$11:$O$69)</f>
        <v>0</v>
      </c>
      <c r="L1077" s="844">
        <f>SUMIF('Tab 6'!$N$11:$N$409,A1077,'Tab 6'!$O$11:$O$409)</f>
        <v>0</v>
      </c>
      <c r="M1077" s="842">
        <f>SUMIF('Tab7'!$N$70:$N$273,A1077,'Tab7'!$O$70:$O$273)</f>
        <v>0</v>
      </c>
      <c r="N1077" s="842">
        <f>SUMIF('Tab 8'!$N$70:$N$680,A1077,'Tab 8'!$O$70:$O$680)</f>
        <v>0</v>
      </c>
      <c r="O1077" s="870">
        <f t="shared" si="65"/>
        <v>0</v>
      </c>
      <c r="P1077" s="830">
        <f t="shared" si="67"/>
        <v>0</v>
      </c>
      <c r="Q1077" s="894"/>
    </row>
    <row r="1078" spans="1:17">
      <c r="A1078" s="732" t="s">
        <v>1741</v>
      </c>
      <c r="B1078" s="80">
        <f>VLOOKUP(A1078,[1]Adjustments!$A$12:$B$1400,2,FALSE)</f>
        <v>1788023.78</v>
      </c>
      <c r="C1078" s="80">
        <f>VLOOKUP(A1078,[1]Adjustments!$A$12:$DS$1400,123,FALSE)</f>
        <v>0</v>
      </c>
      <c r="D1078" s="80">
        <f t="shared" si="66"/>
        <v>1788023.78</v>
      </c>
      <c r="F1078" s="337">
        <f>VLOOKUP(A1078,[1]Adjustments!$A$12:$DQ$1400,121,FALSE)</f>
        <v>0</v>
      </c>
      <c r="G1078" s="740">
        <f t="shared" si="68"/>
        <v>-1788023.78</v>
      </c>
      <c r="I1078" s="738">
        <f>SUMIF('Tab 3'!$N$11:$N$409,A1078,'Tab 3'!$O$11:$O$409)</f>
        <v>0</v>
      </c>
      <c r="J1078" s="337">
        <f>SUMIF('Tab 4'!$N$11:$N$409,A1078,'Tab 4'!$O$11:$O$409)</f>
        <v>0</v>
      </c>
      <c r="K1078" s="337">
        <f>SUMIF('Tab 5'!$N$11:$N$69,A1078,'Tab 5'!$O$11:$O$69)</f>
        <v>0</v>
      </c>
      <c r="L1078" s="751">
        <f>SUMIF('Tab 6'!$N$11:$N$409,A1078,'Tab 6'!$O$11:$O$409)</f>
        <v>0</v>
      </c>
      <c r="M1078" s="337">
        <f>SUMIF('Tab7'!$N$70:$N$273,A1078,'Tab7'!$O$70:$O$273)</f>
        <v>0</v>
      </c>
      <c r="N1078" s="337">
        <f>SUMIF('Tab 8'!$N$70:$N$680,A1078,'Tab 8'!$O$70:$O$680)</f>
        <v>0</v>
      </c>
      <c r="O1078" s="739">
        <f t="shared" si="65"/>
        <v>0</v>
      </c>
      <c r="P1078" s="740">
        <f t="shared" si="67"/>
        <v>0</v>
      </c>
    </row>
    <row r="1079" spans="1:17">
      <c r="A1079" s="732" t="s">
        <v>1742</v>
      </c>
      <c r="B1079" s="80">
        <f>VLOOKUP(A1079,[1]Adjustments!$A$12:$B$1400,2,FALSE)</f>
        <v>2080218.87</v>
      </c>
      <c r="C1079" s="80">
        <f>VLOOKUP(A1079,[1]Adjustments!$A$12:$DS$1400,123,FALSE)</f>
        <v>0</v>
      </c>
      <c r="D1079" s="80">
        <f t="shared" si="66"/>
        <v>2080218.87</v>
      </c>
      <c r="F1079" s="337">
        <f>VLOOKUP(A1079,[1]Adjustments!$A$12:$DQ$1400,121,FALSE)</f>
        <v>0</v>
      </c>
      <c r="G1079" s="740">
        <f t="shared" si="68"/>
        <v>-2080218.87</v>
      </c>
      <c r="I1079" s="738">
        <f>SUMIF('Tab 3'!$N$11:$N$409,A1079,'Tab 3'!$O$11:$O$409)</f>
        <v>0</v>
      </c>
      <c r="J1079" s="337">
        <f>SUMIF('Tab 4'!$N$11:$N$409,A1079,'Tab 4'!$O$11:$O$409)</f>
        <v>0</v>
      </c>
      <c r="K1079" s="337">
        <f>SUMIF('Tab 5'!$N$11:$N$69,A1079,'Tab 5'!$O$11:$O$69)</f>
        <v>0</v>
      </c>
      <c r="L1079" s="751">
        <f>SUMIF('Tab 6'!$N$11:$N$409,A1079,'Tab 6'!$O$11:$O$409)</f>
        <v>0</v>
      </c>
      <c r="M1079" s="337">
        <f>SUMIF('Tab7'!$N$70:$N$273,A1079,'Tab7'!$O$70:$O$273)</f>
        <v>0</v>
      </c>
      <c r="N1079" s="337">
        <f>SUMIF('Tab 8'!$N$70:$N$680,A1079,'Tab 8'!$O$70:$O$680)</f>
        <v>0</v>
      </c>
      <c r="O1079" s="739">
        <f t="shared" si="65"/>
        <v>0</v>
      </c>
      <c r="P1079" s="740">
        <f t="shared" si="67"/>
        <v>0</v>
      </c>
    </row>
    <row r="1080" spans="1:17">
      <c r="A1080" s="732" t="s">
        <v>1743</v>
      </c>
      <c r="B1080" s="80">
        <f>VLOOKUP(A1080,[1]Adjustments!$A$12:$B$1400,2,FALSE)</f>
        <v>331645.23</v>
      </c>
      <c r="C1080" s="80">
        <f>VLOOKUP(A1080,[1]Adjustments!$A$12:$DS$1400,123,FALSE)</f>
        <v>0</v>
      </c>
      <c r="D1080" s="80">
        <f t="shared" si="66"/>
        <v>331645.23</v>
      </c>
      <c r="F1080" s="337">
        <f>VLOOKUP(A1080,[1]Adjustments!$A$12:$DQ$1400,121,FALSE)</f>
        <v>0</v>
      </c>
      <c r="G1080" s="740">
        <f t="shared" si="68"/>
        <v>-331645.23</v>
      </c>
      <c r="I1080" s="738">
        <f>SUMIF('Tab 3'!$N$11:$N$409,A1080,'Tab 3'!$O$11:$O$409)</f>
        <v>0</v>
      </c>
      <c r="J1080" s="337">
        <f>SUMIF('Tab 4'!$N$11:$N$409,A1080,'Tab 4'!$O$11:$O$409)</f>
        <v>0</v>
      </c>
      <c r="K1080" s="337">
        <f>SUMIF('Tab 5'!$N$11:$N$69,A1080,'Tab 5'!$O$11:$O$69)</f>
        <v>0</v>
      </c>
      <c r="L1080" s="751">
        <f>SUMIF('Tab 6'!$N$11:$N$409,A1080,'Tab 6'!$O$11:$O$409)</f>
        <v>0</v>
      </c>
      <c r="M1080" s="337">
        <f>SUMIF('Tab7'!$N$70:$N$273,A1080,'Tab7'!$O$70:$O$273)</f>
        <v>0</v>
      </c>
      <c r="N1080" s="337">
        <f>SUMIF('Tab 8'!$N$70:$N$680,A1080,'Tab 8'!$O$70:$O$680)</f>
        <v>0</v>
      </c>
      <c r="O1080" s="739">
        <f t="shared" si="65"/>
        <v>0</v>
      </c>
      <c r="P1080" s="740">
        <f t="shared" si="67"/>
        <v>0</v>
      </c>
    </row>
    <row r="1081" spans="1:17">
      <c r="A1081" s="732" t="s">
        <v>1744</v>
      </c>
      <c r="B1081" s="80">
        <f>VLOOKUP(A1081,[1]Adjustments!$A$12:$B$1400,2,FALSE)</f>
        <v>466029.11</v>
      </c>
      <c r="C1081" s="80">
        <f>VLOOKUP(A1081,[1]Adjustments!$A$12:$DS$1400,123,FALSE)</f>
        <v>0</v>
      </c>
      <c r="D1081" s="80">
        <f t="shared" si="66"/>
        <v>466029.11</v>
      </c>
      <c r="F1081" s="337">
        <f>VLOOKUP(A1081,[1]Adjustments!$A$12:$DQ$1400,121,FALSE)</f>
        <v>0</v>
      </c>
      <c r="G1081" s="740">
        <f t="shared" si="68"/>
        <v>-466029.11</v>
      </c>
      <c r="I1081" s="738">
        <f>SUMIF('Tab 3'!$N$11:$N$409,A1081,'Tab 3'!$O$11:$O$409)</f>
        <v>0</v>
      </c>
      <c r="J1081" s="337">
        <f>SUMIF('Tab 4'!$N$11:$N$409,A1081,'Tab 4'!$O$11:$O$409)</f>
        <v>0</v>
      </c>
      <c r="K1081" s="337">
        <f>SUMIF('Tab 5'!$N$11:$N$69,A1081,'Tab 5'!$O$11:$O$69)</f>
        <v>0</v>
      </c>
      <c r="L1081" s="751">
        <f>SUMIF('Tab 6'!$N$11:$N$409,A1081,'Tab 6'!$O$11:$O$409)</f>
        <v>0</v>
      </c>
      <c r="M1081" s="337">
        <f>SUMIF('Tab7'!$N$70:$N$273,A1081,'Tab7'!$O$70:$O$273)</f>
        <v>0</v>
      </c>
      <c r="N1081" s="337">
        <f>SUMIF('Tab 8'!$N$70:$N$680,A1081,'Tab 8'!$O$70:$O$680)</f>
        <v>0</v>
      </c>
      <c r="O1081" s="739">
        <f t="shared" si="65"/>
        <v>0</v>
      </c>
      <c r="P1081" s="740">
        <f t="shared" si="67"/>
        <v>0</v>
      </c>
    </row>
    <row r="1082" spans="1:17">
      <c r="A1082" s="732" t="s">
        <v>1745</v>
      </c>
      <c r="B1082" s="80">
        <f>VLOOKUP(A1082,[1]Adjustments!$A$12:$B$1400,2,FALSE)</f>
        <v>130284.79</v>
      </c>
      <c r="C1082" s="80">
        <f>VLOOKUP(A1082,[1]Adjustments!$A$12:$DS$1400,123,FALSE)</f>
        <v>0</v>
      </c>
      <c r="D1082" s="80">
        <f t="shared" si="66"/>
        <v>130284.79</v>
      </c>
      <c r="F1082" s="337">
        <f>VLOOKUP(A1082,[1]Adjustments!$A$12:$DQ$1400,121,FALSE)</f>
        <v>0</v>
      </c>
      <c r="G1082" s="740">
        <f t="shared" si="68"/>
        <v>-130284.79</v>
      </c>
      <c r="I1082" s="738">
        <f>SUMIF('Tab 3'!$N$11:$N$409,A1082,'Tab 3'!$O$11:$O$409)</f>
        <v>0</v>
      </c>
      <c r="J1082" s="337">
        <f>SUMIF('Tab 4'!$N$11:$N$409,A1082,'Tab 4'!$O$11:$O$409)</f>
        <v>0</v>
      </c>
      <c r="K1082" s="337">
        <f>SUMIF('Tab 5'!$N$11:$N$69,A1082,'Tab 5'!$O$11:$O$69)</f>
        <v>0</v>
      </c>
      <c r="L1082" s="751">
        <f>SUMIF('Tab 6'!$N$11:$N$409,A1082,'Tab 6'!$O$11:$O$409)</f>
        <v>0</v>
      </c>
      <c r="M1082" s="337">
        <f>SUMIF('Tab7'!$N$70:$N$273,A1082,'Tab7'!$O$70:$O$273)</f>
        <v>0</v>
      </c>
      <c r="N1082" s="337">
        <f>SUMIF('Tab 8'!$N$70:$N$680,A1082,'Tab 8'!$O$70:$O$680)</f>
        <v>0</v>
      </c>
      <c r="O1082" s="739">
        <f t="shared" si="65"/>
        <v>0</v>
      </c>
      <c r="P1082" s="740">
        <f t="shared" si="67"/>
        <v>0</v>
      </c>
    </row>
    <row r="1083" spans="1:17">
      <c r="A1083" s="732" t="s">
        <v>1746</v>
      </c>
      <c r="B1083" s="80">
        <f>VLOOKUP(A1083,[1]Adjustments!$A$12:$B$1400,2,FALSE)</f>
        <v>64321.1</v>
      </c>
      <c r="C1083" s="80">
        <f>VLOOKUP(A1083,[1]Adjustments!$A$12:$DS$1400,123,FALSE)</f>
        <v>0</v>
      </c>
      <c r="D1083" s="80">
        <f t="shared" si="66"/>
        <v>64321.1</v>
      </c>
      <c r="F1083" s="337">
        <f>VLOOKUP(A1083,[1]Adjustments!$A$12:$DQ$1400,121,FALSE)</f>
        <v>0</v>
      </c>
      <c r="G1083" s="740">
        <f t="shared" si="68"/>
        <v>-64321.1</v>
      </c>
      <c r="I1083" s="738">
        <f>SUMIF('Tab 3'!$N$11:$N$409,A1083,'Tab 3'!$O$11:$O$409)</f>
        <v>0</v>
      </c>
      <c r="J1083" s="337">
        <f>SUMIF('Tab 4'!$N$11:$N$409,A1083,'Tab 4'!$O$11:$O$409)</f>
        <v>0</v>
      </c>
      <c r="K1083" s="337">
        <f>SUMIF('Tab 5'!$N$11:$N$69,A1083,'Tab 5'!$O$11:$O$69)</f>
        <v>0</v>
      </c>
      <c r="L1083" s="751">
        <f>SUMIF('Tab 6'!$N$11:$N$409,A1083,'Tab 6'!$O$11:$O$409)</f>
        <v>0</v>
      </c>
      <c r="M1083" s="337">
        <f>SUMIF('Tab7'!$N$70:$N$273,A1083,'Tab7'!$O$70:$O$273)</f>
        <v>0</v>
      </c>
      <c r="N1083" s="337">
        <f>SUMIF('Tab 8'!$N$70:$N$680,A1083,'Tab 8'!$O$70:$O$680)</f>
        <v>0</v>
      </c>
      <c r="O1083" s="739">
        <f t="shared" si="65"/>
        <v>0</v>
      </c>
      <c r="P1083" s="830">
        <f t="shared" si="67"/>
        <v>0</v>
      </c>
      <c r="Q1083" s="831"/>
    </row>
    <row r="1084" spans="1:17">
      <c r="A1084" s="732" t="s">
        <v>1747</v>
      </c>
      <c r="B1084" s="80">
        <f>VLOOKUP(A1084,[1]Adjustments!$A$12:$B$1400,2,FALSE)</f>
        <v>39342.22</v>
      </c>
      <c r="C1084" s="80">
        <f>VLOOKUP(A1084,[1]Adjustments!$A$12:$DS$1400,123,FALSE)</f>
        <v>0</v>
      </c>
      <c r="D1084" s="80">
        <f t="shared" si="66"/>
        <v>39342.22</v>
      </c>
      <c r="F1084" s="337">
        <f>VLOOKUP(A1084,[1]Adjustments!$A$12:$DQ$1400,121,FALSE)</f>
        <v>0</v>
      </c>
      <c r="G1084" s="740">
        <f t="shared" si="68"/>
        <v>-39342.22</v>
      </c>
      <c r="I1084" s="738">
        <f>SUMIF('Tab 3'!$N$11:$N$409,A1084,'Tab 3'!$O$11:$O$409)</f>
        <v>0</v>
      </c>
      <c r="J1084" s="337">
        <f>SUMIF('Tab 4'!$N$11:$N$409,A1084,'Tab 4'!$O$11:$O$409)</f>
        <v>0</v>
      </c>
      <c r="K1084" s="337">
        <f>SUMIF('Tab 5'!$N$11:$N$69,A1084,'Tab 5'!$O$11:$O$69)</f>
        <v>0</v>
      </c>
      <c r="L1084" s="751">
        <f>SUMIF('Tab 6'!$N$11:$N$409,A1084,'Tab 6'!$O$11:$O$409)</f>
        <v>0</v>
      </c>
      <c r="M1084" s="337">
        <f>SUMIF('Tab7'!$N$70:$N$273,A1084,'Tab7'!$O$70:$O$273)</f>
        <v>0</v>
      </c>
      <c r="N1084" s="337">
        <f>SUMIF('Tab 8'!$N$70:$N$680,A1084,'Tab 8'!$O$70:$O$680)</f>
        <v>0</v>
      </c>
      <c r="O1084" s="739">
        <f t="shared" si="65"/>
        <v>0</v>
      </c>
      <c r="P1084" s="830">
        <f t="shared" si="67"/>
        <v>0</v>
      </c>
      <c r="Q1084" s="831"/>
    </row>
    <row r="1085" spans="1:17">
      <c r="A1085" s="732" t="s">
        <v>1748</v>
      </c>
      <c r="B1085" s="80">
        <f>VLOOKUP(A1085,[1]Adjustments!$A$12:$B$1400,2,FALSE)</f>
        <v>175271.91</v>
      </c>
      <c r="C1085" s="80">
        <f>VLOOKUP(A1085,[1]Adjustments!$A$12:$DS$1400,123,FALSE)</f>
        <v>0</v>
      </c>
      <c r="D1085" s="80">
        <f t="shared" si="66"/>
        <v>175271.91</v>
      </c>
      <c r="F1085" s="337">
        <f>VLOOKUP(A1085,[1]Adjustments!$A$12:$DQ$1400,121,FALSE)</f>
        <v>0</v>
      </c>
      <c r="G1085" s="740">
        <f t="shared" si="68"/>
        <v>-175271.91</v>
      </c>
      <c r="I1085" s="738">
        <f>SUMIF('Tab 3'!$N$11:$N$409,A1085,'Tab 3'!$O$11:$O$409)</f>
        <v>0</v>
      </c>
      <c r="J1085" s="337">
        <f>SUMIF('Tab 4'!$N$11:$N$409,A1085,'Tab 4'!$O$11:$O$409)</f>
        <v>0</v>
      </c>
      <c r="K1085" s="337">
        <f>SUMIF('Tab 5'!$N$11:$N$69,A1085,'Tab 5'!$O$11:$O$69)</f>
        <v>0</v>
      </c>
      <c r="L1085" s="751">
        <f>SUMIF('Tab 6'!$N$11:$N$409,A1085,'Tab 6'!$O$11:$O$409)</f>
        <v>0</v>
      </c>
      <c r="M1085" s="337">
        <f>SUMIF('Tab7'!$N$70:$N$273,A1085,'Tab7'!$O$70:$O$273)</f>
        <v>0</v>
      </c>
      <c r="N1085" s="337">
        <f>SUMIF('Tab 8'!$N$70:$N$680,A1085,'Tab 8'!$O$70:$O$680)</f>
        <v>0</v>
      </c>
      <c r="O1085" s="739">
        <f t="shared" si="65"/>
        <v>0</v>
      </c>
      <c r="P1085" s="830">
        <f t="shared" si="67"/>
        <v>0</v>
      </c>
      <c r="Q1085" s="833" t="s">
        <v>13</v>
      </c>
    </row>
    <row r="1086" spans="1:17">
      <c r="A1086" s="826" t="s">
        <v>1749</v>
      </c>
      <c r="B1086" s="827">
        <f>VLOOKUP(A1086,[1]Adjustments!$A$12:$B$1400,2,FALSE)</f>
        <v>266216.25</v>
      </c>
      <c r="C1086" s="827">
        <f>VLOOKUP(A1086,[1]Adjustments!$A$12:$DS$1400,123,FALSE)</f>
        <v>0</v>
      </c>
      <c r="D1086" s="827">
        <f t="shared" si="66"/>
        <v>266216.25</v>
      </c>
      <c r="E1086" s="828"/>
      <c r="F1086" s="829">
        <f>VLOOKUP(A1086,[1]Adjustments!$A$12:$DQ$1400,121,FALSE)</f>
        <v>0</v>
      </c>
      <c r="G1086" s="829">
        <f t="shared" si="68"/>
        <v>-266216.25</v>
      </c>
      <c r="I1086" s="738">
        <f>SUMIF('Tab 3'!$N$11:$N$409,A1086,'Tab 3'!$O$11:$O$409)</f>
        <v>0</v>
      </c>
      <c r="J1086" s="337">
        <f>SUMIF('Tab 4'!$N$11:$N$409,A1086,'Tab 4'!$O$11:$O$409)</f>
        <v>0</v>
      </c>
      <c r="K1086" s="337">
        <f>SUMIF('Tab 5'!$N$11:$N$69,A1086,'Tab 5'!$O$11:$O$69)</f>
        <v>0</v>
      </c>
      <c r="L1086" s="751">
        <f>SUMIF('Tab 6'!$N$11:$N$409,A1086,'Tab 6'!$O$11:$O$409)</f>
        <v>0</v>
      </c>
      <c r="M1086" s="337">
        <f>SUMIF('Tab7'!$N$70:$N$273,A1086,'Tab7'!$O$70:$O$273)</f>
        <v>0</v>
      </c>
      <c r="N1086" s="337">
        <f>SUMIF('Tab 8'!$N$70:$N$680,A1086,'Tab 8'!$O$70:$O$680)</f>
        <v>0</v>
      </c>
      <c r="O1086" s="739">
        <f t="shared" si="65"/>
        <v>0</v>
      </c>
      <c r="P1086" s="830">
        <f t="shared" si="67"/>
        <v>0</v>
      </c>
      <c r="Q1086" s="831"/>
    </row>
    <row r="1087" spans="1:17">
      <c r="A1087" s="732" t="s">
        <v>1750</v>
      </c>
      <c r="B1087" s="80">
        <f>VLOOKUP(A1087,[1]Adjustments!$A$12:$B$1400,2,FALSE)</f>
        <v>888288.84</v>
      </c>
      <c r="C1087" s="80">
        <f>VLOOKUP(A1087,[1]Adjustments!$A$12:$DS$1400,123,FALSE)</f>
        <v>0</v>
      </c>
      <c r="D1087" s="80">
        <f t="shared" si="66"/>
        <v>888288.84</v>
      </c>
      <c r="F1087" s="337">
        <f>VLOOKUP(A1087,[1]Adjustments!$A$12:$DQ$1400,121,FALSE)</f>
        <v>0</v>
      </c>
      <c r="G1087" s="740">
        <f t="shared" si="68"/>
        <v>-888288.84</v>
      </c>
      <c r="I1087" s="738">
        <f>SUMIF('Tab 3'!$N$11:$N$409,A1087,'Tab 3'!$O$11:$O$409)</f>
        <v>0</v>
      </c>
      <c r="J1087" s="337">
        <f>SUMIF('Tab 4'!$N$11:$N$409,A1087,'Tab 4'!$O$11:$O$409)</f>
        <v>0</v>
      </c>
      <c r="K1087" s="337">
        <f>SUMIF('Tab 5'!$N$11:$N$69,A1087,'Tab 5'!$O$11:$O$69)</f>
        <v>0</v>
      </c>
      <c r="L1087" s="751">
        <f>SUMIF('Tab 6'!$N$11:$N$409,A1087,'Tab 6'!$O$11:$O$409)</f>
        <v>0</v>
      </c>
      <c r="M1087" s="337">
        <f>SUMIF('Tab7'!$N$70:$N$273,A1087,'Tab7'!$O$70:$O$273)</f>
        <v>0</v>
      </c>
      <c r="N1087" s="337">
        <f>SUMIF('Tab 8'!$N$70:$N$680,A1087,'Tab 8'!$O$70:$O$680)</f>
        <v>0</v>
      </c>
      <c r="O1087" s="739">
        <f t="shared" si="65"/>
        <v>0</v>
      </c>
      <c r="P1087" s="830">
        <f t="shared" si="67"/>
        <v>0</v>
      </c>
      <c r="Q1087" s="831"/>
    </row>
    <row r="1088" spans="1:17">
      <c r="A1088" s="732" t="s">
        <v>1751</v>
      </c>
      <c r="B1088" s="80">
        <f>VLOOKUP(A1088,[1]Adjustments!$A$12:$B$1400,2,FALSE)</f>
        <v>71485.16</v>
      </c>
      <c r="C1088" s="80">
        <f>VLOOKUP(A1088,[1]Adjustments!$A$12:$DS$1400,123,FALSE)</f>
        <v>0</v>
      </c>
      <c r="D1088" s="80">
        <f t="shared" si="66"/>
        <v>71485.16</v>
      </c>
      <c r="F1088" s="337">
        <f>VLOOKUP(A1088,[1]Adjustments!$A$12:$DQ$1400,121,FALSE)</f>
        <v>0</v>
      </c>
      <c r="G1088" s="740">
        <f t="shared" si="68"/>
        <v>-71485.16</v>
      </c>
      <c r="I1088" s="738">
        <f>SUMIF('Tab 3'!$N$11:$N$409,A1088,'Tab 3'!$O$11:$O$409)</f>
        <v>0</v>
      </c>
      <c r="J1088" s="337">
        <f>SUMIF('Tab 4'!$N$11:$N$409,A1088,'Tab 4'!$O$11:$O$409)</f>
        <v>0</v>
      </c>
      <c r="K1088" s="337">
        <f>SUMIF('Tab 5'!$N$11:$N$69,A1088,'Tab 5'!$O$11:$O$69)</f>
        <v>0</v>
      </c>
      <c r="L1088" s="751">
        <f>SUMIF('Tab 6'!$N$11:$N$409,A1088,'Tab 6'!$O$11:$O$409)</f>
        <v>0</v>
      </c>
      <c r="M1088" s="337">
        <f>SUMIF('Tab7'!$N$70:$N$273,A1088,'Tab7'!$O$70:$O$273)</f>
        <v>0</v>
      </c>
      <c r="N1088" s="337">
        <f>SUMIF('Tab 8'!$N$70:$N$680,A1088,'Tab 8'!$O$70:$O$680)</f>
        <v>0</v>
      </c>
      <c r="O1088" s="739">
        <f t="shared" si="65"/>
        <v>0</v>
      </c>
      <c r="P1088" s="830">
        <f t="shared" si="67"/>
        <v>0</v>
      </c>
      <c r="Q1088" s="831"/>
    </row>
    <row r="1089" spans="1:17">
      <c r="A1089" s="732" t="s">
        <v>1752</v>
      </c>
      <c r="B1089" s="80">
        <f>VLOOKUP(A1089,[1]Adjustments!$A$12:$B$1400,2,FALSE)</f>
        <v>365854.4</v>
      </c>
      <c r="C1089" s="80">
        <f>VLOOKUP(A1089,[1]Adjustments!$A$12:$DS$1400,123,FALSE)</f>
        <v>0</v>
      </c>
      <c r="D1089" s="80">
        <f>SUM(B1089:C1089)</f>
        <v>365854.4</v>
      </c>
      <c r="F1089" s="337">
        <f>VLOOKUP(A1089,[1]Adjustments!$A$12:$DQ$1400,121,FALSE)</f>
        <v>0</v>
      </c>
      <c r="G1089" s="740">
        <f>+F1089-D1089</f>
        <v>-365854.4</v>
      </c>
      <c r="I1089" s="738">
        <f>SUMIF('Tab 3'!$N$11:$N$409,A1089,'Tab 3'!$O$11:$O$409)</f>
        <v>0</v>
      </c>
      <c r="J1089" s="337">
        <f>SUMIF('Tab 4'!$N$11:$N$409,A1089,'Tab 4'!$O$11:$O$409)</f>
        <v>0</v>
      </c>
      <c r="K1089" s="337">
        <f>SUMIF('Tab 5'!$N$11:$N$69,A1089,'Tab 5'!$O$11:$O$69)</f>
        <v>0</v>
      </c>
      <c r="L1089" s="751">
        <f>SUMIF('Tab 6'!$N$11:$N$409,A1089,'Tab 6'!$O$11:$O$409)</f>
        <v>0</v>
      </c>
      <c r="M1089" s="337">
        <f>SUMIF('Tab7'!$N$70:$N$273,A1089,'Tab7'!$O$70:$O$273)</f>
        <v>0</v>
      </c>
      <c r="N1089" s="337">
        <f>SUMIF('Tab 8'!$N$70:$N$680,A1089,'Tab 8'!$O$70:$O$680)</f>
        <v>0</v>
      </c>
      <c r="O1089" s="739">
        <f>SUM(I1089:N1089)</f>
        <v>0</v>
      </c>
      <c r="P1089" s="830">
        <f>+O1089-C1089</f>
        <v>0</v>
      </c>
      <c r="Q1089" s="831"/>
    </row>
    <row r="1090" spans="1:17">
      <c r="A1090" s="732" t="s">
        <v>1753</v>
      </c>
      <c r="B1090" s="80">
        <f>VLOOKUP(A1090,[1]Adjustments!$A$12:$B$1400,2,FALSE)</f>
        <v>0</v>
      </c>
      <c r="C1090" s="80">
        <f>VLOOKUP(A1090,[1]Adjustments!$A$12:$DS$1400,123,FALSE)</f>
        <v>0</v>
      </c>
      <c r="D1090" s="80">
        <f t="shared" si="66"/>
        <v>0</v>
      </c>
      <c r="F1090" s="337">
        <f>VLOOKUP(A1090,[1]Adjustments!$A$12:$DQ$1400,121,FALSE)</f>
        <v>0</v>
      </c>
      <c r="G1090" s="740">
        <f t="shared" si="68"/>
        <v>0</v>
      </c>
      <c r="I1090" s="738">
        <f>SUMIF('Tab 3'!$N$11:$N$409,A1090,'Tab 3'!$O$11:$O$409)</f>
        <v>0</v>
      </c>
      <c r="J1090" s="337">
        <f>SUMIF('Tab 4'!$N$11:$N$409,A1090,'Tab 4'!$O$11:$O$409)</f>
        <v>0</v>
      </c>
      <c r="K1090" s="337">
        <f>SUMIF('Tab 5'!$N$11:$N$69,A1090,'Tab 5'!$O$11:$O$69)</f>
        <v>0</v>
      </c>
      <c r="L1090" s="751">
        <f>SUMIF('Tab 6'!$N$11:$N$409,A1090,'Tab 6'!$O$11:$O$409)</f>
        <v>0</v>
      </c>
      <c r="M1090" s="337">
        <f>SUMIF('Tab7'!$N$70:$N$273,A1090,'Tab7'!$O$70:$O$273)</f>
        <v>0</v>
      </c>
      <c r="N1090" s="337">
        <f>SUMIF('Tab 8'!$N$70:$N$680,A1090,'Tab 8'!$O$70:$O$680)</f>
        <v>0</v>
      </c>
      <c r="O1090" s="739">
        <f t="shared" si="65"/>
        <v>0</v>
      </c>
      <c r="P1090" s="830">
        <f t="shared" si="67"/>
        <v>0</v>
      </c>
      <c r="Q1090" s="831"/>
    </row>
    <row r="1091" spans="1:17">
      <c r="A1091" s="826" t="s">
        <v>1754</v>
      </c>
      <c r="B1091" s="827">
        <f>VLOOKUP(A1091,[1]Adjustments!$A$12:$B$1400,2,FALSE)</f>
        <v>2514036.0099999998</v>
      </c>
      <c r="C1091" s="827">
        <f>VLOOKUP(A1091,[1]Adjustments!$A$12:$DS$1400,123,FALSE)</f>
        <v>0</v>
      </c>
      <c r="D1091" s="827">
        <f t="shared" si="66"/>
        <v>2514036.0099999998</v>
      </c>
      <c r="E1091" s="828"/>
      <c r="F1091" s="829">
        <f>VLOOKUP(A1091,[1]Adjustments!$A$12:$DQ$1400,121,FALSE)</f>
        <v>0</v>
      </c>
      <c r="G1091" s="829">
        <f t="shared" si="68"/>
        <v>-2514036.0099999998</v>
      </c>
      <c r="I1091" s="738">
        <f>SUMIF('Tab 3'!$N$11:$N$409,A1091,'Tab 3'!$O$11:$O$409)</f>
        <v>0</v>
      </c>
      <c r="J1091" s="337">
        <f>SUMIF('Tab 4'!$N$11:$N$409,A1091,'Tab 4'!$O$11:$O$409)</f>
        <v>0</v>
      </c>
      <c r="K1091" s="337">
        <f>SUMIF('Tab 5'!$N$11:$N$69,A1091,'Tab 5'!$O$11:$O$69)</f>
        <v>0</v>
      </c>
      <c r="L1091" s="751">
        <f>SUMIF('Tab 6'!$N$11:$N$409,A1091,'Tab 6'!$O$11:$O$409)</f>
        <v>0</v>
      </c>
      <c r="M1091" s="337">
        <f>SUMIF('Tab7'!$N$70:$N$273,A1091,'Tab7'!$O$70:$O$273)</f>
        <v>0</v>
      </c>
      <c r="N1091" s="337">
        <f>SUMIF('Tab 8'!$N$70:$N$680,A1091,'Tab 8'!$O$70:$O$680)</f>
        <v>0</v>
      </c>
      <c r="O1091" s="739">
        <f t="shared" si="65"/>
        <v>0</v>
      </c>
      <c r="P1091" s="830">
        <f t="shared" si="67"/>
        <v>0</v>
      </c>
      <c r="Q1091" s="831"/>
    </row>
    <row r="1092" spans="1:17">
      <c r="A1092" s="732" t="s">
        <v>1755</v>
      </c>
      <c r="B1092" s="80">
        <f>VLOOKUP(A1092,[1]Adjustments!$A$12:$B$1400,2,FALSE)</f>
        <v>97.8</v>
      </c>
      <c r="C1092" s="80">
        <f>VLOOKUP(A1092,[1]Adjustments!$A$12:$DS$1400,123,FALSE)</f>
        <v>0</v>
      </c>
      <c r="D1092" s="80">
        <f t="shared" si="66"/>
        <v>97.8</v>
      </c>
      <c r="F1092" s="337">
        <f>VLOOKUP(A1092,[1]Adjustments!$A$12:$DQ$1400,121,FALSE)</f>
        <v>0</v>
      </c>
      <c r="G1092" s="740">
        <f t="shared" si="68"/>
        <v>-97.8</v>
      </c>
      <c r="I1092" s="738">
        <f>SUMIF('Tab 3'!$N$11:$N$409,A1092,'Tab 3'!$O$11:$O$409)</f>
        <v>0</v>
      </c>
      <c r="J1092" s="337">
        <f>SUMIF('Tab 4'!$N$11:$N$409,A1092,'Tab 4'!$O$11:$O$409)</f>
        <v>0</v>
      </c>
      <c r="K1092" s="337">
        <f>SUMIF('Tab 5'!$N$11:$N$69,A1092,'Tab 5'!$O$11:$O$69)</f>
        <v>0</v>
      </c>
      <c r="L1092" s="751">
        <f>SUMIF('Tab 6'!$N$11:$N$409,A1092,'Tab 6'!$O$11:$O$409)</f>
        <v>0</v>
      </c>
      <c r="M1092" s="337">
        <f>SUMIF('Tab7'!$N$70:$N$273,A1092,'Tab7'!$O$70:$O$273)</f>
        <v>0</v>
      </c>
      <c r="N1092" s="337">
        <f>SUMIF('Tab 8'!$N$70:$N$680,A1092,'Tab 8'!$O$70:$O$680)</f>
        <v>0</v>
      </c>
      <c r="O1092" s="739">
        <f t="shared" si="65"/>
        <v>0</v>
      </c>
      <c r="P1092" s="740">
        <f t="shared" si="67"/>
        <v>0</v>
      </c>
      <c r="Q1092" s="876"/>
    </row>
    <row r="1093" spans="1:17">
      <c r="A1093" s="734" t="s">
        <v>1756</v>
      </c>
      <c r="B1093" s="109">
        <f>VLOOKUP(A1093,[1]Adjustments!$A$12:$B$1400,2,FALSE)</f>
        <v>1770.67</v>
      </c>
      <c r="C1093" s="109">
        <f>VLOOKUP(A1093,[1]Adjustments!$A$12:$DS$1400,123,FALSE)</f>
        <v>0</v>
      </c>
      <c r="D1093" s="109">
        <f t="shared" si="66"/>
        <v>1770.67</v>
      </c>
      <c r="E1093" s="841"/>
      <c r="F1093" s="842">
        <f>VLOOKUP(A1093,[1]Adjustments!$A$12:$DQ$1400,121,FALSE)</f>
        <v>0</v>
      </c>
      <c r="G1093" s="830">
        <f t="shared" si="68"/>
        <v>-1770.67</v>
      </c>
      <c r="H1093" s="841"/>
      <c r="I1093" s="843">
        <f>SUMIF('Tab 3'!$N$11:$N$409,A1093,'Tab 3'!$O$11:$O$409)</f>
        <v>0</v>
      </c>
      <c r="J1093" s="842">
        <f>SUMIF('Tab 4'!$N$11:$N$409,A1093,'Tab 4'!$O$11:$O$409)</f>
        <v>0</v>
      </c>
      <c r="K1093" s="842">
        <f>SUMIF('Tab 5'!$N$11:$N$69,A1093,'Tab 5'!$O$11:$O$69)</f>
        <v>0</v>
      </c>
      <c r="L1093" s="844">
        <f>SUMIF('Tab 6'!$N$11:$N$409,A1093,'Tab 6'!$O$11:$O$409)</f>
        <v>0</v>
      </c>
      <c r="M1093" s="842">
        <f>SUMIF('Tab7'!$N$70:$N$273,A1093,'Tab7'!$O$70:$O$273)</f>
        <v>0</v>
      </c>
      <c r="N1093" s="842">
        <f>SUMIF('Tab 8'!$N$70:$N$680,A1093,'Tab 8'!$O$70:$O$680)</f>
        <v>0</v>
      </c>
      <c r="O1093" s="870">
        <f t="shared" si="65"/>
        <v>0</v>
      </c>
      <c r="P1093" s="830">
        <f t="shared" si="67"/>
        <v>0</v>
      </c>
      <c r="Q1093" s="831"/>
    </row>
    <row r="1094" spans="1:17">
      <c r="A1094" s="892" t="s">
        <v>1757</v>
      </c>
      <c r="B1094" s="867">
        <f>VLOOKUP(A1094,[1]Adjustments!$A$12:$B$1400,2,FALSE)</f>
        <v>890756.57</v>
      </c>
      <c r="C1094" s="867">
        <f>VLOOKUP(A1094,[1]Adjustments!$A$12:$DS$1400,123,FALSE)</f>
        <v>0</v>
      </c>
      <c r="D1094" s="867">
        <f t="shared" si="66"/>
        <v>890756.57</v>
      </c>
      <c r="E1094" s="868"/>
      <c r="F1094" s="869">
        <f>VLOOKUP(A1094,[1]Adjustments!$A$12:$DQ$1400,121,FALSE)</f>
        <v>0</v>
      </c>
      <c r="G1094" s="869">
        <f t="shared" si="68"/>
        <v>-890756.57</v>
      </c>
      <c r="H1094" s="841"/>
      <c r="I1094" s="843">
        <f>SUMIF('Tab 3'!$N$11:$N$409,A1094,'Tab 3'!$O$11:$O$409)</f>
        <v>0</v>
      </c>
      <c r="J1094" s="842">
        <f>SUMIF('Tab 4'!$N$11:$N$409,A1094,'Tab 4'!$O$11:$O$409)</f>
        <v>0</v>
      </c>
      <c r="K1094" s="842">
        <f>SUMIF('Tab 5'!$N$11:$N$69,A1094,'Tab 5'!$O$11:$O$69)</f>
        <v>0</v>
      </c>
      <c r="L1094" s="844">
        <f>SUMIF('Tab 6'!$N$11:$N$409,A1094,'Tab 6'!$O$11:$O$409)</f>
        <v>0</v>
      </c>
      <c r="M1094" s="842">
        <f>SUMIF('Tab7'!$N$70:$N$273,A1094,'Tab7'!$O$70:$O$273)</f>
        <v>0</v>
      </c>
      <c r="N1094" s="842">
        <f>SUMIF('Tab 8'!$N$70:$N$680,A1094,'Tab 8'!$O$70:$O$680)</f>
        <v>0</v>
      </c>
      <c r="O1094" s="870">
        <f t="shared" si="65"/>
        <v>0</v>
      </c>
      <c r="P1094" s="830">
        <f t="shared" si="67"/>
        <v>0</v>
      </c>
      <c r="Q1094" s="831"/>
    </row>
    <row r="1095" spans="1:17">
      <c r="A1095" s="734" t="s">
        <v>1758</v>
      </c>
      <c r="B1095" s="109">
        <f>VLOOKUP(A1095,[1]Adjustments!$A$12:$B$1400,2,FALSE)</f>
        <v>1991303.73</v>
      </c>
      <c r="C1095" s="109">
        <f>VLOOKUP(A1095,[1]Adjustments!$A$12:$DS$1400,123,FALSE)</f>
        <v>0</v>
      </c>
      <c r="D1095" s="109">
        <f t="shared" si="66"/>
        <v>1991303.73</v>
      </c>
      <c r="E1095" s="841"/>
      <c r="F1095" s="842">
        <f>VLOOKUP(A1095,[1]Adjustments!$A$12:$DQ$1400,121,FALSE)</f>
        <v>0</v>
      </c>
      <c r="G1095" s="830">
        <f t="shared" si="68"/>
        <v>-1991303.73</v>
      </c>
      <c r="H1095" s="841"/>
      <c r="I1095" s="843">
        <f>SUMIF('Tab 3'!$N$11:$N$409,A1095,'Tab 3'!$O$11:$O$409)</f>
        <v>0</v>
      </c>
      <c r="J1095" s="842">
        <f>SUMIF('Tab 4'!$N$11:$N$409,A1095,'Tab 4'!$O$11:$O$409)</f>
        <v>0</v>
      </c>
      <c r="K1095" s="842">
        <f>SUMIF('Tab 5'!$N$11:$N$69,A1095,'Tab 5'!$O$11:$O$69)</f>
        <v>0</v>
      </c>
      <c r="L1095" s="844">
        <f>SUMIF('Tab 6'!$N$11:$N$409,A1095,'Tab 6'!$O$11:$O$409)</f>
        <v>0</v>
      </c>
      <c r="M1095" s="842">
        <f>SUMIF('Tab7'!$N$70:$N$273,A1095,'Tab7'!$O$70:$O$273)</f>
        <v>0</v>
      </c>
      <c r="N1095" s="842">
        <f>SUMIF('Tab 8'!$N$70:$N$680,A1095,'Tab 8'!$O$70:$O$680)</f>
        <v>0</v>
      </c>
      <c r="O1095" s="870">
        <f t="shared" si="65"/>
        <v>0</v>
      </c>
      <c r="P1095" s="830">
        <f t="shared" si="67"/>
        <v>0</v>
      </c>
      <c r="Q1095" s="831"/>
    </row>
    <row r="1096" spans="1:17">
      <c r="A1096" s="892" t="s">
        <v>1759</v>
      </c>
      <c r="B1096" s="867">
        <f>VLOOKUP(A1096,[1]Adjustments!$A$12:$B$1400,2,FALSE)</f>
        <v>1499508.75</v>
      </c>
      <c r="C1096" s="867">
        <f>VLOOKUP(A1096,[1]Adjustments!$A$12:$DS$1400,123,FALSE)</f>
        <v>0</v>
      </c>
      <c r="D1096" s="867">
        <f t="shared" si="66"/>
        <v>1499508.75</v>
      </c>
      <c r="E1096" s="868"/>
      <c r="F1096" s="869">
        <f>VLOOKUP(A1096,[1]Adjustments!$A$12:$DQ$1400,121,FALSE)</f>
        <v>0</v>
      </c>
      <c r="G1096" s="869">
        <f t="shared" si="68"/>
        <v>-1499508.75</v>
      </c>
      <c r="H1096" s="841"/>
      <c r="I1096" s="843">
        <f>SUMIF('Tab 3'!$N$11:$N$409,A1096,'Tab 3'!$O$11:$O$409)</f>
        <v>0</v>
      </c>
      <c r="J1096" s="842">
        <f>SUMIF('Tab 4'!$N$11:$N$409,A1096,'Tab 4'!$O$11:$O$409)</f>
        <v>0</v>
      </c>
      <c r="K1096" s="842">
        <f>SUMIF('Tab 5'!$N$11:$N$69,A1096,'Tab 5'!$O$11:$O$69)</f>
        <v>0</v>
      </c>
      <c r="L1096" s="844">
        <f>SUMIF('Tab 6'!$N$11:$N$409,A1096,'Tab 6'!$O$11:$O$409)</f>
        <v>0</v>
      </c>
      <c r="M1096" s="842">
        <f>SUMIF('Tab7'!$N$70:$N$273,A1096,'Tab7'!$O$70:$O$273)</f>
        <v>0</v>
      </c>
      <c r="N1096" s="842">
        <f>SUMIF('Tab 8'!$N$70:$N$680,A1096,'Tab 8'!$O$70:$O$680)</f>
        <v>0</v>
      </c>
      <c r="O1096" s="870">
        <f t="shared" si="65"/>
        <v>0</v>
      </c>
      <c r="P1096" s="830">
        <f t="shared" si="67"/>
        <v>0</v>
      </c>
      <c r="Q1096" s="831"/>
    </row>
    <row r="1097" spans="1:17">
      <c r="A1097" s="734" t="s">
        <v>1760</v>
      </c>
      <c r="B1097" s="109">
        <f>VLOOKUP(A1097,[1]Adjustments!$A$12:$B$1400,2,FALSE)</f>
        <v>8587688.0099999998</v>
      </c>
      <c r="C1097" s="109">
        <f>VLOOKUP(A1097,[1]Adjustments!$A$12:$DS$1400,123,FALSE)</f>
        <v>0</v>
      </c>
      <c r="D1097" s="109">
        <f t="shared" si="66"/>
        <v>8587688.0099999998</v>
      </c>
      <c r="E1097" s="841"/>
      <c r="F1097" s="842">
        <f>VLOOKUP(A1097,[1]Adjustments!$A$12:$DQ$1400,121,FALSE)</f>
        <v>-2530.9899999999998</v>
      </c>
      <c r="G1097" s="830">
        <f t="shared" si="68"/>
        <v>-8590219</v>
      </c>
      <c r="H1097" s="841"/>
      <c r="I1097" s="843">
        <f>SUMIF('Tab 3'!$N$11:$N$409,A1097,'Tab 3'!$O$11:$O$409)</f>
        <v>0</v>
      </c>
      <c r="J1097" s="842">
        <f>SUMIF('Tab 4'!$N$11:$N$409,A1097,'Tab 4'!$O$11:$O$409)</f>
        <v>0</v>
      </c>
      <c r="K1097" s="842">
        <f>SUMIF('Tab 5'!$N$11:$N$69,A1097,'Tab 5'!$O$11:$O$69)</f>
        <v>0</v>
      </c>
      <c r="L1097" s="844">
        <f>SUMIF('Tab 6'!$N$11:$N$409,A1097,'Tab 6'!$O$11:$O$409)</f>
        <v>0</v>
      </c>
      <c r="M1097" s="842">
        <f>SUMIF('Tab7'!$N$70:$N$273,A1097,'Tab7'!$O$70:$O$273)</f>
        <v>0</v>
      </c>
      <c r="N1097" s="842">
        <f>SUMIF('Tab 8'!$N$70:$N$680,A1097,'Tab 8'!$O$70:$O$680)</f>
        <v>0</v>
      </c>
      <c r="O1097" s="870">
        <f t="shared" si="65"/>
        <v>0</v>
      </c>
      <c r="P1097" s="830">
        <f t="shared" si="67"/>
        <v>0</v>
      </c>
      <c r="Q1097" s="894"/>
    </row>
    <row r="1098" spans="1:17">
      <c r="A1098" s="732" t="s">
        <v>1761</v>
      </c>
      <c r="B1098" s="80">
        <f>VLOOKUP(A1098,[1]Adjustments!$A$12:$B$1400,2,FALSE)</f>
        <v>3707027.31</v>
      </c>
      <c r="C1098" s="80">
        <f>VLOOKUP(A1098,[1]Adjustments!$A$12:$DS$1400,123,FALSE)</f>
        <v>0</v>
      </c>
      <c r="D1098" s="80">
        <f t="shared" si="66"/>
        <v>3707027.31</v>
      </c>
      <c r="F1098" s="337">
        <f>VLOOKUP(A1098,[1]Adjustments!$A$12:$DQ$1400,121,FALSE)</f>
        <v>0</v>
      </c>
      <c r="G1098" s="740">
        <f t="shared" si="68"/>
        <v>-3707027.31</v>
      </c>
      <c r="I1098" s="738">
        <f>SUMIF('Tab 3'!$N$11:$N$409,A1098,'Tab 3'!$O$11:$O$409)</f>
        <v>0</v>
      </c>
      <c r="J1098" s="337">
        <f>SUMIF('Tab 4'!$N$11:$N$409,A1098,'Tab 4'!$O$11:$O$409)</f>
        <v>0</v>
      </c>
      <c r="K1098" s="337">
        <f>SUMIF('Tab 5'!$N$11:$N$69,A1098,'Tab 5'!$O$11:$O$69)</f>
        <v>0</v>
      </c>
      <c r="L1098" s="751">
        <f>SUMIF('Tab 6'!$N$11:$N$409,A1098,'Tab 6'!$O$11:$O$409)</f>
        <v>0</v>
      </c>
      <c r="M1098" s="337">
        <f>SUMIF('Tab7'!$N$70:$N$273,A1098,'Tab7'!$O$70:$O$273)</f>
        <v>0</v>
      </c>
      <c r="N1098" s="337">
        <f>SUMIF('Tab 8'!$N$70:$N$680,A1098,'Tab 8'!$O$70:$O$680)</f>
        <v>0</v>
      </c>
      <c r="O1098" s="739">
        <f t="shared" si="65"/>
        <v>0</v>
      </c>
      <c r="P1098" s="740">
        <f t="shared" si="67"/>
        <v>0</v>
      </c>
    </row>
    <row r="1099" spans="1:17">
      <c r="A1099" s="732" t="s">
        <v>1762</v>
      </c>
      <c r="B1099" s="80">
        <f>VLOOKUP(A1099,[1]Adjustments!$A$12:$B$1400,2,FALSE)</f>
        <v>767437.87</v>
      </c>
      <c r="C1099" s="80">
        <f>VLOOKUP(A1099,[1]Adjustments!$A$12:$DS$1400,123,FALSE)</f>
        <v>0</v>
      </c>
      <c r="D1099" s="80">
        <f t="shared" si="66"/>
        <v>767437.87</v>
      </c>
      <c r="F1099" s="337">
        <f>VLOOKUP(A1099,[1]Adjustments!$A$12:$DQ$1400,121,FALSE)</f>
        <v>0</v>
      </c>
      <c r="G1099" s="740">
        <f t="shared" si="68"/>
        <v>-767437.87</v>
      </c>
      <c r="I1099" s="738">
        <f>SUMIF('Tab 3'!$N$11:$N$409,A1099,'Tab 3'!$O$11:$O$409)</f>
        <v>0</v>
      </c>
      <c r="J1099" s="337">
        <f>SUMIF('Tab 4'!$N$11:$N$409,A1099,'Tab 4'!$O$11:$O$409)</f>
        <v>0</v>
      </c>
      <c r="K1099" s="337">
        <f>SUMIF('Tab 5'!$N$11:$N$69,A1099,'Tab 5'!$O$11:$O$69)</f>
        <v>0</v>
      </c>
      <c r="L1099" s="751">
        <f>SUMIF('Tab 6'!$N$11:$N$409,A1099,'Tab 6'!$O$11:$O$409)</f>
        <v>0</v>
      </c>
      <c r="M1099" s="337">
        <f>SUMIF('Tab7'!$N$70:$N$273,A1099,'Tab7'!$O$70:$O$273)</f>
        <v>0</v>
      </c>
      <c r="N1099" s="337">
        <f>SUMIF('Tab 8'!$N$70:$N$680,A1099,'Tab 8'!$O$70:$O$680)</f>
        <v>0</v>
      </c>
      <c r="O1099" s="739">
        <f t="shared" si="65"/>
        <v>0</v>
      </c>
      <c r="P1099" s="740">
        <f t="shared" si="67"/>
        <v>0</v>
      </c>
    </row>
    <row r="1100" spans="1:17">
      <c r="A1100" s="732" t="s">
        <v>1763</v>
      </c>
      <c r="B1100" s="80">
        <f>VLOOKUP(A1100,[1]Adjustments!$A$12:$B$1400,2,FALSE)</f>
        <v>1177567.94</v>
      </c>
      <c r="C1100" s="80">
        <f>VLOOKUP(A1100,[1]Adjustments!$A$12:$DS$1400,123,FALSE)</f>
        <v>0</v>
      </c>
      <c r="D1100" s="80">
        <f t="shared" si="66"/>
        <v>1177567.94</v>
      </c>
      <c r="F1100" s="337">
        <f>VLOOKUP(A1100,[1]Adjustments!$A$12:$DQ$1400,121,FALSE)</f>
        <v>0</v>
      </c>
      <c r="G1100" s="740">
        <f t="shared" si="68"/>
        <v>-1177567.94</v>
      </c>
      <c r="I1100" s="738">
        <f>SUMIF('Tab 3'!$N$11:$N$409,A1100,'Tab 3'!$O$11:$O$409)</f>
        <v>0</v>
      </c>
      <c r="J1100" s="337">
        <f>SUMIF('Tab 4'!$N$11:$N$409,A1100,'Tab 4'!$O$11:$O$409)</f>
        <v>0</v>
      </c>
      <c r="K1100" s="337">
        <f>SUMIF('Tab 5'!$N$11:$N$69,A1100,'Tab 5'!$O$11:$O$69)</f>
        <v>0</v>
      </c>
      <c r="L1100" s="751">
        <f>SUMIF('Tab 6'!$N$11:$N$409,A1100,'Tab 6'!$O$11:$O$409)</f>
        <v>0</v>
      </c>
      <c r="M1100" s="337">
        <f>SUMIF('Tab7'!$N$70:$N$273,A1100,'Tab7'!$O$70:$O$273)</f>
        <v>0</v>
      </c>
      <c r="N1100" s="337">
        <f>SUMIF('Tab 8'!$N$70:$N$680,A1100,'Tab 8'!$O$70:$O$680)</f>
        <v>0</v>
      </c>
      <c r="O1100" s="739">
        <f t="shared" si="65"/>
        <v>0</v>
      </c>
      <c r="P1100" s="740">
        <f t="shared" si="67"/>
        <v>0</v>
      </c>
    </row>
    <row r="1101" spans="1:17">
      <c r="A1101" s="732" t="s">
        <v>1764</v>
      </c>
      <c r="B1101" s="80">
        <f>VLOOKUP(A1101,[1]Adjustments!$A$12:$B$1400,2,FALSE)</f>
        <v>82034.33</v>
      </c>
      <c r="C1101" s="80">
        <f>VLOOKUP(A1101,[1]Adjustments!$A$12:$DS$1400,123,FALSE)</f>
        <v>0</v>
      </c>
      <c r="D1101" s="80">
        <f t="shared" si="66"/>
        <v>82034.33</v>
      </c>
      <c r="F1101" s="337">
        <f>VLOOKUP(A1101,[1]Adjustments!$A$12:$DQ$1400,121,FALSE)</f>
        <v>0</v>
      </c>
      <c r="G1101" s="740">
        <f t="shared" si="68"/>
        <v>-82034.33</v>
      </c>
      <c r="I1101" s="738">
        <f>SUMIF('Tab 3'!$N$11:$N$409,A1101,'Tab 3'!$O$11:$O$409)</f>
        <v>0</v>
      </c>
      <c r="J1101" s="337">
        <f>SUMIF('Tab 4'!$N$11:$N$409,A1101,'Tab 4'!$O$11:$O$409)</f>
        <v>0</v>
      </c>
      <c r="K1101" s="337">
        <f>SUMIF('Tab 5'!$N$11:$N$69,A1101,'Tab 5'!$O$11:$O$69)</f>
        <v>0</v>
      </c>
      <c r="L1101" s="751">
        <f>SUMIF('Tab 6'!$N$11:$N$409,A1101,'Tab 6'!$O$11:$O$409)</f>
        <v>0</v>
      </c>
      <c r="M1101" s="337">
        <f>SUMIF('Tab7'!$N$70:$N$273,A1101,'Tab7'!$O$70:$O$273)</f>
        <v>0</v>
      </c>
      <c r="N1101" s="337">
        <f>SUMIF('Tab 8'!$N$70:$N$680,A1101,'Tab 8'!$O$70:$O$680)</f>
        <v>0</v>
      </c>
      <c r="O1101" s="739">
        <f t="shared" ref="O1101:O1165" si="69">SUM(I1101:N1101)</f>
        <v>0</v>
      </c>
      <c r="P1101" s="740">
        <f t="shared" si="67"/>
        <v>0</v>
      </c>
    </row>
    <row r="1102" spans="1:17">
      <c r="A1102" s="732" t="s">
        <v>1765</v>
      </c>
      <c r="B1102" s="80">
        <f>VLOOKUP(A1102,[1]Adjustments!$A$12:$B$1400,2,FALSE)</f>
        <v>292025.15999999997</v>
      </c>
      <c r="C1102" s="80">
        <f>VLOOKUP(A1102,[1]Adjustments!$A$12:$DS$1400,123,FALSE)</f>
        <v>0</v>
      </c>
      <c r="D1102" s="80">
        <f t="shared" si="66"/>
        <v>292025.15999999997</v>
      </c>
      <c r="F1102" s="337">
        <f>VLOOKUP(A1102,[1]Adjustments!$A$12:$DQ$1400,121,FALSE)</f>
        <v>0</v>
      </c>
      <c r="G1102" s="740">
        <f t="shared" si="68"/>
        <v>-292025.15999999997</v>
      </c>
      <c r="I1102" s="738">
        <f>SUMIF('Tab 3'!$N$11:$N$409,A1102,'Tab 3'!$O$11:$O$409)</f>
        <v>0</v>
      </c>
      <c r="J1102" s="337">
        <f>SUMIF('Tab 4'!$N$11:$N$409,A1102,'Tab 4'!$O$11:$O$409)</f>
        <v>0</v>
      </c>
      <c r="K1102" s="337">
        <f>SUMIF('Tab 5'!$N$11:$N$69,A1102,'Tab 5'!$O$11:$O$69)</f>
        <v>0</v>
      </c>
      <c r="L1102" s="751">
        <f>SUMIF('Tab 6'!$N$11:$N$409,A1102,'Tab 6'!$O$11:$O$409)</f>
        <v>0</v>
      </c>
      <c r="M1102" s="337">
        <f>SUMIF('Tab7'!$N$70:$N$273,A1102,'Tab7'!$O$70:$O$273)</f>
        <v>0</v>
      </c>
      <c r="N1102" s="337">
        <f>SUMIF('Tab 8'!$N$70:$N$680,A1102,'Tab 8'!$O$70:$O$680)</f>
        <v>0</v>
      </c>
      <c r="O1102" s="739">
        <f t="shared" si="69"/>
        <v>0</v>
      </c>
      <c r="P1102" s="740">
        <f t="shared" si="67"/>
        <v>0</v>
      </c>
    </row>
    <row r="1103" spans="1:17">
      <c r="A1103" s="732" t="s">
        <v>1766</v>
      </c>
      <c r="B1103" s="80">
        <f>VLOOKUP(A1103,[1]Adjustments!$A$12:$B$1400,2,FALSE)</f>
        <v>45211036.43</v>
      </c>
      <c r="C1103" s="80">
        <f>VLOOKUP(A1103,[1]Adjustments!$A$12:$DS$1400,123,FALSE)</f>
        <v>0</v>
      </c>
      <c r="D1103" s="80">
        <f t="shared" ref="D1103:D1167" si="70">SUM(B1103:C1103)</f>
        <v>45211036.43</v>
      </c>
      <c r="F1103" s="337">
        <f>VLOOKUP(A1103,[1]Adjustments!$A$12:$DQ$1400,121,FALSE)</f>
        <v>-12859.83</v>
      </c>
      <c r="G1103" s="740">
        <f t="shared" si="68"/>
        <v>-45223896.259999998</v>
      </c>
      <c r="I1103" s="738">
        <f>SUMIF('Tab 3'!$N$11:$N$409,A1103,'Tab 3'!$O$11:$O$409)</f>
        <v>0</v>
      </c>
      <c r="J1103" s="337">
        <f>SUMIF('Tab 4'!$N$11:$N$409,A1103,'Tab 4'!$O$11:$O$409)</f>
        <v>0</v>
      </c>
      <c r="K1103" s="337">
        <f>SUMIF('Tab 5'!$N$11:$N$69,A1103,'Tab 5'!$O$11:$O$69)</f>
        <v>0</v>
      </c>
      <c r="L1103" s="751">
        <f>SUMIF('Tab 6'!$N$11:$N$409,A1103,'Tab 6'!$O$11:$O$409)</f>
        <v>0</v>
      </c>
      <c r="M1103" s="337">
        <f>SUMIF('Tab7'!$N$70:$N$273,A1103,'Tab7'!$O$70:$O$273)</f>
        <v>0</v>
      </c>
      <c r="N1103" s="337">
        <f>SUMIF('Tab 8'!$N$70:$N$680,A1103,'Tab 8'!$O$70:$O$680)</f>
        <v>0</v>
      </c>
      <c r="O1103" s="739">
        <f t="shared" si="69"/>
        <v>0</v>
      </c>
      <c r="P1103" s="740">
        <f t="shared" si="67"/>
        <v>0</v>
      </c>
    </row>
    <row r="1104" spans="1:17">
      <c r="A1104" s="732" t="s">
        <v>1767</v>
      </c>
      <c r="B1104" s="80">
        <f>VLOOKUP(A1104,[1]Adjustments!$A$12:$B$1400,2,FALSE)</f>
        <v>402245.26</v>
      </c>
      <c r="C1104" s="80">
        <f>VLOOKUP(A1104,[1]Adjustments!$A$12:$DS$1400,123,FALSE)</f>
        <v>0</v>
      </c>
      <c r="D1104" s="80">
        <f t="shared" si="70"/>
        <v>402245.26</v>
      </c>
      <c r="F1104" s="337">
        <f>VLOOKUP(A1104,[1]Adjustments!$A$12:$DQ$1400,121,FALSE)</f>
        <v>0</v>
      </c>
      <c r="G1104" s="740">
        <f t="shared" si="68"/>
        <v>-402245.26</v>
      </c>
      <c r="I1104" s="738">
        <f>SUMIF('Tab 3'!$N$11:$N$409,A1104,'Tab 3'!$O$11:$O$409)</f>
        <v>0</v>
      </c>
      <c r="J1104" s="337">
        <f>SUMIF('Tab 4'!$N$11:$N$409,A1104,'Tab 4'!$O$11:$O$409)</f>
        <v>0</v>
      </c>
      <c r="K1104" s="337">
        <f>SUMIF('Tab 5'!$N$11:$N$69,A1104,'Tab 5'!$O$11:$O$69)</f>
        <v>0</v>
      </c>
      <c r="L1104" s="751">
        <f>SUMIF('Tab 6'!$N$11:$N$409,A1104,'Tab 6'!$O$11:$O$409)</f>
        <v>0</v>
      </c>
      <c r="M1104" s="337">
        <f>SUMIF('Tab7'!$N$70:$N$273,A1104,'Tab7'!$O$70:$O$273)</f>
        <v>0</v>
      </c>
      <c r="N1104" s="337">
        <f>SUMIF('Tab 8'!$N$70:$N$680,A1104,'Tab 8'!$O$70:$O$680)</f>
        <v>0</v>
      </c>
      <c r="O1104" s="739">
        <f t="shared" si="69"/>
        <v>0</v>
      </c>
      <c r="P1104" s="830">
        <f t="shared" si="67"/>
        <v>0</v>
      </c>
      <c r="Q1104" s="831"/>
    </row>
    <row r="1105" spans="1:17">
      <c r="A1105" s="732" t="s">
        <v>1768</v>
      </c>
      <c r="B1105" s="80">
        <f>VLOOKUP(A1105,[1]Adjustments!$A$12:$B$1400,2,FALSE)</f>
        <v>2615126.91</v>
      </c>
      <c r="C1105" s="80">
        <f>VLOOKUP(A1105,[1]Adjustments!$A$12:$DS$1400,123,FALSE)</f>
        <v>0</v>
      </c>
      <c r="D1105" s="80">
        <f t="shared" si="70"/>
        <v>2615126.91</v>
      </c>
      <c r="F1105" s="337">
        <f>VLOOKUP(A1105,[1]Adjustments!$A$12:$DQ$1400,121,FALSE)</f>
        <v>-25891.22</v>
      </c>
      <c r="G1105" s="740">
        <f t="shared" si="68"/>
        <v>-2641018.1300000004</v>
      </c>
      <c r="I1105" s="738">
        <f>SUMIF('Tab 3'!$N$11:$N$409,A1105,'Tab 3'!$O$11:$O$409)</f>
        <v>0</v>
      </c>
      <c r="J1105" s="337">
        <f>SUMIF('Tab 4'!$N$11:$N$409,A1105,'Tab 4'!$O$11:$O$409)</f>
        <v>0</v>
      </c>
      <c r="K1105" s="337">
        <f>SUMIF('Tab 5'!$N$11:$N$69,A1105,'Tab 5'!$O$11:$O$69)</f>
        <v>0</v>
      </c>
      <c r="L1105" s="751">
        <f>SUMIF('Tab 6'!$N$11:$N$409,A1105,'Tab 6'!$O$11:$O$409)</f>
        <v>0</v>
      </c>
      <c r="M1105" s="337">
        <f>SUMIF('Tab7'!$N$70:$N$273,A1105,'Tab7'!$O$70:$O$273)</f>
        <v>0</v>
      </c>
      <c r="N1105" s="337">
        <f>SUMIF('Tab 8'!$N$70:$N$680,A1105,'Tab 8'!$O$70:$O$680)</f>
        <v>0</v>
      </c>
      <c r="O1105" s="739">
        <f t="shared" si="69"/>
        <v>0</v>
      </c>
      <c r="P1105" s="830">
        <f t="shared" ref="P1105:P1170" si="71">+O1105-C1105</f>
        <v>0</v>
      </c>
      <c r="Q1105" s="831"/>
    </row>
    <row r="1106" spans="1:17">
      <c r="A1106" s="732" t="s">
        <v>1769</v>
      </c>
      <c r="B1106" s="80">
        <f>VLOOKUP(A1106,[1]Adjustments!$A$12:$B$1400,2,FALSE)</f>
        <v>3760678.66</v>
      </c>
      <c r="C1106" s="80">
        <f>VLOOKUP(A1106,[1]Adjustments!$A$12:$DS$1400,123,FALSE)</f>
        <v>0</v>
      </c>
      <c r="D1106" s="80">
        <f t="shared" si="70"/>
        <v>3760678.66</v>
      </c>
      <c r="F1106" s="337">
        <f>VLOOKUP(A1106,[1]Adjustments!$A$12:$DQ$1400,121,FALSE)</f>
        <v>0</v>
      </c>
      <c r="G1106" s="740">
        <f t="shared" si="68"/>
        <v>-3760678.66</v>
      </c>
      <c r="I1106" s="738">
        <f>SUMIF('Tab 3'!$N$11:$N$409,A1106,'Tab 3'!$O$11:$O$409)</f>
        <v>0</v>
      </c>
      <c r="J1106" s="337">
        <f>SUMIF('Tab 4'!$N$11:$N$409,A1106,'Tab 4'!$O$11:$O$409)</f>
        <v>0</v>
      </c>
      <c r="K1106" s="337">
        <f>SUMIF('Tab 5'!$N$11:$N$69,A1106,'Tab 5'!$O$11:$O$69)</f>
        <v>0</v>
      </c>
      <c r="L1106" s="751">
        <f>SUMIF('Tab 6'!$N$11:$N$409,A1106,'Tab 6'!$O$11:$O$409)</f>
        <v>0</v>
      </c>
      <c r="M1106" s="337">
        <f>SUMIF('Tab7'!$N$70:$N$273,A1106,'Tab7'!$O$70:$O$273)</f>
        <v>0</v>
      </c>
      <c r="N1106" s="337">
        <f>SUMIF('Tab 8'!$N$70:$N$680,A1106,'Tab 8'!$O$70:$O$680)</f>
        <v>0</v>
      </c>
      <c r="O1106" s="739">
        <f t="shared" si="69"/>
        <v>0</v>
      </c>
      <c r="P1106" s="830">
        <f t="shared" si="71"/>
        <v>0</v>
      </c>
      <c r="Q1106" s="831"/>
    </row>
    <row r="1107" spans="1:17">
      <c r="A1107" s="826" t="s">
        <v>1770</v>
      </c>
      <c r="B1107" s="827">
        <f>VLOOKUP(A1107,[1]Adjustments!$A$12:$B$1400,2,FALSE)</f>
        <v>696267.96</v>
      </c>
      <c r="C1107" s="827">
        <f>VLOOKUP(A1107,[1]Adjustments!$A$12:$DS$1400,123,FALSE)</f>
        <v>0</v>
      </c>
      <c r="D1107" s="827">
        <f t="shared" si="70"/>
        <v>696267.96</v>
      </c>
      <c r="E1107" s="828"/>
      <c r="F1107" s="829">
        <f>VLOOKUP(A1107,[1]Adjustments!$A$12:$DQ$1400,121,FALSE)</f>
        <v>0</v>
      </c>
      <c r="G1107" s="829">
        <f t="shared" si="68"/>
        <v>-696267.96</v>
      </c>
      <c r="I1107" s="738">
        <f>SUMIF('Tab 3'!$N$11:$N$409,A1107,'Tab 3'!$O$11:$O$409)</f>
        <v>0</v>
      </c>
      <c r="J1107" s="337">
        <f>SUMIF('Tab 4'!$N$11:$N$409,A1107,'Tab 4'!$O$11:$O$409)</f>
        <v>0</v>
      </c>
      <c r="K1107" s="337">
        <f>SUMIF('Tab 5'!$N$11:$N$69,A1107,'Tab 5'!$O$11:$O$69)</f>
        <v>0</v>
      </c>
      <c r="L1107" s="751">
        <f>SUMIF('Tab 6'!$N$11:$N$409,A1107,'Tab 6'!$O$11:$O$409)</f>
        <v>0</v>
      </c>
      <c r="M1107" s="337">
        <f>SUMIF('Tab7'!$N$70:$N$273,A1107,'Tab7'!$O$70:$O$273)</f>
        <v>0</v>
      </c>
      <c r="N1107" s="337">
        <f>SUMIF('Tab 8'!$N$70:$N$680,A1107,'Tab 8'!$O$70:$O$680)</f>
        <v>0</v>
      </c>
      <c r="O1107" s="739">
        <f t="shared" si="69"/>
        <v>0</v>
      </c>
      <c r="P1107" s="830">
        <f t="shared" si="71"/>
        <v>0</v>
      </c>
      <c r="Q1107" s="831"/>
    </row>
    <row r="1108" spans="1:17">
      <c r="A1108" s="732" t="s">
        <v>1771</v>
      </c>
      <c r="B1108" s="80">
        <f>VLOOKUP(A1108,[1]Adjustments!$A$12:$B$1400,2,FALSE)</f>
        <v>624141.85</v>
      </c>
      <c r="C1108" s="80">
        <f>VLOOKUP(A1108,[1]Adjustments!$A$12:$DS$1400,123,FALSE)</f>
        <v>0</v>
      </c>
      <c r="D1108" s="80">
        <f t="shared" si="70"/>
        <v>624141.85</v>
      </c>
      <c r="F1108" s="337">
        <f>VLOOKUP(A1108,[1]Adjustments!$A$12:$DQ$1400,121,FALSE)</f>
        <v>0</v>
      </c>
      <c r="G1108" s="740">
        <f t="shared" si="68"/>
        <v>-624141.85</v>
      </c>
      <c r="I1108" s="738">
        <f>SUMIF('Tab 3'!$N$11:$N$409,A1108,'Tab 3'!$O$11:$O$409)</f>
        <v>0</v>
      </c>
      <c r="J1108" s="337">
        <f>SUMIF('Tab 4'!$N$11:$N$409,A1108,'Tab 4'!$O$11:$O$409)</f>
        <v>0</v>
      </c>
      <c r="K1108" s="337">
        <f>SUMIF('Tab 5'!$N$11:$N$69,A1108,'Tab 5'!$O$11:$O$69)</f>
        <v>0</v>
      </c>
      <c r="L1108" s="751">
        <f>SUMIF('Tab 6'!$N$11:$N$409,A1108,'Tab 6'!$O$11:$O$409)</f>
        <v>0</v>
      </c>
      <c r="M1108" s="337">
        <f>SUMIF('Tab7'!$N$70:$N$273,A1108,'Tab7'!$O$70:$O$273)</f>
        <v>0</v>
      </c>
      <c r="N1108" s="337">
        <f>SUMIF('Tab 8'!$N$70:$N$680,A1108,'Tab 8'!$O$70:$O$680)</f>
        <v>0</v>
      </c>
      <c r="O1108" s="739">
        <f t="shared" si="69"/>
        <v>0</v>
      </c>
      <c r="P1108" s="830">
        <f t="shared" si="71"/>
        <v>0</v>
      </c>
      <c r="Q1108" s="831"/>
    </row>
    <row r="1109" spans="1:17">
      <c r="A1109" s="732" t="s">
        <v>1772</v>
      </c>
      <c r="B1109" s="80">
        <f>VLOOKUP(A1109,[1]Adjustments!$A$12:$B$1400,2,FALSE)</f>
        <v>157561.18</v>
      </c>
      <c r="C1109" s="80">
        <f>VLOOKUP(A1109,[1]Adjustments!$A$12:$DS$1400,123,FALSE)</f>
        <v>0</v>
      </c>
      <c r="D1109" s="80">
        <f t="shared" si="70"/>
        <v>157561.18</v>
      </c>
      <c r="F1109" s="337">
        <f>VLOOKUP(A1109,[1]Adjustments!$A$12:$DQ$1400,121,FALSE)</f>
        <v>0</v>
      </c>
      <c r="G1109" s="740">
        <f t="shared" si="68"/>
        <v>-157561.18</v>
      </c>
      <c r="I1109" s="738">
        <f>SUMIF('Tab 3'!$N$11:$N$409,A1109,'Tab 3'!$O$11:$O$409)</f>
        <v>0</v>
      </c>
      <c r="J1109" s="337">
        <f>SUMIF('Tab 4'!$N$11:$N$409,A1109,'Tab 4'!$O$11:$O$409)</f>
        <v>0</v>
      </c>
      <c r="K1109" s="337">
        <f>SUMIF('Tab 5'!$N$11:$N$69,A1109,'Tab 5'!$O$11:$O$69)</f>
        <v>0</v>
      </c>
      <c r="L1109" s="751">
        <f>SUMIF('Tab 6'!$N$11:$N$409,A1109,'Tab 6'!$O$11:$O$409)</f>
        <v>0</v>
      </c>
      <c r="M1109" s="337">
        <f>SUMIF('Tab7'!$N$70:$N$273,A1109,'Tab7'!$O$70:$O$273)</f>
        <v>0</v>
      </c>
      <c r="N1109" s="337">
        <f>SUMIF('Tab 8'!$N$70:$N$680,A1109,'Tab 8'!$O$70:$O$680)</f>
        <v>0</v>
      </c>
      <c r="O1109" s="739">
        <f t="shared" si="69"/>
        <v>0</v>
      </c>
      <c r="P1109" s="830">
        <f t="shared" si="71"/>
        <v>0</v>
      </c>
      <c r="Q1109" s="831"/>
    </row>
    <row r="1110" spans="1:17">
      <c r="A1110" s="732" t="s">
        <v>1773</v>
      </c>
      <c r="B1110" s="80">
        <f>VLOOKUP(A1110,[1]Adjustments!$A$12:$B$1400,2,FALSE)</f>
        <v>450696.88</v>
      </c>
      <c r="C1110" s="80">
        <f>VLOOKUP(A1110,[1]Adjustments!$A$12:$DS$1400,123,FALSE)</f>
        <v>0</v>
      </c>
      <c r="D1110" s="80">
        <f t="shared" si="70"/>
        <v>450696.88</v>
      </c>
      <c r="F1110" s="337">
        <f>VLOOKUP(A1110,[1]Adjustments!$A$12:$DQ$1400,121,FALSE)</f>
        <v>0</v>
      </c>
      <c r="G1110" s="740">
        <f t="shared" si="68"/>
        <v>-450696.88</v>
      </c>
      <c r="I1110" s="738">
        <f>SUMIF('Tab 3'!$N$11:$N$409,A1110,'Tab 3'!$O$11:$O$409)</f>
        <v>0</v>
      </c>
      <c r="J1110" s="337">
        <f>SUMIF('Tab 4'!$N$11:$N$409,A1110,'Tab 4'!$O$11:$O$409)</f>
        <v>0</v>
      </c>
      <c r="K1110" s="337">
        <f>SUMIF('Tab 5'!$N$11:$N$69,A1110,'Tab 5'!$O$11:$O$69)</f>
        <v>0</v>
      </c>
      <c r="L1110" s="751">
        <f>SUMIF('Tab 6'!$N$11:$N$409,A1110,'Tab 6'!$O$11:$O$409)</f>
        <v>0</v>
      </c>
      <c r="M1110" s="337">
        <f>SUMIF('Tab7'!$N$70:$N$273,A1110,'Tab7'!$O$70:$O$273)</f>
        <v>0</v>
      </c>
      <c r="N1110" s="337">
        <f>SUMIF('Tab 8'!$N$70:$N$680,A1110,'Tab 8'!$O$70:$O$680)</f>
        <v>0</v>
      </c>
      <c r="O1110" s="739">
        <f t="shared" si="69"/>
        <v>0</v>
      </c>
      <c r="P1110" s="740">
        <f t="shared" si="71"/>
        <v>0</v>
      </c>
    </row>
    <row r="1111" spans="1:17">
      <c r="A1111" s="732" t="s">
        <v>1774</v>
      </c>
      <c r="B1111" s="80">
        <f>VLOOKUP(A1111,[1]Adjustments!$A$12:$B$1400,2,FALSE)</f>
        <v>33837.74</v>
      </c>
      <c r="C1111" s="80">
        <f>VLOOKUP(A1111,[1]Adjustments!$A$12:$DS$1400,123,FALSE)</f>
        <v>0</v>
      </c>
      <c r="D1111" s="80">
        <f t="shared" si="70"/>
        <v>33837.74</v>
      </c>
      <c r="F1111" s="337">
        <f>VLOOKUP(A1111,[1]Adjustments!$A$12:$DQ$1400,121,FALSE)</f>
        <v>0</v>
      </c>
      <c r="G1111" s="740">
        <f t="shared" si="68"/>
        <v>-33837.74</v>
      </c>
      <c r="I1111" s="738">
        <f>SUMIF('Tab 3'!$N$11:$N$409,A1111,'Tab 3'!$O$11:$O$409)</f>
        <v>0</v>
      </c>
      <c r="J1111" s="337">
        <f>SUMIF('Tab 4'!$N$11:$N$409,A1111,'Tab 4'!$O$11:$O$409)</f>
        <v>0</v>
      </c>
      <c r="K1111" s="337">
        <f>SUMIF('Tab 5'!$N$11:$N$69,A1111,'Tab 5'!$O$11:$O$69)</f>
        <v>0</v>
      </c>
      <c r="L1111" s="751">
        <f>SUMIF('Tab 6'!$N$11:$N$409,A1111,'Tab 6'!$O$11:$O$409)</f>
        <v>0</v>
      </c>
      <c r="M1111" s="337">
        <f>SUMIF('Tab7'!$N$70:$N$273,A1111,'Tab7'!$O$70:$O$273)</f>
        <v>0</v>
      </c>
      <c r="N1111" s="337">
        <f>SUMIF('Tab 8'!$N$70:$N$680,A1111,'Tab 8'!$O$70:$O$680)</f>
        <v>0</v>
      </c>
      <c r="O1111" s="739">
        <f t="shared" si="69"/>
        <v>0</v>
      </c>
      <c r="P1111" s="740">
        <f t="shared" si="71"/>
        <v>0</v>
      </c>
    </row>
    <row r="1112" spans="1:17">
      <c r="A1112" s="732" t="s">
        <v>1775</v>
      </c>
      <c r="B1112" s="80">
        <f>VLOOKUP(A1112,[1]Adjustments!$A$12:$B$1400,2,FALSE)</f>
        <v>1442429.64</v>
      </c>
      <c r="C1112" s="80">
        <f>VLOOKUP(A1112,[1]Adjustments!$A$12:$DS$1400,123,FALSE)</f>
        <v>0</v>
      </c>
      <c r="D1112" s="80">
        <f t="shared" si="70"/>
        <v>1442429.64</v>
      </c>
      <c r="F1112" s="337">
        <f>VLOOKUP(A1112,[1]Adjustments!$A$12:$DQ$1400,121,FALSE)</f>
        <v>0</v>
      </c>
      <c r="G1112" s="740">
        <f t="shared" si="68"/>
        <v>-1442429.64</v>
      </c>
      <c r="I1112" s="738">
        <f>SUMIF('Tab 3'!$N$11:$N$409,A1112,'Tab 3'!$O$11:$O$409)</f>
        <v>0</v>
      </c>
      <c r="J1112" s="337">
        <f>SUMIF('Tab 4'!$N$11:$N$409,A1112,'Tab 4'!$O$11:$O$409)</f>
        <v>0</v>
      </c>
      <c r="K1112" s="337">
        <f>SUMIF('Tab 5'!$N$11:$N$69,A1112,'Tab 5'!$O$11:$O$69)</f>
        <v>0</v>
      </c>
      <c r="L1112" s="751">
        <f>SUMIF('Tab 6'!$N$11:$N$409,A1112,'Tab 6'!$O$11:$O$409)</f>
        <v>0</v>
      </c>
      <c r="M1112" s="337">
        <f>SUMIF('Tab7'!$N$70:$N$273,A1112,'Tab7'!$O$70:$O$273)</f>
        <v>0</v>
      </c>
      <c r="N1112" s="337">
        <f>SUMIF('Tab 8'!$N$70:$N$680,A1112,'Tab 8'!$O$70:$O$680)</f>
        <v>0</v>
      </c>
      <c r="O1112" s="739">
        <f t="shared" si="69"/>
        <v>0</v>
      </c>
      <c r="P1112" s="740">
        <f t="shared" si="71"/>
        <v>0</v>
      </c>
    </row>
    <row r="1113" spans="1:17">
      <c r="A1113" s="732" t="s">
        <v>1776</v>
      </c>
      <c r="B1113" s="80">
        <f>VLOOKUP(A1113,[1]Adjustments!$A$12:$B$1400,2,FALSE)</f>
        <v>5480123.5700000003</v>
      </c>
      <c r="C1113" s="80">
        <f>VLOOKUP(A1113,[1]Adjustments!$A$12:$DS$1400,123,FALSE)</f>
        <v>0</v>
      </c>
      <c r="D1113" s="80">
        <f t="shared" si="70"/>
        <v>5480123.5700000003</v>
      </c>
      <c r="F1113" s="337">
        <f>VLOOKUP(A1113,[1]Adjustments!$A$12:$DQ$1400,121,FALSE)</f>
        <v>0</v>
      </c>
      <c r="G1113" s="740">
        <f t="shared" si="68"/>
        <v>-5480123.5700000003</v>
      </c>
      <c r="I1113" s="738">
        <f>SUMIF('Tab 3'!$N$11:$N$409,A1113,'Tab 3'!$O$11:$O$409)</f>
        <v>0</v>
      </c>
      <c r="J1113" s="337">
        <f>SUMIF('Tab 4'!$N$11:$N$409,A1113,'Tab 4'!$O$11:$O$409)</f>
        <v>0</v>
      </c>
      <c r="K1113" s="337">
        <f>SUMIF('Tab 5'!$N$11:$N$69,A1113,'Tab 5'!$O$11:$O$69)</f>
        <v>0</v>
      </c>
      <c r="L1113" s="751">
        <f>SUMIF('Tab 6'!$N$11:$N$409,A1113,'Tab 6'!$O$11:$O$409)</f>
        <v>0</v>
      </c>
      <c r="M1113" s="337">
        <f>SUMIF('Tab7'!$N$70:$N$273,A1113,'Tab7'!$O$70:$O$273)</f>
        <v>0</v>
      </c>
      <c r="N1113" s="337">
        <f>SUMIF('Tab 8'!$N$70:$N$680,A1113,'Tab 8'!$O$70:$O$680)</f>
        <v>0</v>
      </c>
      <c r="O1113" s="739">
        <f t="shared" si="69"/>
        <v>0</v>
      </c>
      <c r="P1113" s="740">
        <f t="shared" si="71"/>
        <v>0</v>
      </c>
    </row>
    <row r="1114" spans="1:17">
      <c r="A1114" s="732" t="s">
        <v>1777</v>
      </c>
      <c r="B1114" s="80">
        <f>VLOOKUP(A1114,[1]Adjustments!$A$12:$B$1400,2,FALSE)</f>
        <v>3653346.37</v>
      </c>
      <c r="C1114" s="80">
        <f>VLOOKUP(A1114,[1]Adjustments!$A$12:$DS$1400,123,FALSE)</f>
        <v>0</v>
      </c>
      <c r="D1114" s="80">
        <f t="shared" si="70"/>
        <v>3653346.37</v>
      </c>
      <c r="F1114" s="337">
        <f>VLOOKUP(A1114,[1]Adjustments!$A$12:$DQ$1400,121,FALSE)</f>
        <v>0</v>
      </c>
      <c r="G1114" s="740">
        <f t="shared" ref="G1114:G1181" si="72">+F1114-D1114</f>
        <v>-3653346.37</v>
      </c>
      <c r="I1114" s="738">
        <f>SUMIF('Tab 3'!$N$11:$N$409,A1114,'Tab 3'!$O$11:$O$409)</f>
        <v>0</v>
      </c>
      <c r="J1114" s="337">
        <f>SUMIF('Tab 4'!$N$11:$N$409,A1114,'Tab 4'!$O$11:$O$409)</f>
        <v>0</v>
      </c>
      <c r="K1114" s="337">
        <f>SUMIF('Tab 5'!$N$11:$N$69,A1114,'Tab 5'!$O$11:$O$69)</f>
        <v>0</v>
      </c>
      <c r="L1114" s="751">
        <f>SUMIF('Tab 6'!$N$11:$N$409,A1114,'Tab 6'!$O$11:$O$409)</f>
        <v>0</v>
      </c>
      <c r="M1114" s="337">
        <f>SUMIF('Tab7'!$N$70:$N$273,A1114,'Tab7'!$O$70:$O$273)</f>
        <v>0</v>
      </c>
      <c r="N1114" s="337">
        <f>SUMIF('Tab 8'!$N$70:$N$680,A1114,'Tab 8'!$O$70:$O$680)</f>
        <v>0</v>
      </c>
      <c r="O1114" s="739">
        <f t="shared" si="69"/>
        <v>0</v>
      </c>
      <c r="P1114" s="740">
        <f t="shared" si="71"/>
        <v>0</v>
      </c>
    </row>
    <row r="1115" spans="1:17">
      <c r="A1115" s="732" t="s">
        <v>1778</v>
      </c>
      <c r="B1115" s="80">
        <f>VLOOKUP(A1115,[1]Adjustments!$A$12:$B$1400,2,FALSE)</f>
        <v>1452188.35</v>
      </c>
      <c r="C1115" s="80">
        <f>VLOOKUP(A1115,[1]Adjustments!$A$12:$DS$1400,123,FALSE)</f>
        <v>0</v>
      </c>
      <c r="D1115" s="80">
        <f t="shared" si="70"/>
        <v>1452188.35</v>
      </c>
      <c r="F1115" s="337">
        <f>VLOOKUP(A1115,[1]Adjustments!$A$12:$DQ$1400,121,FALSE)</f>
        <v>0</v>
      </c>
      <c r="G1115" s="740">
        <f t="shared" si="72"/>
        <v>-1452188.35</v>
      </c>
      <c r="I1115" s="738">
        <f>SUMIF('Tab 3'!$N$11:$N$409,A1115,'Tab 3'!$O$11:$O$409)</f>
        <v>0</v>
      </c>
      <c r="J1115" s="337">
        <f>SUMIF('Tab 4'!$N$11:$N$409,A1115,'Tab 4'!$O$11:$O$409)</f>
        <v>0</v>
      </c>
      <c r="K1115" s="337">
        <f>SUMIF('Tab 5'!$N$11:$N$69,A1115,'Tab 5'!$O$11:$O$69)</f>
        <v>0</v>
      </c>
      <c r="L1115" s="751">
        <f>SUMIF('Tab 6'!$N$11:$N$409,A1115,'Tab 6'!$O$11:$O$409)</f>
        <v>0</v>
      </c>
      <c r="M1115" s="337">
        <f>SUMIF('Tab7'!$N$70:$N$273,A1115,'Tab7'!$O$70:$O$273)</f>
        <v>0</v>
      </c>
      <c r="N1115" s="337">
        <f>SUMIF('Tab 8'!$N$70:$N$680,A1115,'Tab 8'!$O$70:$O$680)</f>
        <v>0</v>
      </c>
      <c r="O1115" s="739">
        <f t="shared" si="69"/>
        <v>0</v>
      </c>
      <c r="P1115" s="740">
        <f t="shared" si="71"/>
        <v>0</v>
      </c>
    </row>
    <row r="1116" spans="1:17">
      <c r="A1116" s="732" t="s">
        <v>1779</v>
      </c>
      <c r="B1116" s="80">
        <f>VLOOKUP(A1116,[1]Adjustments!$A$12:$B$1400,2,FALSE)</f>
        <v>906936.51</v>
      </c>
      <c r="C1116" s="80">
        <f>VLOOKUP(A1116,[1]Adjustments!$A$12:$DS$1400,123,FALSE)</f>
        <v>0</v>
      </c>
      <c r="D1116" s="80">
        <f t="shared" si="70"/>
        <v>906936.51</v>
      </c>
      <c r="F1116" s="337">
        <f>VLOOKUP(A1116,[1]Adjustments!$A$12:$DQ$1400,121,FALSE)</f>
        <v>0</v>
      </c>
      <c r="G1116" s="740">
        <f t="shared" si="72"/>
        <v>-906936.51</v>
      </c>
      <c r="I1116" s="738">
        <f>SUMIF('Tab 3'!$N$11:$N$409,A1116,'Tab 3'!$O$11:$O$409)</f>
        <v>0</v>
      </c>
      <c r="J1116" s="337">
        <f>SUMIF('Tab 4'!$N$11:$N$409,A1116,'Tab 4'!$O$11:$O$409)</f>
        <v>0</v>
      </c>
      <c r="K1116" s="337">
        <f>SUMIF('Tab 5'!$N$11:$N$69,A1116,'Tab 5'!$O$11:$O$69)</f>
        <v>0</v>
      </c>
      <c r="L1116" s="751">
        <f>SUMIF('Tab 6'!$N$11:$N$409,A1116,'Tab 6'!$O$11:$O$409)</f>
        <v>0</v>
      </c>
      <c r="M1116" s="337">
        <f>SUMIF('Tab7'!$N$70:$N$273,A1116,'Tab7'!$O$70:$O$273)</f>
        <v>0</v>
      </c>
      <c r="N1116" s="337">
        <f>SUMIF('Tab 8'!$N$70:$N$680,A1116,'Tab 8'!$O$70:$O$680)</f>
        <v>0</v>
      </c>
      <c r="O1116" s="739">
        <f t="shared" si="69"/>
        <v>0</v>
      </c>
      <c r="P1116" s="740">
        <f t="shared" si="71"/>
        <v>0</v>
      </c>
    </row>
    <row r="1117" spans="1:17">
      <c r="A1117" s="732" t="s">
        <v>1780</v>
      </c>
      <c r="B1117" s="80">
        <f>VLOOKUP(A1117,[1]Adjustments!$A$12:$B$1400,2,FALSE)</f>
        <v>138462.53</v>
      </c>
      <c r="C1117" s="80">
        <f>VLOOKUP(A1117,[1]Adjustments!$A$12:$DS$1400,123,FALSE)</f>
        <v>0</v>
      </c>
      <c r="D1117" s="80">
        <f t="shared" si="70"/>
        <v>138462.53</v>
      </c>
      <c r="F1117" s="337">
        <f>VLOOKUP(A1117,[1]Adjustments!$A$12:$DQ$1400,121,FALSE)</f>
        <v>0</v>
      </c>
      <c r="G1117" s="740">
        <f t="shared" si="72"/>
        <v>-138462.53</v>
      </c>
      <c r="I1117" s="738">
        <f>SUMIF('Tab 3'!$N$11:$N$409,A1117,'Tab 3'!$O$11:$O$409)</f>
        <v>0</v>
      </c>
      <c r="J1117" s="337">
        <f>SUMIF('Tab 4'!$N$11:$N$409,A1117,'Tab 4'!$O$11:$O$409)</f>
        <v>0</v>
      </c>
      <c r="K1117" s="337">
        <f>SUMIF('Tab 5'!$N$11:$N$69,A1117,'Tab 5'!$O$11:$O$69)</f>
        <v>0</v>
      </c>
      <c r="L1117" s="751">
        <f>SUMIF('Tab 6'!$N$11:$N$409,A1117,'Tab 6'!$O$11:$O$409)</f>
        <v>0</v>
      </c>
      <c r="M1117" s="337">
        <f>SUMIF('Tab7'!$N$70:$N$273,A1117,'Tab7'!$O$70:$O$273)</f>
        <v>0</v>
      </c>
      <c r="N1117" s="337">
        <f>SUMIF('Tab 8'!$N$70:$N$680,A1117,'Tab 8'!$O$70:$O$680)</f>
        <v>0</v>
      </c>
      <c r="O1117" s="739">
        <f t="shared" si="69"/>
        <v>0</v>
      </c>
      <c r="P1117" s="740">
        <f t="shared" si="71"/>
        <v>0</v>
      </c>
    </row>
    <row r="1118" spans="1:17">
      <c r="A1118" s="732" t="s">
        <v>1781</v>
      </c>
      <c r="B1118" s="80">
        <f>VLOOKUP(A1118,[1]Adjustments!$A$12:$B$1400,2,FALSE)</f>
        <v>21.89</v>
      </c>
      <c r="C1118" s="80">
        <f>VLOOKUP(A1118,[1]Adjustments!$A$12:$DS$1400,123,FALSE)</f>
        <v>0</v>
      </c>
      <c r="D1118" s="80">
        <f t="shared" si="70"/>
        <v>21.89</v>
      </c>
      <c r="F1118" s="337">
        <f>VLOOKUP(A1118,[1]Adjustments!$A$12:$DQ$1400,121,FALSE)</f>
        <v>0</v>
      </c>
      <c r="G1118" s="740">
        <f t="shared" si="72"/>
        <v>-21.89</v>
      </c>
      <c r="I1118" s="738">
        <f>SUMIF('Tab 3'!$N$11:$N$409,A1118,'Tab 3'!$O$11:$O$409)</f>
        <v>0</v>
      </c>
      <c r="J1118" s="337">
        <f>SUMIF('Tab 4'!$N$11:$N$409,A1118,'Tab 4'!$O$11:$O$409)</f>
        <v>0</v>
      </c>
      <c r="K1118" s="337">
        <f>SUMIF('Tab 5'!$N$11:$N$69,A1118,'Tab 5'!$O$11:$O$69)</f>
        <v>0</v>
      </c>
      <c r="L1118" s="751">
        <f>SUMIF('Tab 6'!$N$11:$N$409,A1118,'Tab 6'!$O$11:$O$409)</f>
        <v>0</v>
      </c>
      <c r="M1118" s="337">
        <f>SUMIF('Tab7'!$N$70:$N$273,A1118,'Tab7'!$O$70:$O$273)</f>
        <v>0</v>
      </c>
      <c r="N1118" s="337">
        <f>SUMIF('Tab 8'!$N$70:$N$680,A1118,'Tab 8'!$O$70:$O$680)</f>
        <v>0</v>
      </c>
      <c r="O1118" s="739">
        <f t="shared" si="69"/>
        <v>0</v>
      </c>
      <c r="P1118" s="740">
        <f t="shared" si="71"/>
        <v>0</v>
      </c>
    </row>
    <row r="1119" spans="1:17">
      <c r="A1119" s="732" t="s">
        <v>1782</v>
      </c>
      <c r="B1119" s="80">
        <f>VLOOKUP(A1119,[1]Adjustments!$A$12:$B$1400,2,FALSE)</f>
        <v>249126.54</v>
      </c>
      <c r="C1119" s="80">
        <f>VLOOKUP(A1119,[1]Adjustments!$A$12:$DS$1400,123,FALSE)</f>
        <v>0</v>
      </c>
      <c r="D1119" s="80">
        <f t="shared" si="70"/>
        <v>249126.54</v>
      </c>
      <c r="F1119" s="337">
        <f>VLOOKUP(A1119,[1]Adjustments!$A$12:$DQ$1400,121,FALSE)</f>
        <v>0</v>
      </c>
      <c r="G1119" s="740">
        <f t="shared" si="72"/>
        <v>-249126.54</v>
      </c>
      <c r="I1119" s="738">
        <f>SUMIF('Tab 3'!$N$11:$N$409,A1119,'Tab 3'!$O$11:$O$409)</f>
        <v>0</v>
      </c>
      <c r="J1119" s="337">
        <f>SUMIF('Tab 4'!$N$11:$N$409,A1119,'Tab 4'!$O$11:$O$409)</f>
        <v>0</v>
      </c>
      <c r="K1119" s="337">
        <f>SUMIF('Tab 5'!$N$11:$N$69,A1119,'Tab 5'!$O$11:$O$69)</f>
        <v>0</v>
      </c>
      <c r="L1119" s="751">
        <f>SUMIF('Tab 6'!$N$11:$N$409,A1119,'Tab 6'!$O$11:$O$409)</f>
        <v>0</v>
      </c>
      <c r="M1119" s="337">
        <f>SUMIF('Tab7'!$N$70:$N$273,A1119,'Tab7'!$O$70:$O$273)</f>
        <v>0</v>
      </c>
      <c r="N1119" s="337">
        <f>SUMIF('Tab 8'!$N$70:$N$680,A1119,'Tab 8'!$O$70:$O$680)</f>
        <v>0</v>
      </c>
      <c r="O1119" s="739">
        <f t="shared" si="69"/>
        <v>0</v>
      </c>
      <c r="P1119" s="740">
        <f t="shared" si="71"/>
        <v>0</v>
      </c>
    </row>
    <row r="1120" spans="1:17">
      <c r="A1120" s="732" t="s">
        <v>1783</v>
      </c>
      <c r="B1120" s="80">
        <f>VLOOKUP(A1120,[1]Adjustments!$A$12:$B$1400,2,FALSE)</f>
        <v>1307725.08</v>
      </c>
      <c r="C1120" s="80">
        <f>VLOOKUP(A1120,[1]Adjustments!$A$12:$DS$1400,123,FALSE)</f>
        <v>0</v>
      </c>
      <c r="D1120" s="80">
        <f t="shared" si="70"/>
        <v>1307725.08</v>
      </c>
      <c r="F1120" s="337">
        <f>VLOOKUP(A1120,[1]Adjustments!$A$12:$DQ$1400,121,FALSE)</f>
        <v>-1135760.93</v>
      </c>
      <c r="G1120" s="740">
        <f t="shared" si="72"/>
        <v>-2443486.0099999998</v>
      </c>
      <c r="I1120" s="738">
        <f>SUMIF('Tab 3'!$N$11:$N$409,A1120,'Tab 3'!$O$11:$O$409)</f>
        <v>0</v>
      </c>
      <c r="J1120" s="337">
        <f>SUMIF('Tab 4'!$N$11:$N$409,A1120,'Tab 4'!$O$11:$O$409)</f>
        <v>-2107846.89</v>
      </c>
      <c r="K1120" s="337">
        <f>SUMIF('Tab 5'!$N$11:$N$69,A1120,'Tab 5'!$O$11:$O$69)</f>
        <v>0</v>
      </c>
      <c r="L1120" s="751">
        <f>SUMIF('Tab 6'!$N$11:$N$409,A1120,'Tab 6'!$O$11:$O$409)</f>
        <v>0</v>
      </c>
      <c r="M1120" s="337">
        <f>SUMIF('Tab7'!$N$70:$N$273,A1120,'Tab7'!$O$70:$O$273)</f>
        <v>0</v>
      </c>
      <c r="N1120" s="337">
        <f>SUMIF('Tab 8'!$N$70:$N$680,A1120,'Tab 8'!$O$70:$O$680)</f>
        <v>0</v>
      </c>
      <c r="O1120" s="739">
        <f t="shared" si="69"/>
        <v>-2107846.89</v>
      </c>
      <c r="P1120" s="740">
        <f t="shared" si="71"/>
        <v>-2107846.89</v>
      </c>
    </row>
    <row r="1121" spans="1:18">
      <c r="A1121" s="732" t="s">
        <v>1784</v>
      </c>
      <c r="B1121" s="80">
        <f>VLOOKUP(A1121,[1]Adjustments!$A$12:$B$1400,2,FALSE)</f>
        <v>1295609.79</v>
      </c>
      <c r="C1121" s="80">
        <f>VLOOKUP(A1121,[1]Adjustments!$A$12:$DS$1400,123,FALSE)</f>
        <v>0</v>
      </c>
      <c r="D1121" s="80">
        <f t="shared" si="70"/>
        <v>1295609.79</v>
      </c>
      <c r="F1121" s="337">
        <f>VLOOKUP(A1121,[1]Adjustments!$A$12:$DQ$1400,121,FALSE)</f>
        <v>-41375.089999999997</v>
      </c>
      <c r="G1121" s="740">
        <f t="shared" si="72"/>
        <v>-1336984.8800000001</v>
      </c>
      <c r="I1121" s="738">
        <f>SUMIF('Tab 3'!$N$11:$N$409,A1121,'Tab 3'!$O$11:$O$409)</f>
        <v>0</v>
      </c>
      <c r="J1121" s="337">
        <f>SUMIF('Tab 4'!$N$11:$N$409,A1121,'Tab 4'!$O$11:$O$409)</f>
        <v>-7981.5</v>
      </c>
      <c r="K1121" s="337">
        <f>SUMIF('Tab 5'!$N$11:$N$69,A1121,'Tab 5'!$O$11:$O$69)</f>
        <v>0</v>
      </c>
      <c r="L1121" s="751">
        <f>SUMIF('Tab 6'!$N$11:$N$409,A1121,'Tab 6'!$O$11:$O$409)</f>
        <v>0</v>
      </c>
      <c r="M1121" s="337">
        <f>SUMIF('Tab7'!$N$70:$N$273,A1121,'Tab7'!$O$70:$O$273)</f>
        <v>0</v>
      </c>
      <c r="N1121" s="337">
        <f>SUMIF('Tab 8'!$N$70:$N$680,A1121,'Tab 8'!$O$70:$O$680)</f>
        <v>0</v>
      </c>
      <c r="O1121" s="739">
        <f t="shared" si="69"/>
        <v>-7981.5</v>
      </c>
      <c r="P1121" s="740">
        <f t="shared" si="71"/>
        <v>-7981.5</v>
      </c>
    </row>
    <row r="1122" spans="1:18">
      <c r="A1122" s="734" t="s">
        <v>1785</v>
      </c>
      <c r="B1122" s="109">
        <f>VLOOKUP(A1122,[1]Adjustments!$A$12:$B$1400,2,FALSE)</f>
        <v>3958297.77</v>
      </c>
      <c r="C1122" s="109">
        <f>VLOOKUP(A1122,[1]Adjustments!$A$12:$DS$1400,123,FALSE)</f>
        <v>0</v>
      </c>
      <c r="D1122" s="109">
        <f t="shared" si="70"/>
        <v>3958297.77</v>
      </c>
      <c r="E1122" s="841"/>
      <c r="F1122" s="842">
        <f>VLOOKUP(A1122,[1]Adjustments!$A$12:$DQ$1400,121,FALSE)</f>
        <v>-3248231.94</v>
      </c>
      <c r="G1122" s="830">
        <f t="shared" si="72"/>
        <v>-7206529.71</v>
      </c>
      <c r="H1122" s="841"/>
      <c r="I1122" s="843">
        <f>SUMIF('Tab 3'!$N$11:$N$409,A1122,'Tab 3'!$O$11:$O$409)</f>
        <v>0</v>
      </c>
      <c r="J1122" s="842">
        <f>SUMIF('Tab 4'!$N$11:$N$409,A1122,'Tab 4'!$O$11:$O$409)</f>
        <v>-3023686.08</v>
      </c>
      <c r="K1122" s="842">
        <f>SUMIF('Tab 5'!$N$11:$N$69,A1122,'Tab 5'!$O$11:$O$69)</f>
        <v>0</v>
      </c>
      <c r="L1122" s="844">
        <f>SUMIF('Tab 6'!$N$11:$N$409,A1122,'Tab 6'!$O$11:$O$409)</f>
        <v>0</v>
      </c>
      <c r="M1122" s="842">
        <f>SUMIF('Tab7'!$N$70:$N$273,A1122,'Tab7'!$O$70:$O$273)</f>
        <v>0</v>
      </c>
      <c r="N1122" s="842">
        <f>SUMIF('Tab 8'!$N$70:$N$680,A1122,'Tab 8'!$O$70:$O$680)</f>
        <v>0</v>
      </c>
      <c r="O1122" s="870">
        <f t="shared" si="69"/>
        <v>-3023686.08</v>
      </c>
      <c r="P1122" s="830">
        <f t="shared" si="71"/>
        <v>-3023686.08</v>
      </c>
      <c r="Q1122" s="831"/>
    </row>
    <row r="1123" spans="1:18">
      <c r="A1123" s="892" t="s">
        <v>1786</v>
      </c>
      <c r="B1123" s="867">
        <f>VLOOKUP(A1123,[1]Adjustments!$A$12:$B$1400,2,FALSE)</f>
        <v>28760636.719999999</v>
      </c>
      <c r="C1123" s="867">
        <f>VLOOKUP(A1123,[1]Adjustments!$A$12:$DS$1400,123,FALSE)</f>
        <v>0</v>
      </c>
      <c r="D1123" s="867">
        <f t="shared" si="70"/>
        <v>28760636.719999999</v>
      </c>
      <c r="E1123" s="868"/>
      <c r="F1123" s="869">
        <f>VLOOKUP(A1123,[1]Adjustments!$A$12:$DQ$1400,121,FALSE)</f>
        <v>-26935423</v>
      </c>
      <c r="G1123" s="869">
        <f t="shared" si="72"/>
        <v>-55696059.719999999</v>
      </c>
      <c r="H1123" s="841"/>
      <c r="I1123" s="843">
        <f>SUMIF('Tab 3'!$N$11:$N$409,A1123,'Tab 3'!$O$11:$O$409)</f>
        <v>0</v>
      </c>
      <c r="J1123" s="842">
        <f>SUMIF('Tab 4'!$N$11:$N$409,A1123,'Tab 4'!$O$11:$O$409)</f>
        <v>-26652465.129999999</v>
      </c>
      <c r="K1123" s="842">
        <f>SUMIF('Tab 5'!$N$11:$N$69,A1123,'Tab 5'!$O$11:$O$69)</f>
        <v>0</v>
      </c>
      <c r="L1123" s="844">
        <f>SUMIF('Tab 6'!$N$11:$N$409,A1123,'Tab 6'!$O$11:$O$409)</f>
        <v>0</v>
      </c>
      <c r="M1123" s="842">
        <f>SUMIF('Tab7'!$N$70:$N$273,A1123,'Tab7'!$O$70:$O$273)</f>
        <v>0</v>
      </c>
      <c r="N1123" s="842">
        <f>SUMIF('Tab 8'!$N$70:$N$680,A1123,'Tab 8'!$O$70:$O$680)</f>
        <v>0</v>
      </c>
      <c r="O1123" s="870">
        <f t="shared" si="69"/>
        <v>-26652465.129999999</v>
      </c>
      <c r="P1123" s="830">
        <f t="shared" si="71"/>
        <v>-26652465.129999999</v>
      </c>
      <c r="Q1123" s="831"/>
    </row>
    <row r="1124" spans="1:18">
      <c r="A1124" s="734" t="s">
        <v>1787</v>
      </c>
      <c r="B1124" s="109">
        <f>VLOOKUP(A1124,[1]Adjustments!$A$12:$B$1400,2,FALSE)</f>
        <v>10389897.9</v>
      </c>
      <c r="C1124" s="109">
        <f>VLOOKUP(A1124,[1]Adjustments!$A$12:$DS$1400,123,FALSE)</f>
        <v>0</v>
      </c>
      <c r="D1124" s="109">
        <f t="shared" si="70"/>
        <v>10389897.9</v>
      </c>
      <c r="E1124" s="841"/>
      <c r="F1124" s="842">
        <f>VLOOKUP(A1124,[1]Adjustments!$A$12:$DQ$1400,121,FALSE)</f>
        <v>0</v>
      </c>
      <c r="G1124" s="830">
        <f t="shared" si="72"/>
        <v>-10389897.9</v>
      </c>
      <c r="H1124" s="841"/>
      <c r="I1124" s="843">
        <f>SUMIF('Tab 3'!$N$11:$N$409,A1124,'Tab 3'!$O$11:$O$409)</f>
        <v>0</v>
      </c>
      <c r="J1124" s="842">
        <f>SUMIF('Tab 4'!$N$11:$N$409,A1124,'Tab 4'!$O$11:$O$409)</f>
        <v>0</v>
      </c>
      <c r="K1124" s="842">
        <f>SUMIF('Tab 5'!$N$11:$N$69,A1124,'Tab 5'!$O$11:$O$69)</f>
        <v>0</v>
      </c>
      <c r="L1124" s="844">
        <f>SUMIF('Tab 6'!$N$11:$N$409,A1124,'Tab 6'!$O$11:$O$409)</f>
        <v>0</v>
      </c>
      <c r="M1124" s="842">
        <f>SUMIF('Tab7'!$N$70:$N$273,A1124,'Tab7'!$O$70:$O$273)</f>
        <v>0</v>
      </c>
      <c r="N1124" s="842">
        <f>SUMIF('Tab 8'!$N$70:$N$680,A1124,'Tab 8'!$O$70:$O$680)</f>
        <v>0</v>
      </c>
      <c r="O1124" s="870">
        <f t="shared" si="69"/>
        <v>0</v>
      </c>
      <c r="P1124" s="830">
        <f t="shared" si="71"/>
        <v>0</v>
      </c>
      <c r="Q1124" s="831"/>
    </row>
    <row r="1125" spans="1:18">
      <c r="A1125" s="892" t="s">
        <v>1788</v>
      </c>
      <c r="B1125" s="867">
        <f>VLOOKUP(A1125,[1]Adjustments!$A$12:$B$1400,2,FALSE)</f>
        <v>64934525.75</v>
      </c>
      <c r="C1125" s="867">
        <f>VLOOKUP(A1125,[1]Adjustments!$A$12:$DS$1400,123,FALSE)</f>
        <v>0</v>
      </c>
      <c r="D1125" s="867">
        <f t="shared" si="70"/>
        <v>64934525.75</v>
      </c>
      <c r="E1125" s="868"/>
      <c r="F1125" s="869">
        <f>VLOOKUP(A1125,[1]Adjustments!$A$12:$DQ$1400,121,FALSE)</f>
        <v>-62078731.240000002</v>
      </c>
      <c r="G1125" s="869">
        <f t="shared" si="72"/>
        <v>-127013256.99000001</v>
      </c>
      <c r="H1125" s="841"/>
      <c r="I1125" s="843">
        <f>SUMIF('Tab 3'!$N$11:$N$409,A1125,'Tab 3'!$O$11:$O$409)</f>
        <v>0</v>
      </c>
      <c r="J1125" s="842">
        <f>SUMIF('Tab 4'!$N$11:$N$409,A1125,'Tab 4'!$O$11:$O$409)</f>
        <v>-65547936.68</v>
      </c>
      <c r="K1125" s="842">
        <f>SUMIF('Tab 5'!$N$11:$N$69,A1125,'Tab 5'!$O$11:$O$69)</f>
        <v>0</v>
      </c>
      <c r="L1125" s="844">
        <f>SUMIF('Tab 6'!$N$11:$N$409,A1125,'Tab 6'!$O$11:$O$409)</f>
        <v>0</v>
      </c>
      <c r="M1125" s="842">
        <f>SUMIF('Tab7'!$N$70:$N$273,A1125,'Tab7'!$O$70:$O$273)</f>
        <v>0</v>
      </c>
      <c r="N1125" s="842">
        <f>SUMIF('Tab 8'!$N$70:$N$680,A1125,'Tab 8'!$O$70:$O$680)</f>
        <v>0</v>
      </c>
      <c r="O1125" s="870">
        <f t="shared" si="69"/>
        <v>-65547936.68</v>
      </c>
      <c r="P1125" s="830">
        <f t="shared" si="71"/>
        <v>-65547936.68</v>
      </c>
      <c r="Q1125" s="831"/>
    </row>
    <row r="1126" spans="1:18">
      <c r="A1126" s="734" t="s">
        <v>1789</v>
      </c>
      <c r="B1126" s="109">
        <f>VLOOKUP(A1126,[1]Adjustments!$A$12:$B$1400,2,FALSE)</f>
        <v>9724340.9100000001</v>
      </c>
      <c r="C1126" s="109">
        <f>VLOOKUP(A1126,[1]Adjustments!$A$12:$DS$1400,123,FALSE)</f>
        <v>0</v>
      </c>
      <c r="D1126" s="109">
        <f t="shared" si="70"/>
        <v>9724340.9100000001</v>
      </c>
      <c r="E1126" s="841"/>
      <c r="F1126" s="842">
        <f>VLOOKUP(A1126,[1]Adjustments!$A$12:$DQ$1400,121,FALSE)</f>
        <v>-9295312.9499999993</v>
      </c>
      <c r="G1126" s="830">
        <f t="shared" si="72"/>
        <v>-19019653.859999999</v>
      </c>
      <c r="H1126" s="841"/>
      <c r="I1126" s="843">
        <f>SUMIF('Tab 3'!$N$11:$N$409,A1126,'Tab 3'!$O$11:$O$409)</f>
        <v>0</v>
      </c>
      <c r="J1126" s="842">
        <f>SUMIF('Tab 4'!$N$11:$N$409,A1126,'Tab 4'!$O$11:$O$409)</f>
        <v>-10902035.09</v>
      </c>
      <c r="K1126" s="842">
        <f>SUMIF('Tab 5'!$N$11:$N$69,A1126,'Tab 5'!$O$11:$O$69)</f>
        <v>0</v>
      </c>
      <c r="L1126" s="844">
        <f>SUMIF('Tab 6'!$N$11:$N$409,A1126,'Tab 6'!$O$11:$O$409)</f>
        <v>0</v>
      </c>
      <c r="M1126" s="842">
        <f>SUMIF('Tab7'!$N$70:$N$273,A1126,'Tab7'!$O$70:$O$273)</f>
        <v>0</v>
      </c>
      <c r="N1126" s="842">
        <f>SUMIF('Tab 8'!$N$70:$N$680,A1126,'Tab 8'!$O$70:$O$680)</f>
        <v>0</v>
      </c>
      <c r="O1126" s="870">
        <f t="shared" si="69"/>
        <v>-10902035.09</v>
      </c>
      <c r="P1126" s="830">
        <f t="shared" si="71"/>
        <v>-10902035.09</v>
      </c>
      <c r="Q1126" s="895"/>
      <c r="R1126" s="69"/>
    </row>
    <row r="1127" spans="1:18">
      <c r="A1127" s="732" t="s">
        <v>1790</v>
      </c>
      <c r="B1127" s="80">
        <f>VLOOKUP(A1127,[1]Adjustments!$A$12:$B$1400,2,FALSE)</f>
        <v>7475989.3300000001</v>
      </c>
      <c r="C1127" s="80">
        <f>VLOOKUP(A1127,[1]Adjustments!$A$12:$DS$1400,123,FALSE)</f>
        <v>0</v>
      </c>
      <c r="D1127" s="80">
        <f t="shared" si="70"/>
        <v>7475989.3300000001</v>
      </c>
      <c r="F1127" s="337">
        <f>VLOOKUP(A1127,[1]Adjustments!$A$12:$DQ$1400,121,FALSE)</f>
        <v>-6027172.8300000001</v>
      </c>
      <c r="G1127" s="740">
        <f t="shared" si="72"/>
        <v>-13503162.16</v>
      </c>
      <c r="I1127" s="738">
        <f>SUMIF('Tab 3'!$N$11:$N$409,A1127,'Tab 3'!$O$11:$O$409)</f>
        <v>0</v>
      </c>
      <c r="J1127" s="337">
        <f>SUMIF('Tab 4'!$N$11:$N$409,A1127,'Tab 4'!$O$11:$O$409)</f>
        <v>0</v>
      </c>
      <c r="K1127" s="337">
        <f>SUMIF('Tab 5'!$N$11:$N$69,A1127,'Tab 5'!$O$11:$O$69)</f>
        <v>0</v>
      </c>
      <c r="L1127" s="751">
        <f>SUMIF('Tab 6'!$N$11:$N$409,A1127,'Tab 6'!$O$11:$O$409)</f>
        <v>0</v>
      </c>
      <c r="M1127" s="337">
        <f>SUMIF('Tab7'!$N$70:$N$273,A1127,'Tab7'!$O$70:$O$273)</f>
        <v>0</v>
      </c>
      <c r="N1127" s="337">
        <f>SUMIF('Tab 8'!$N$70:$N$680,A1127,'Tab 8'!$O$70:$O$680)</f>
        <v>0</v>
      </c>
      <c r="O1127" s="739">
        <f t="shared" si="69"/>
        <v>0</v>
      </c>
      <c r="P1127" s="740">
        <f t="shared" si="71"/>
        <v>0</v>
      </c>
    </row>
    <row r="1128" spans="1:18">
      <c r="A1128" s="732" t="s">
        <v>1791</v>
      </c>
      <c r="B1128" s="80">
        <f>VLOOKUP(A1128,[1]Adjustments!$A$12:$B$1400,2,FALSE)</f>
        <v>93568.72</v>
      </c>
      <c r="C1128" s="80">
        <f>VLOOKUP(A1128,[1]Adjustments!$A$12:$DS$1400,123,FALSE)</f>
        <v>0</v>
      </c>
      <c r="D1128" s="80">
        <f t="shared" si="70"/>
        <v>93568.72</v>
      </c>
      <c r="F1128" s="337">
        <f>VLOOKUP(A1128,[1]Adjustments!$A$12:$DQ$1400,121,FALSE)</f>
        <v>0</v>
      </c>
      <c r="G1128" s="740">
        <f t="shared" si="72"/>
        <v>-93568.72</v>
      </c>
      <c r="I1128" s="738">
        <f>SUMIF('Tab 3'!$N$11:$N$409,A1128,'Tab 3'!$O$11:$O$409)</f>
        <v>0</v>
      </c>
      <c r="J1128" s="337">
        <f>SUMIF('Tab 4'!$N$11:$N$409,A1128,'Tab 4'!$O$11:$O$409)</f>
        <v>0</v>
      </c>
      <c r="K1128" s="337">
        <f>SUMIF('Tab 5'!$N$11:$N$69,A1128,'Tab 5'!$O$11:$O$69)</f>
        <v>0</v>
      </c>
      <c r="L1128" s="751">
        <f>SUMIF('Tab 6'!$N$11:$N$409,A1128,'Tab 6'!$O$11:$O$409)</f>
        <v>0</v>
      </c>
      <c r="M1128" s="337">
        <f>SUMIF('Tab7'!$N$70:$N$273,A1128,'Tab7'!$O$70:$O$273)</f>
        <v>0</v>
      </c>
      <c r="N1128" s="337">
        <f>SUMIF('Tab 8'!$N$70:$N$680,A1128,'Tab 8'!$O$70:$O$680)</f>
        <v>0</v>
      </c>
      <c r="O1128" s="739">
        <f t="shared" si="69"/>
        <v>0</v>
      </c>
      <c r="P1128" s="740">
        <f t="shared" si="71"/>
        <v>0</v>
      </c>
    </row>
    <row r="1129" spans="1:18">
      <c r="A1129" s="732" t="s">
        <v>1792</v>
      </c>
      <c r="B1129" s="80">
        <f>VLOOKUP(A1129,[1]Adjustments!$A$12:$B$1400,2,FALSE)</f>
        <v>1987767.95</v>
      </c>
      <c r="C1129" s="80">
        <f>VLOOKUP(A1129,[1]Adjustments!$A$12:$DS$1400,123,FALSE)</f>
        <v>0</v>
      </c>
      <c r="D1129" s="80">
        <f t="shared" si="70"/>
        <v>1987767.95</v>
      </c>
      <c r="F1129" s="337">
        <f>VLOOKUP(A1129,[1]Adjustments!$A$12:$DQ$1400,121,FALSE)</f>
        <v>-1809.4100000000017</v>
      </c>
      <c r="G1129" s="740">
        <f t="shared" si="72"/>
        <v>-1989577.3599999999</v>
      </c>
      <c r="I1129" s="738">
        <f>SUMIF('Tab 3'!$N$11:$N$409,A1129,'Tab 3'!$O$11:$O$409)</f>
        <v>0</v>
      </c>
      <c r="J1129" s="337">
        <f>SUMIF('Tab 4'!$N$11:$N$409,A1129,'Tab 4'!$O$11:$O$409)</f>
        <v>8686.2500000000018</v>
      </c>
      <c r="K1129" s="337">
        <f>SUMIF('Tab 5'!$N$11:$N$69,A1129,'Tab 5'!$O$11:$O$69)</f>
        <v>0</v>
      </c>
      <c r="L1129" s="751">
        <f>SUMIF('Tab 6'!$N$11:$N$409,A1129,'Tab 6'!$O$11:$O$409)</f>
        <v>0</v>
      </c>
      <c r="M1129" s="337">
        <f>SUMIF('Tab7'!$N$70:$N$273,A1129,'Tab7'!$O$70:$O$273)</f>
        <v>0</v>
      </c>
      <c r="N1129" s="337">
        <f>SUMIF('Tab 8'!$N$70:$N$680,A1129,'Tab 8'!$O$70:$O$680)</f>
        <v>0</v>
      </c>
      <c r="O1129" s="739">
        <f t="shared" si="69"/>
        <v>8686.2500000000018</v>
      </c>
      <c r="P1129" s="740">
        <f t="shared" si="71"/>
        <v>8686.2500000000018</v>
      </c>
    </row>
    <row r="1130" spans="1:18">
      <c r="A1130" s="826" t="s">
        <v>1793</v>
      </c>
      <c r="B1130" s="827">
        <f>VLOOKUP(A1130,[1]Adjustments!$A$12:$B$1400,2,FALSE)</f>
        <v>62651.95</v>
      </c>
      <c r="C1130" s="827">
        <f>VLOOKUP(A1130,[1]Adjustments!$A$12:$DS$1400,123,FALSE)</f>
        <v>0</v>
      </c>
      <c r="D1130" s="827">
        <f t="shared" si="70"/>
        <v>62651.95</v>
      </c>
      <c r="E1130" s="828"/>
      <c r="F1130" s="829">
        <f>VLOOKUP(A1130,[1]Adjustments!$A$12:$DQ$1400,121,FALSE)</f>
        <v>0</v>
      </c>
      <c r="G1130" s="829">
        <f t="shared" si="72"/>
        <v>-62651.95</v>
      </c>
      <c r="I1130" s="738">
        <f>SUMIF('Tab 3'!$N$11:$N$409,A1130,'Tab 3'!$O$11:$O$409)</f>
        <v>0</v>
      </c>
      <c r="J1130" s="337">
        <f>SUMIF('Tab 4'!$N$11:$N$409,A1130,'Tab 4'!$O$11:$O$409)</f>
        <v>0</v>
      </c>
      <c r="K1130" s="337">
        <f>SUMIF('Tab 5'!$N$11:$N$69,A1130,'Tab 5'!$O$11:$O$69)</f>
        <v>0</v>
      </c>
      <c r="L1130" s="751">
        <f>SUMIF('Tab 6'!$N$11:$N$409,A1130,'Tab 6'!$O$11:$O$409)</f>
        <v>0</v>
      </c>
      <c r="M1130" s="337">
        <f>SUMIF('Tab7'!$N$70:$N$273,A1130,'Tab7'!$O$70:$O$273)</f>
        <v>0</v>
      </c>
      <c r="N1130" s="337">
        <f>SUMIF('Tab 8'!$N$70:$N$680,A1130,'Tab 8'!$O$70:$O$680)</f>
        <v>0</v>
      </c>
      <c r="O1130" s="739">
        <f t="shared" si="69"/>
        <v>0</v>
      </c>
      <c r="P1130" s="740">
        <f t="shared" si="71"/>
        <v>0</v>
      </c>
    </row>
    <row r="1131" spans="1:18">
      <c r="A1131" s="732" t="s">
        <v>1794</v>
      </c>
      <c r="B1131" s="80">
        <f>VLOOKUP(A1131,[1]Adjustments!$A$12:$B$1400,2,FALSE)</f>
        <v>497967.77</v>
      </c>
      <c r="C1131" s="80">
        <f>VLOOKUP(A1131,[1]Adjustments!$A$12:$DS$1400,123,FALSE)</f>
        <v>0</v>
      </c>
      <c r="D1131" s="80">
        <f t="shared" si="70"/>
        <v>497967.77</v>
      </c>
      <c r="F1131" s="337">
        <f>VLOOKUP(A1131,[1]Adjustments!$A$12:$DQ$1400,121,FALSE)</f>
        <v>4813.8099999999977</v>
      </c>
      <c r="G1131" s="740">
        <f t="shared" si="72"/>
        <v>-493153.96</v>
      </c>
      <c r="I1131" s="738">
        <f>SUMIF('Tab 3'!$N$11:$N$409,A1131,'Tab 3'!$O$11:$O$409)</f>
        <v>0</v>
      </c>
      <c r="J1131" s="337">
        <f>SUMIF('Tab 4'!$N$11:$N$409,A1131,'Tab 4'!$O$11:$O$409)</f>
        <v>7000.9399999999969</v>
      </c>
      <c r="K1131" s="337">
        <f>SUMIF('Tab 5'!$N$11:$N$69,A1131,'Tab 5'!$O$11:$O$69)</f>
        <v>0</v>
      </c>
      <c r="L1131" s="751">
        <f>SUMIF('Tab 6'!$N$11:$N$409,A1131,'Tab 6'!$O$11:$O$409)</f>
        <v>0</v>
      </c>
      <c r="M1131" s="337">
        <f>SUMIF('Tab7'!$N$70:$N$273,A1131,'Tab7'!$O$70:$O$273)</f>
        <v>0</v>
      </c>
      <c r="N1131" s="337">
        <f>SUMIF('Tab 8'!$N$70:$N$680,A1131,'Tab 8'!$O$70:$O$680)</f>
        <v>0</v>
      </c>
      <c r="O1131" s="739">
        <f t="shared" si="69"/>
        <v>7000.9399999999969</v>
      </c>
      <c r="P1131" s="740">
        <f t="shared" si="71"/>
        <v>7000.9399999999969</v>
      </c>
    </row>
    <row r="1132" spans="1:18">
      <c r="A1132" s="732" t="s">
        <v>1795</v>
      </c>
      <c r="B1132" s="80">
        <f>VLOOKUP(A1132,[1]Adjustments!$A$12:$B$1400,2,FALSE)</f>
        <v>613928.89</v>
      </c>
      <c r="C1132" s="80">
        <f>VLOOKUP(A1132,[1]Adjustments!$A$12:$DS$1400,123,FALSE)</f>
        <v>0</v>
      </c>
      <c r="D1132" s="80">
        <f t="shared" si="70"/>
        <v>613928.89</v>
      </c>
      <c r="F1132" s="337">
        <f>VLOOKUP(A1132,[1]Adjustments!$A$12:$DQ$1400,121,FALSE)</f>
        <v>-57611.75</v>
      </c>
      <c r="G1132" s="740">
        <f t="shared" si="72"/>
        <v>-671540.64</v>
      </c>
      <c r="I1132" s="738">
        <f>SUMIF('Tab 3'!$N$11:$N$409,A1132,'Tab 3'!$O$11:$O$409)</f>
        <v>0</v>
      </c>
      <c r="J1132" s="337">
        <f>SUMIF('Tab 4'!$N$11:$N$409,A1132,'Tab 4'!$O$11:$O$409)</f>
        <v>0</v>
      </c>
      <c r="K1132" s="337">
        <f>SUMIF('Tab 5'!$N$11:$N$69,A1132,'Tab 5'!$O$11:$O$69)</f>
        <v>0</v>
      </c>
      <c r="L1132" s="751">
        <f>SUMIF('Tab 6'!$N$11:$N$409,A1132,'Tab 6'!$O$11:$O$409)</f>
        <v>0</v>
      </c>
      <c r="M1132" s="337">
        <f>SUMIF('Tab7'!$N$70:$N$273,A1132,'Tab7'!$O$70:$O$273)</f>
        <v>0</v>
      </c>
      <c r="N1132" s="337">
        <f>SUMIF('Tab 8'!$N$70:$N$680,A1132,'Tab 8'!$O$70:$O$680)</f>
        <v>0</v>
      </c>
      <c r="O1132" s="739">
        <f t="shared" si="69"/>
        <v>0</v>
      </c>
      <c r="P1132" s="740">
        <f t="shared" si="71"/>
        <v>0</v>
      </c>
    </row>
    <row r="1133" spans="1:18">
      <c r="A1133" s="826" t="s">
        <v>1796</v>
      </c>
      <c r="B1133" s="827">
        <f>VLOOKUP(A1133,[1]Adjustments!$A$12:$B$1400,2,FALSE)</f>
        <v>114063.72</v>
      </c>
      <c r="C1133" s="827">
        <f>VLOOKUP(A1133,[1]Adjustments!$A$12:$DS$1400,123,FALSE)</f>
        <v>0</v>
      </c>
      <c r="D1133" s="827">
        <f t="shared" si="70"/>
        <v>114063.72</v>
      </c>
      <c r="E1133" s="828"/>
      <c r="F1133" s="829">
        <f>VLOOKUP(A1133,[1]Adjustments!$A$12:$DQ$1400,121,FALSE)</f>
        <v>0</v>
      </c>
      <c r="G1133" s="829">
        <f t="shared" si="72"/>
        <v>-114063.72</v>
      </c>
      <c r="I1133" s="738">
        <f>SUMIF('Tab 3'!$N$11:$N$409,A1133,'Tab 3'!$O$11:$O$409)</f>
        <v>0</v>
      </c>
      <c r="J1133" s="337">
        <f>SUMIF('Tab 4'!$N$11:$N$409,A1133,'Tab 4'!$O$11:$O$409)</f>
        <v>0</v>
      </c>
      <c r="K1133" s="337">
        <f>SUMIF('Tab 5'!$N$11:$N$69,A1133,'Tab 5'!$O$11:$O$69)</f>
        <v>0</v>
      </c>
      <c r="L1133" s="751">
        <f>SUMIF('Tab 6'!$N$11:$N$409,A1133,'Tab 6'!$O$11:$O$409)</f>
        <v>0</v>
      </c>
      <c r="M1133" s="337">
        <f>SUMIF('Tab7'!$N$70:$N$273,A1133,'Tab7'!$O$70:$O$273)</f>
        <v>0</v>
      </c>
      <c r="N1133" s="337">
        <f>SUMIF('Tab 8'!$N$70:$N$680,A1133,'Tab 8'!$O$70:$O$680)</f>
        <v>0</v>
      </c>
      <c r="O1133" s="739">
        <f t="shared" si="69"/>
        <v>0</v>
      </c>
      <c r="P1133" s="740">
        <f t="shared" si="71"/>
        <v>0</v>
      </c>
    </row>
    <row r="1134" spans="1:18">
      <c r="A1134" s="826" t="s">
        <v>1797</v>
      </c>
      <c r="B1134" s="827">
        <f>VLOOKUP(A1134,[1]Adjustments!$A$12:$B$1400,2,FALSE)</f>
        <v>198252.06</v>
      </c>
      <c r="C1134" s="827">
        <f>VLOOKUP(A1134,[1]Adjustments!$A$12:$DS$1400,123,FALSE)</f>
        <v>0</v>
      </c>
      <c r="D1134" s="827">
        <f t="shared" si="70"/>
        <v>198252.06</v>
      </c>
      <c r="E1134" s="828"/>
      <c r="F1134" s="829">
        <f>VLOOKUP(A1134,[1]Adjustments!$A$12:$DQ$1400,121,FALSE)</f>
        <v>0</v>
      </c>
      <c r="G1134" s="829">
        <f t="shared" si="72"/>
        <v>-198252.06</v>
      </c>
      <c r="I1134" s="738">
        <f>SUMIF('Tab 3'!$N$11:$N$409,A1134,'Tab 3'!$O$11:$O$409)</f>
        <v>0</v>
      </c>
      <c r="J1134" s="337">
        <f>SUMIF('Tab 4'!$N$11:$N$409,A1134,'Tab 4'!$O$11:$O$409)</f>
        <v>0</v>
      </c>
      <c r="K1134" s="337">
        <f>SUMIF('Tab 5'!$N$11:$N$69,A1134,'Tab 5'!$O$11:$O$69)</f>
        <v>0</v>
      </c>
      <c r="L1134" s="751">
        <f>SUMIF('Tab 6'!$N$11:$N$409,A1134,'Tab 6'!$O$11:$O$409)</f>
        <v>0</v>
      </c>
      <c r="M1134" s="337">
        <f>SUMIF('Tab7'!$N$70:$N$273,A1134,'Tab7'!$O$70:$O$273)</f>
        <v>0</v>
      </c>
      <c r="N1134" s="337">
        <f>SUMIF('Tab 8'!$N$70:$N$680,A1134,'Tab 8'!$O$70:$O$680)</f>
        <v>0</v>
      </c>
      <c r="O1134" s="739">
        <f t="shared" si="69"/>
        <v>0</v>
      </c>
      <c r="P1134" s="740">
        <f t="shared" si="71"/>
        <v>0</v>
      </c>
    </row>
    <row r="1135" spans="1:18">
      <c r="A1135" s="732" t="s">
        <v>1798</v>
      </c>
      <c r="B1135" s="80">
        <f>VLOOKUP(A1135,[1]Adjustments!$A$12:$B$1400,2,FALSE)</f>
        <v>112697.9</v>
      </c>
      <c r="C1135" s="80">
        <f>VLOOKUP(A1135,[1]Adjustments!$A$12:$DS$1400,123,FALSE)</f>
        <v>0</v>
      </c>
      <c r="D1135" s="80">
        <f>SUM(B1135:C1135)</f>
        <v>112697.9</v>
      </c>
      <c r="F1135" s="337">
        <f>VLOOKUP(A1135,[1]Adjustments!$A$12:$DQ$1400,121,FALSE)</f>
        <v>0</v>
      </c>
      <c r="G1135" s="740">
        <f>+F1135-D1135</f>
        <v>-112697.9</v>
      </c>
      <c r="I1135" s="738">
        <f>SUMIF('Tab 3'!$N$11:$N$409,A1135,'Tab 3'!$O$11:$O$409)</f>
        <v>0</v>
      </c>
      <c r="J1135" s="337">
        <f>SUMIF('Tab 4'!$N$11:$N$409,A1135,'Tab 4'!$O$11:$O$409)</f>
        <v>0</v>
      </c>
      <c r="K1135" s="337">
        <f>SUMIF('Tab 5'!$N$11:$N$69,A1135,'Tab 5'!$O$11:$O$69)</f>
        <v>0</v>
      </c>
      <c r="L1135" s="751">
        <f>SUMIF('Tab 6'!$N$11:$N$409,A1135,'Tab 6'!$O$11:$O$409)</f>
        <v>0</v>
      </c>
      <c r="M1135" s="337">
        <f>SUMIF('Tab7'!$N$70:$N$273,A1135,'Tab7'!$O$70:$O$273)</f>
        <v>0</v>
      </c>
      <c r="N1135" s="337">
        <f>SUMIF('Tab 8'!$N$70:$N$680,A1135,'Tab 8'!$O$70:$O$680)</f>
        <v>0</v>
      </c>
      <c r="O1135" s="739">
        <f>SUM(I1135:N1135)</f>
        <v>0</v>
      </c>
      <c r="P1135" s="740">
        <f>+O1135-C1135</f>
        <v>0</v>
      </c>
    </row>
    <row r="1136" spans="1:18">
      <c r="A1136" s="732" t="s">
        <v>2030</v>
      </c>
      <c r="B1136" s="80">
        <f>VLOOKUP(A1136,[1]Adjustments!$A$12:$B$1400,2,FALSE)</f>
        <v>10.81</v>
      </c>
      <c r="C1136" s="80">
        <f>VLOOKUP(A1136,[1]Adjustments!$A$12:$DS$1400,123,FALSE)</f>
        <v>0</v>
      </c>
      <c r="D1136" s="80">
        <f t="shared" si="70"/>
        <v>10.81</v>
      </c>
      <c r="F1136" s="337">
        <f>VLOOKUP(A1136,[1]Adjustments!$A$12:$DQ$1400,121,FALSE)</f>
        <v>0</v>
      </c>
      <c r="G1136" s="740">
        <f t="shared" si="72"/>
        <v>-10.81</v>
      </c>
      <c r="I1136" s="738">
        <f>SUMIF('Tab 3'!$N$11:$N$409,A1136,'Tab 3'!$O$11:$O$409)</f>
        <v>0</v>
      </c>
      <c r="J1136" s="337">
        <f>SUMIF('Tab 4'!$N$11:$N$409,A1136,'Tab 4'!$O$11:$O$409)</f>
        <v>0</v>
      </c>
      <c r="K1136" s="337">
        <f>SUMIF('Tab 5'!$N$11:$N$69,A1136,'Tab 5'!$O$11:$O$69)</f>
        <v>0</v>
      </c>
      <c r="L1136" s="751">
        <f>SUMIF('Tab 6'!$N$11:$N$409,A1136,'Tab 6'!$O$11:$O$409)</f>
        <v>0</v>
      </c>
      <c r="M1136" s="337">
        <f>SUMIF('Tab7'!$N$70:$N$273,A1136,'Tab7'!$O$70:$O$273)</f>
        <v>0</v>
      </c>
      <c r="N1136" s="337">
        <f>SUMIF('Tab 8'!$N$70:$N$680,A1136,'Tab 8'!$O$70:$O$680)</f>
        <v>0</v>
      </c>
      <c r="O1136" s="739">
        <f t="shared" si="69"/>
        <v>0</v>
      </c>
      <c r="P1136" s="740">
        <f t="shared" si="71"/>
        <v>0</v>
      </c>
    </row>
    <row r="1137" spans="1:17">
      <c r="A1137" s="732" t="s">
        <v>2031</v>
      </c>
      <c r="B1137" s="80">
        <f>VLOOKUP(A1137,[1]Adjustments!$A$12:$B$1400,2,FALSE)</f>
        <v>86.1</v>
      </c>
      <c r="C1137" s="80">
        <f>VLOOKUP(A1137,[1]Adjustments!$A$12:$DS$1400,123,FALSE)</f>
        <v>0</v>
      </c>
      <c r="D1137" s="80">
        <f t="shared" si="70"/>
        <v>86.1</v>
      </c>
      <c r="F1137" s="337">
        <f>VLOOKUP(A1137,[1]Adjustments!$A$12:$DQ$1400,121,FALSE)</f>
        <v>0</v>
      </c>
      <c r="G1137" s="740">
        <f t="shared" si="72"/>
        <v>-86.1</v>
      </c>
      <c r="I1137" s="738">
        <f>SUMIF('Tab 3'!$N$11:$N$409,A1137,'Tab 3'!$O$11:$O$409)</f>
        <v>0</v>
      </c>
      <c r="J1137" s="337">
        <f>SUMIF('Tab 4'!$N$11:$N$409,A1137,'Tab 4'!$O$11:$O$409)</f>
        <v>0</v>
      </c>
      <c r="K1137" s="337">
        <f>SUMIF('Tab 5'!$N$11:$N$69,A1137,'Tab 5'!$O$11:$O$69)</f>
        <v>0</v>
      </c>
      <c r="L1137" s="751">
        <f>SUMIF('Tab 6'!$N$11:$N$409,A1137,'Tab 6'!$O$11:$O$409)</f>
        <v>0</v>
      </c>
      <c r="M1137" s="337">
        <f>SUMIF('Tab7'!$N$70:$N$273,A1137,'Tab7'!$O$70:$O$273)</f>
        <v>0</v>
      </c>
      <c r="N1137" s="337">
        <f>SUMIF('Tab 8'!$N$70:$N$680,A1137,'Tab 8'!$O$70:$O$680)</f>
        <v>0</v>
      </c>
      <c r="O1137" s="739">
        <f t="shared" si="69"/>
        <v>0</v>
      </c>
      <c r="P1137" s="740">
        <f t="shared" si="71"/>
        <v>0</v>
      </c>
    </row>
    <row r="1138" spans="1:17">
      <c r="A1138" s="732" t="s">
        <v>1799</v>
      </c>
      <c r="B1138" s="80">
        <f>VLOOKUP(A1138,[1]Adjustments!$A$12:$B$1400,2,FALSE)</f>
        <v>-74432.28</v>
      </c>
      <c r="C1138" s="80">
        <f>VLOOKUP(A1138,[1]Adjustments!$A$12:$DS$1400,123,FALSE)</f>
        <v>0</v>
      </c>
      <c r="D1138" s="80">
        <f t="shared" si="70"/>
        <v>-74432.28</v>
      </c>
      <c r="F1138" s="337">
        <f>VLOOKUP(A1138,[1]Adjustments!$A$12:$DQ$1400,121,FALSE)</f>
        <v>0</v>
      </c>
      <c r="G1138" s="740">
        <f t="shared" si="72"/>
        <v>74432.28</v>
      </c>
      <c r="I1138" s="738">
        <f>SUMIF('Tab 3'!$N$11:$N$409,A1138,'Tab 3'!$O$11:$O$409)</f>
        <v>0</v>
      </c>
      <c r="J1138" s="337">
        <f>SUMIF('Tab 4'!$N$11:$N$409,A1138,'Tab 4'!$O$11:$O$409)</f>
        <v>0</v>
      </c>
      <c r="K1138" s="337">
        <f>SUMIF('Tab 5'!$N$11:$N$69,A1138,'Tab 5'!$O$11:$O$69)</f>
        <v>0</v>
      </c>
      <c r="L1138" s="751">
        <f>SUMIF('Tab 6'!$N$11:$N$409,A1138,'Tab 6'!$O$11:$O$409)</f>
        <v>0</v>
      </c>
      <c r="M1138" s="337">
        <f>SUMIF('Tab7'!$N$70:$N$273,A1138,'Tab7'!$O$70:$O$273)</f>
        <v>0</v>
      </c>
      <c r="N1138" s="337">
        <f>SUMIF('Tab 8'!$N$70:$N$680,A1138,'Tab 8'!$O$70:$O$680)</f>
        <v>0</v>
      </c>
      <c r="O1138" s="739">
        <f t="shared" si="69"/>
        <v>0</v>
      </c>
      <c r="P1138" s="740">
        <f t="shared" si="71"/>
        <v>0</v>
      </c>
    </row>
    <row r="1139" spans="1:17">
      <c r="A1139" s="732" t="s">
        <v>1800</v>
      </c>
      <c r="B1139" s="80">
        <f>VLOOKUP(A1139,[1]Adjustments!$A$12:$B$1400,2,FALSE)</f>
        <v>-821598.71999999997</v>
      </c>
      <c r="C1139" s="80">
        <f>VLOOKUP(A1139,[1]Adjustments!$A$12:$DS$1400,123,FALSE)</f>
        <v>0</v>
      </c>
      <c r="D1139" s="80">
        <f t="shared" si="70"/>
        <v>-821598.71999999997</v>
      </c>
      <c r="F1139" s="337">
        <f>VLOOKUP(A1139,[1]Adjustments!$A$12:$DQ$1400,121,FALSE)</f>
        <v>0</v>
      </c>
      <c r="G1139" s="740">
        <f t="shared" si="72"/>
        <v>821598.71999999997</v>
      </c>
      <c r="I1139" s="738">
        <f>SUMIF('Tab 3'!$N$11:$N$409,A1139,'Tab 3'!$O$11:$O$409)</f>
        <v>0</v>
      </c>
      <c r="J1139" s="337">
        <f>SUMIF('Tab 4'!$N$11:$N$409,A1139,'Tab 4'!$O$11:$O$409)</f>
        <v>0</v>
      </c>
      <c r="K1139" s="337">
        <f>SUMIF('Tab 5'!$N$11:$N$69,A1139,'Tab 5'!$O$11:$O$69)</f>
        <v>0</v>
      </c>
      <c r="L1139" s="751">
        <f>SUMIF('Tab 6'!$N$11:$N$409,A1139,'Tab 6'!$O$11:$O$409)</f>
        <v>0</v>
      </c>
      <c r="M1139" s="337">
        <f>SUMIF('Tab7'!$N$70:$N$273,A1139,'Tab7'!$O$70:$O$273)</f>
        <v>0</v>
      </c>
      <c r="N1139" s="337">
        <f>SUMIF('Tab 8'!$N$70:$N$680,A1139,'Tab 8'!$O$70:$O$680)</f>
        <v>0</v>
      </c>
      <c r="O1139" s="739">
        <f t="shared" si="69"/>
        <v>0</v>
      </c>
      <c r="P1139" s="740">
        <f t="shared" si="71"/>
        <v>0</v>
      </c>
    </row>
    <row r="1140" spans="1:17">
      <c r="A1140" s="732" t="s">
        <v>1801</v>
      </c>
      <c r="B1140" s="80">
        <f>VLOOKUP(A1140,[1]Adjustments!$A$12:$B$1400,2,FALSE)</f>
        <v>77007679.209999993</v>
      </c>
      <c r="C1140" s="80">
        <f>VLOOKUP(A1140,[1]Adjustments!$A$12:$DS$1400,123,FALSE)</f>
        <v>0</v>
      </c>
      <c r="D1140" s="80">
        <f t="shared" si="70"/>
        <v>77007679.209999993</v>
      </c>
      <c r="F1140" s="337">
        <f>VLOOKUP(A1140,[1]Adjustments!$A$12:$DQ$1400,121,FALSE)</f>
        <v>-60520</v>
      </c>
      <c r="G1140" s="740">
        <f t="shared" si="72"/>
        <v>-77068199.209999993</v>
      </c>
      <c r="I1140" s="738">
        <f>SUMIF('Tab 3'!$N$11:$N$409,A1140,'Tab 3'!$O$11:$O$409)</f>
        <v>0</v>
      </c>
      <c r="J1140" s="337">
        <f>SUMIF('Tab 4'!$N$11:$N$409,A1140,'Tab 4'!$O$11:$O$409)</f>
        <v>0</v>
      </c>
      <c r="K1140" s="337">
        <f>SUMIF('Tab 5'!$N$11:$N$69,A1140,'Tab 5'!$O$11:$O$69)</f>
        <v>0</v>
      </c>
      <c r="L1140" s="751">
        <f>SUMIF('Tab 6'!$N$11:$N$409,A1140,'Tab 6'!$O$11:$O$409)</f>
        <v>0</v>
      </c>
      <c r="M1140" s="337">
        <f>SUMIF('Tab7'!$N$70:$N$273,A1140,'Tab7'!$O$70:$O$273)</f>
        <v>0</v>
      </c>
      <c r="N1140" s="337">
        <f>SUMIF('Tab 8'!$N$70:$N$680,A1140,'Tab 8'!$O$70:$O$680)</f>
        <v>0</v>
      </c>
      <c r="O1140" s="739">
        <f t="shared" si="69"/>
        <v>0</v>
      </c>
      <c r="P1140" s="740">
        <f t="shared" si="71"/>
        <v>0</v>
      </c>
    </row>
    <row r="1141" spans="1:17">
      <c r="A1141" s="732" t="s">
        <v>1802</v>
      </c>
      <c r="B1141" s="80">
        <f>VLOOKUP(A1141,[1]Adjustments!$A$12:$B$1400,2,FALSE)</f>
        <v>561826.02</v>
      </c>
      <c r="C1141" s="80">
        <f>VLOOKUP(A1141,[1]Adjustments!$A$12:$DS$1400,123,FALSE)</f>
        <v>0</v>
      </c>
      <c r="D1141" s="80">
        <f t="shared" si="70"/>
        <v>561826.02</v>
      </c>
      <c r="F1141" s="337">
        <f>VLOOKUP(A1141,[1]Adjustments!$A$12:$DQ$1400,121,FALSE)</f>
        <v>0</v>
      </c>
      <c r="G1141" s="740">
        <f t="shared" si="72"/>
        <v>-561826.02</v>
      </c>
      <c r="I1141" s="738">
        <f>SUMIF('Tab 3'!$N$11:$N$409,A1141,'Tab 3'!$O$11:$O$409)</f>
        <v>0</v>
      </c>
      <c r="J1141" s="337">
        <f>SUMIF('Tab 4'!$N$11:$N$409,A1141,'Tab 4'!$O$11:$O$409)</f>
        <v>0</v>
      </c>
      <c r="K1141" s="337">
        <f>SUMIF('Tab 5'!$N$11:$N$69,A1141,'Tab 5'!$O$11:$O$69)</f>
        <v>0</v>
      </c>
      <c r="L1141" s="751">
        <f>SUMIF('Tab 6'!$N$11:$N$409,A1141,'Tab 6'!$O$11:$O$409)</f>
        <v>0</v>
      </c>
      <c r="M1141" s="337">
        <f>SUMIF('Tab7'!$N$70:$N$273,A1141,'Tab7'!$O$70:$O$273)</f>
        <v>0</v>
      </c>
      <c r="N1141" s="337">
        <f>SUMIF('Tab 8'!$N$70:$N$680,A1141,'Tab 8'!$O$70:$O$680)</f>
        <v>0</v>
      </c>
      <c r="O1141" s="739">
        <f t="shared" si="69"/>
        <v>0</v>
      </c>
      <c r="P1141" s="740">
        <f t="shared" si="71"/>
        <v>0</v>
      </c>
    </row>
    <row r="1142" spans="1:17">
      <c r="A1142" s="826" t="s">
        <v>1803</v>
      </c>
      <c r="B1142" s="827">
        <f>VLOOKUP(A1142,[1]Adjustments!$A$12:$B$1400,2,FALSE)</f>
        <v>11.38</v>
      </c>
      <c r="C1142" s="827">
        <f>VLOOKUP(A1142,[1]Adjustments!$A$12:$DS$1400,123,FALSE)</f>
        <v>0</v>
      </c>
      <c r="D1142" s="827">
        <f t="shared" si="70"/>
        <v>11.38</v>
      </c>
      <c r="E1142" s="828"/>
      <c r="F1142" s="829">
        <f>VLOOKUP(A1142,[1]Adjustments!$A$12:$DQ$1400,121,FALSE)</f>
        <v>0</v>
      </c>
      <c r="G1142" s="829">
        <f t="shared" si="72"/>
        <v>-11.38</v>
      </c>
      <c r="I1142" s="738">
        <f>SUMIF('Tab 3'!$N$11:$N$409,A1142,'Tab 3'!$O$11:$O$409)</f>
        <v>0</v>
      </c>
      <c r="J1142" s="337">
        <f>SUMIF('Tab 4'!$N$11:$N$409,A1142,'Tab 4'!$O$11:$O$409)</f>
        <v>0</v>
      </c>
      <c r="K1142" s="337">
        <f>SUMIF('Tab 5'!$N$11:$N$69,A1142,'Tab 5'!$O$11:$O$69)</f>
        <v>0</v>
      </c>
      <c r="L1142" s="751">
        <f>SUMIF('Tab 6'!$N$11:$N$409,A1142,'Tab 6'!$O$11:$O$409)</f>
        <v>0</v>
      </c>
      <c r="M1142" s="337">
        <f>SUMIF('Tab7'!$N$70:$N$273,A1142,'Tab7'!$O$70:$O$273)</f>
        <v>0</v>
      </c>
      <c r="N1142" s="337">
        <f>SUMIF('Tab 8'!$N$70:$N$680,A1142,'Tab 8'!$O$70:$O$680)</f>
        <v>0</v>
      </c>
      <c r="O1142" s="739">
        <f t="shared" si="69"/>
        <v>0</v>
      </c>
      <c r="P1142" s="740">
        <f t="shared" si="71"/>
        <v>0</v>
      </c>
    </row>
    <row r="1143" spans="1:17">
      <c r="A1143" s="732" t="s">
        <v>1804</v>
      </c>
      <c r="B1143" s="80">
        <f>VLOOKUP(A1143,[1]Adjustments!$A$12:$B$1400,2,FALSE)</f>
        <v>1603.03</v>
      </c>
      <c r="C1143" s="80">
        <f>VLOOKUP(A1143,[1]Adjustments!$A$12:$DS$1400,123,FALSE)</f>
        <v>0</v>
      </c>
      <c r="D1143" s="80">
        <f t="shared" si="70"/>
        <v>1603.03</v>
      </c>
      <c r="F1143" s="337">
        <f>VLOOKUP(A1143,[1]Adjustments!$A$12:$DQ$1400,121,FALSE)</f>
        <v>0</v>
      </c>
      <c r="G1143" s="740">
        <f t="shared" si="72"/>
        <v>-1603.03</v>
      </c>
      <c r="I1143" s="738">
        <f>SUMIF('Tab 3'!$N$11:$N$409,A1143,'Tab 3'!$O$11:$O$409)</f>
        <v>0</v>
      </c>
      <c r="J1143" s="337">
        <f>SUMIF('Tab 4'!$N$11:$N$409,A1143,'Tab 4'!$O$11:$O$409)</f>
        <v>0</v>
      </c>
      <c r="K1143" s="337">
        <f>SUMIF('Tab 5'!$N$11:$N$69,A1143,'Tab 5'!$O$11:$O$69)</f>
        <v>0</v>
      </c>
      <c r="L1143" s="751">
        <f>SUMIF('Tab 6'!$N$11:$N$409,A1143,'Tab 6'!$O$11:$O$409)</f>
        <v>0</v>
      </c>
      <c r="M1143" s="337">
        <f>SUMIF('Tab7'!$N$70:$N$273,A1143,'Tab7'!$O$70:$O$273)</f>
        <v>0</v>
      </c>
      <c r="N1143" s="337">
        <f>SUMIF('Tab 8'!$N$70:$N$680,A1143,'Tab 8'!$O$70:$O$680)</f>
        <v>0</v>
      </c>
      <c r="O1143" s="739">
        <f t="shared" si="69"/>
        <v>0</v>
      </c>
      <c r="P1143" s="740">
        <f t="shared" si="71"/>
        <v>0</v>
      </c>
    </row>
    <row r="1144" spans="1:17">
      <c r="A1144" s="732" t="s">
        <v>1805</v>
      </c>
      <c r="B1144" s="80">
        <f>VLOOKUP(A1144,[1]Adjustments!$A$12:$B$1400,2,FALSE)</f>
        <v>147917.66</v>
      </c>
      <c r="C1144" s="80">
        <f>VLOOKUP(A1144,[1]Adjustments!$A$12:$DS$1400,123,FALSE)</f>
        <v>0</v>
      </c>
      <c r="D1144" s="80">
        <f t="shared" si="70"/>
        <v>147917.66</v>
      </c>
      <c r="F1144" s="337">
        <f>VLOOKUP(A1144,[1]Adjustments!$A$12:$DQ$1400,121,FALSE)</f>
        <v>0</v>
      </c>
      <c r="G1144" s="740">
        <f t="shared" si="72"/>
        <v>-147917.66</v>
      </c>
      <c r="I1144" s="738">
        <f>SUMIF('Tab 3'!$N$11:$N$409,A1144,'Tab 3'!$O$11:$O$409)</f>
        <v>0</v>
      </c>
      <c r="J1144" s="337">
        <f>SUMIF('Tab 4'!$N$11:$N$409,A1144,'Tab 4'!$O$11:$O$409)</f>
        <v>0</v>
      </c>
      <c r="K1144" s="337">
        <f>SUMIF('Tab 5'!$N$11:$N$69,A1144,'Tab 5'!$O$11:$O$69)</f>
        <v>0</v>
      </c>
      <c r="L1144" s="751">
        <f>SUMIF('Tab 6'!$N$11:$N$409,A1144,'Tab 6'!$O$11:$O$409)</f>
        <v>0</v>
      </c>
      <c r="M1144" s="337">
        <f>SUMIF('Tab7'!$N$70:$N$273,A1144,'Tab7'!$O$70:$O$273)</f>
        <v>0</v>
      </c>
      <c r="N1144" s="337">
        <f>SUMIF('Tab 8'!$N$70:$N$680,A1144,'Tab 8'!$O$70:$O$680)</f>
        <v>0</v>
      </c>
      <c r="O1144" s="739">
        <f t="shared" si="69"/>
        <v>0</v>
      </c>
      <c r="P1144" s="740">
        <f t="shared" si="71"/>
        <v>0</v>
      </c>
    </row>
    <row r="1145" spans="1:17">
      <c r="A1145" s="732" t="s">
        <v>1806</v>
      </c>
      <c r="B1145" s="80">
        <f>VLOOKUP(A1145,[1]Adjustments!$A$12:$B$1400,2,FALSE)</f>
        <v>28390.13</v>
      </c>
      <c r="C1145" s="80">
        <f>VLOOKUP(A1145,[1]Adjustments!$A$12:$DS$1400,123,FALSE)</f>
        <v>0</v>
      </c>
      <c r="D1145" s="80">
        <f t="shared" si="70"/>
        <v>28390.13</v>
      </c>
      <c r="F1145" s="337">
        <f>VLOOKUP(A1145,[1]Adjustments!$A$12:$DQ$1400,121,FALSE)</f>
        <v>0</v>
      </c>
      <c r="G1145" s="740">
        <f t="shared" si="72"/>
        <v>-28390.13</v>
      </c>
      <c r="I1145" s="738">
        <f>SUMIF('Tab 3'!$N$11:$N$409,A1145,'Tab 3'!$O$11:$O$409)</f>
        <v>0</v>
      </c>
      <c r="J1145" s="337">
        <f>SUMIF('Tab 4'!$N$11:$N$409,A1145,'Tab 4'!$O$11:$O$409)</f>
        <v>0</v>
      </c>
      <c r="K1145" s="337">
        <f>SUMIF('Tab 5'!$N$11:$N$69,A1145,'Tab 5'!$O$11:$O$69)</f>
        <v>0</v>
      </c>
      <c r="L1145" s="751">
        <f>SUMIF('Tab 6'!$N$11:$N$409,A1145,'Tab 6'!$O$11:$O$409)</f>
        <v>0</v>
      </c>
      <c r="M1145" s="337">
        <f>SUMIF('Tab7'!$N$70:$N$273,A1145,'Tab7'!$O$70:$O$273)</f>
        <v>0</v>
      </c>
      <c r="N1145" s="337">
        <f>SUMIF('Tab 8'!$N$70:$N$680,A1145,'Tab 8'!$O$70:$O$680)</f>
        <v>0</v>
      </c>
      <c r="O1145" s="739">
        <f t="shared" si="69"/>
        <v>0</v>
      </c>
      <c r="P1145" s="740">
        <f t="shared" si="71"/>
        <v>0</v>
      </c>
    </row>
    <row r="1146" spans="1:17">
      <c r="A1146" s="732" t="s">
        <v>1807</v>
      </c>
      <c r="B1146" s="80">
        <f>VLOOKUP(A1146,[1]Adjustments!$A$12:$B$1400,2,FALSE)</f>
        <v>31737.54</v>
      </c>
      <c r="C1146" s="80">
        <f>VLOOKUP(A1146,[1]Adjustments!$A$12:$DS$1400,123,FALSE)</f>
        <v>0</v>
      </c>
      <c r="D1146" s="80">
        <f t="shared" si="70"/>
        <v>31737.54</v>
      </c>
      <c r="F1146" s="337">
        <f>VLOOKUP(A1146,[1]Adjustments!$A$12:$DQ$1400,121,FALSE)</f>
        <v>0</v>
      </c>
      <c r="G1146" s="740">
        <f t="shared" si="72"/>
        <v>-31737.54</v>
      </c>
      <c r="I1146" s="738">
        <f>SUMIF('Tab 3'!$N$11:$N$409,A1146,'Tab 3'!$O$11:$O$409)</f>
        <v>0</v>
      </c>
      <c r="J1146" s="337">
        <f>SUMIF('Tab 4'!$N$11:$N$409,A1146,'Tab 4'!$O$11:$O$409)</f>
        <v>0</v>
      </c>
      <c r="K1146" s="337">
        <f>SUMIF('Tab 5'!$N$11:$N$69,A1146,'Tab 5'!$O$11:$O$69)</f>
        <v>0</v>
      </c>
      <c r="L1146" s="751">
        <f>SUMIF('Tab 6'!$N$11:$N$409,A1146,'Tab 6'!$O$11:$O$409)</f>
        <v>0</v>
      </c>
      <c r="M1146" s="337">
        <f>SUMIF('Tab7'!$N$70:$N$273,A1146,'Tab7'!$O$70:$O$273)</f>
        <v>0</v>
      </c>
      <c r="N1146" s="337">
        <f>SUMIF('Tab 8'!$N$70:$N$680,A1146,'Tab 8'!$O$70:$O$680)</f>
        <v>0</v>
      </c>
      <c r="O1146" s="739">
        <f t="shared" si="69"/>
        <v>0</v>
      </c>
      <c r="P1146" s="740">
        <f t="shared" si="71"/>
        <v>0</v>
      </c>
    </row>
    <row r="1147" spans="1:17">
      <c r="A1147" s="732" t="s">
        <v>1808</v>
      </c>
      <c r="B1147" s="80">
        <f>VLOOKUP(A1147,[1]Adjustments!$A$12:$B$1400,2,FALSE)</f>
        <v>8595325.0800000001</v>
      </c>
      <c r="C1147" s="80">
        <f>VLOOKUP(A1147,[1]Adjustments!$A$12:$DS$1400,123,FALSE)</f>
        <v>0</v>
      </c>
      <c r="D1147" s="80">
        <f t="shared" si="70"/>
        <v>8595325.0800000001</v>
      </c>
      <c r="F1147" s="337">
        <f>VLOOKUP(A1147,[1]Adjustments!$A$12:$DQ$1400,121,FALSE)</f>
        <v>-22665.040000000001</v>
      </c>
      <c r="G1147" s="740">
        <f t="shared" si="72"/>
        <v>-8617990.1199999992</v>
      </c>
      <c r="I1147" s="738">
        <f>SUMIF('Tab 3'!$N$11:$N$409,A1147,'Tab 3'!$O$11:$O$409)</f>
        <v>0</v>
      </c>
      <c r="J1147" s="337">
        <f>SUMIF('Tab 4'!$N$11:$N$409,A1147,'Tab 4'!$O$11:$O$409)</f>
        <v>-20535.345270417423</v>
      </c>
      <c r="K1147" s="337">
        <f>SUMIF('Tab 5'!$N$11:$N$69,A1147,'Tab 5'!$O$11:$O$69)</f>
        <v>0</v>
      </c>
      <c r="L1147" s="751">
        <f>SUMIF('Tab 6'!$N$11:$N$409,A1147,'Tab 6'!$O$11:$O$409)</f>
        <v>0</v>
      </c>
      <c r="M1147" s="337">
        <f>SUMIF('Tab7'!$N$70:$N$273,A1147,'Tab7'!$O$70:$O$273)</f>
        <v>0</v>
      </c>
      <c r="N1147" s="337">
        <f>SUMIF('Tab 8'!$N$70:$N$680,A1147,'Tab 8'!$O$70:$O$680)</f>
        <v>0</v>
      </c>
      <c r="O1147" s="739">
        <f t="shared" si="69"/>
        <v>-20535.345270417423</v>
      </c>
      <c r="P1147" s="740">
        <f t="shared" si="71"/>
        <v>-20535.345270417423</v>
      </c>
    </row>
    <row r="1148" spans="1:17">
      <c r="A1148" s="826" t="s">
        <v>1809</v>
      </c>
      <c r="B1148" s="827">
        <f>VLOOKUP(A1148,[1]Adjustments!$A$12:$B$1400,2,FALSE)</f>
        <v>134413.23000000001</v>
      </c>
      <c r="C1148" s="827">
        <f>VLOOKUP(A1148,[1]Adjustments!$A$12:$DS$1400,123,FALSE)</f>
        <v>0</v>
      </c>
      <c r="D1148" s="827">
        <f t="shared" si="70"/>
        <v>134413.23000000001</v>
      </c>
      <c r="E1148" s="828"/>
      <c r="F1148" s="829">
        <f>VLOOKUP(A1148,[1]Adjustments!$A$12:$DQ$1400,121,FALSE)</f>
        <v>0</v>
      </c>
      <c r="G1148" s="829">
        <f t="shared" si="72"/>
        <v>-134413.23000000001</v>
      </c>
      <c r="I1148" s="738">
        <f>SUMIF('Tab 3'!$N$11:$N$409,A1148,'Tab 3'!$O$11:$O$409)</f>
        <v>0</v>
      </c>
      <c r="J1148" s="337">
        <f>SUMIF('Tab 4'!$N$11:$N$409,A1148,'Tab 4'!$O$11:$O$409)</f>
        <v>0</v>
      </c>
      <c r="K1148" s="337">
        <f>SUMIF('Tab 5'!$N$11:$N$69,A1148,'Tab 5'!$O$11:$O$69)</f>
        <v>0</v>
      </c>
      <c r="L1148" s="751">
        <f>SUMIF('Tab 6'!$N$11:$N$409,A1148,'Tab 6'!$O$11:$O$409)</f>
        <v>0</v>
      </c>
      <c r="M1148" s="337">
        <f>SUMIF('Tab7'!$N$70:$N$273,A1148,'Tab7'!$O$70:$O$273)</f>
        <v>0</v>
      </c>
      <c r="N1148" s="337">
        <f>SUMIF('Tab 8'!$N$70:$N$680,A1148,'Tab 8'!$O$70:$O$680)</f>
        <v>0</v>
      </c>
      <c r="O1148" s="739">
        <f t="shared" si="69"/>
        <v>0</v>
      </c>
      <c r="P1148" s="740">
        <f t="shared" si="71"/>
        <v>0</v>
      </c>
    </row>
    <row r="1149" spans="1:17">
      <c r="A1149" s="732" t="s">
        <v>1810</v>
      </c>
      <c r="B1149" s="80">
        <f>VLOOKUP(A1149,[1]Adjustments!$A$12:$B$1400,2,FALSE)</f>
        <v>3542.61</v>
      </c>
      <c r="C1149" s="80">
        <f>VLOOKUP(A1149,[1]Adjustments!$A$12:$DS$1400,123,FALSE)</f>
        <v>0</v>
      </c>
      <c r="D1149" s="80">
        <f t="shared" si="70"/>
        <v>3542.61</v>
      </c>
      <c r="F1149" s="337">
        <f>VLOOKUP(A1149,[1]Adjustments!$A$12:$DQ$1400,121,FALSE)</f>
        <v>0</v>
      </c>
      <c r="G1149" s="740">
        <f t="shared" si="72"/>
        <v>-3542.61</v>
      </c>
      <c r="I1149" s="738">
        <f>SUMIF('Tab 3'!$N$11:$N$409,A1149,'Tab 3'!$O$11:$O$409)</f>
        <v>0</v>
      </c>
      <c r="J1149" s="337">
        <f>SUMIF('Tab 4'!$N$11:$N$409,A1149,'Tab 4'!$O$11:$O$409)</f>
        <v>0</v>
      </c>
      <c r="K1149" s="337">
        <f>SUMIF('Tab 5'!$N$11:$N$69,A1149,'Tab 5'!$O$11:$O$69)</f>
        <v>0</v>
      </c>
      <c r="L1149" s="751">
        <f>SUMIF('Tab 6'!$N$11:$N$409,A1149,'Tab 6'!$O$11:$O$409)</f>
        <v>0</v>
      </c>
      <c r="M1149" s="337">
        <f>SUMIF('Tab7'!$N$70:$N$273,A1149,'Tab7'!$O$70:$O$273)</f>
        <v>0</v>
      </c>
      <c r="N1149" s="337">
        <f>SUMIF('Tab 8'!$N$70:$N$680,A1149,'Tab 8'!$O$70:$O$680)</f>
        <v>0</v>
      </c>
      <c r="O1149" s="739">
        <f t="shared" si="69"/>
        <v>0</v>
      </c>
      <c r="P1149" s="740">
        <f t="shared" si="71"/>
        <v>0</v>
      </c>
    </row>
    <row r="1150" spans="1:17">
      <c r="A1150" s="732" t="s">
        <v>1811</v>
      </c>
      <c r="B1150" s="80">
        <f>VLOOKUP(A1150,[1]Adjustments!$A$12:$B$1400,2,FALSE)</f>
        <v>40411.4</v>
      </c>
      <c r="C1150" s="80">
        <f>VLOOKUP(A1150,[1]Adjustments!$A$12:$DS$1400,123,FALSE)</f>
        <v>0</v>
      </c>
      <c r="D1150" s="80">
        <f t="shared" si="70"/>
        <v>40411.4</v>
      </c>
      <c r="F1150" s="337">
        <f>VLOOKUP(A1150,[1]Adjustments!$A$12:$DQ$1400,121,FALSE)</f>
        <v>0</v>
      </c>
      <c r="G1150" s="740">
        <f t="shared" si="72"/>
        <v>-40411.4</v>
      </c>
      <c r="I1150" s="738">
        <f>SUMIF('Tab 3'!$N$11:$N$409,A1150,'Tab 3'!$O$11:$O$409)</f>
        <v>0</v>
      </c>
      <c r="J1150" s="337">
        <f>SUMIF('Tab 4'!$N$11:$N$409,A1150,'Tab 4'!$O$11:$O$409)</f>
        <v>0</v>
      </c>
      <c r="K1150" s="337">
        <f>SUMIF('Tab 5'!$N$11:$N$69,A1150,'Tab 5'!$O$11:$O$69)</f>
        <v>0</v>
      </c>
      <c r="L1150" s="751">
        <f>SUMIF('Tab 6'!$N$11:$N$409,A1150,'Tab 6'!$O$11:$O$409)</f>
        <v>0</v>
      </c>
      <c r="M1150" s="337">
        <f>SUMIF('Tab7'!$N$70:$N$273,A1150,'Tab7'!$O$70:$O$273)</f>
        <v>0</v>
      </c>
      <c r="N1150" s="337">
        <f>SUMIF('Tab 8'!$N$70:$N$680,A1150,'Tab 8'!$O$70:$O$680)</f>
        <v>0</v>
      </c>
      <c r="O1150" s="739">
        <f t="shared" si="69"/>
        <v>0</v>
      </c>
      <c r="P1150" s="740">
        <f t="shared" si="71"/>
        <v>0</v>
      </c>
    </row>
    <row r="1151" spans="1:17">
      <c r="A1151" s="734" t="s">
        <v>1812</v>
      </c>
      <c r="B1151" s="109">
        <f>VLOOKUP(A1151,[1]Adjustments!$A$12:$B$1400,2,FALSE)</f>
        <v>9292.7900000000009</v>
      </c>
      <c r="C1151" s="109">
        <f>VLOOKUP(A1151,[1]Adjustments!$A$12:$DS$1400,123,FALSE)</f>
        <v>0</v>
      </c>
      <c r="D1151" s="109">
        <f t="shared" si="70"/>
        <v>9292.7900000000009</v>
      </c>
      <c r="E1151" s="841"/>
      <c r="F1151" s="842">
        <f>VLOOKUP(A1151,[1]Adjustments!$A$12:$DQ$1400,121,FALSE)</f>
        <v>0</v>
      </c>
      <c r="G1151" s="830">
        <f t="shared" si="72"/>
        <v>-9292.7900000000009</v>
      </c>
      <c r="H1151" s="841"/>
      <c r="I1151" s="843">
        <f>SUMIF('Tab 3'!$N$11:$N$409,A1151,'Tab 3'!$O$11:$O$409)</f>
        <v>0</v>
      </c>
      <c r="J1151" s="842">
        <f>SUMIF('Tab 4'!$N$11:$N$409,A1151,'Tab 4'!$O$11:$O$409)</f>
        <v>0</v>
      </c>
      <c r="K1151" s="842">
        <f>SUMIF('Tab 5'!$N$11:$N$69,A1151,'Tab 5'!$O$11:$O$69)</f>
        <v>0</v>
      </c>
      <c r="L1151" s="844">
        <f>SUMIF('Tab 6'!$N$11:$N$409,A1151,'Tab 6'!$O$11:$O$409)</f>
        <v>0</v>
      </c>
      <c r="M1151" s="842">
        <f>SUMIF('Tab7'!$N$70:$N$273,A1151,'Tab7'!$O$70:$O$273)</f>
        <v>0</v>
      </c>
      <c r="N1151" s="842">
        <f>SUMIF('Tab 8'!$N$70:$N$680,A1151,'Tab 8'!$O$70:$O$680)</f>
        <v>0</v>
      </c>
      <c r="O1151" s="870">
        <f t="shared" si="69"/>
        <v>0</v>
      </c>
      <c r="P1151" s="830">
        <f t="shared" si="71"/>
        <v>0</v>
      </c>
      <c r="Q1151" s="831"/>
    </row>
    <row r="1152" spans="1:17">
      <c r="A1152" s="892" t="s">
        <v>1813</v>
      </c>
      <c r="B1152" s="867">
        <f>VLOOKUP(A1152,[1]Adjustments!$A$12:$B$1400,2,FALSE)</f>
        <v>-31424918.93</v>
      </c>
      <c r="C1152" s="867">
        <f>VLOOKUP(A1152,[1]Adjustments!$A$12:$DS$1400,123,FALSE)</f>
        <v>0</v>
      </c>
      <c r="D1152" s="867">
        <f t="shared" si="70"/>
        <v>-31424918.93</v>
      </c>
      <c r="E1152" s="868"/>
      <c r="F1152" s="869">
        <f>VLOOKUP(A1152,[1]Adjustments!$A$12:$DQ$1400,121,FALSE)</f>
        <v>0</v>
      </c>
      <c r="G1152" s="869">
        <f t="shared" si="72"/>
        <v>31424918.93</v>
      </c>
      <c r="H1152" s="841"/>
      <c r="I1152" s="843">
        <f>SUMIF('Tab 3'!$N$11:$N$409,A1152,'Tab 3'!$O$11:$O$409)</f>
        <v>0</v>
      </c>
      <c r="J1152" s="842">
        <f>SUMIF('Tab 4'!$N$11:$N$409,A1152,'Tab 4'!$O$11:$O$409)</f>
        <v>0</v>
      </c>
      <c r="K1152" s="842">
        <f>SUMIF('Tab 5'!$N$11:$N$69,A1152,'Tab 5'!$O$11:$O$69)</f>
        <v>0</v>
      </c>
      <c r="L1152" s="844">
        <f>SUMIF('Tab 6'!$N$11:$N$409,A1152,'Tab 6'!$O$11:$O$409)</f>
        <v>0</v>
      </c>
      <c r="M1152" s="842">
        <f>SUMIF('Tab7'!$N$70:$N$273,A1152,'Tab7'!$O$70:$O$273)</f>
        <v>0</v>
      </c>
      <c r="N1152" s="842">
        <f>SUMIF('Tab 8'!$N$70:$N$680,A1152,'Tab 8'!$O$70:$O$680)</f>
        <v>0</v>
      </c>
      <c r="O1152" s="870">
        <f t="shared" si="69"/>
        <v>0</v>
      </c>
      <c r="P1152" s="830">
        <f>+O1152-C1152</f>
        <v>0</v>
      </c>
      <c r="Q1152" s="831"/>
    </row>
    <row r="1153" spans="1:17">
      <c r="A1153" s="734" t="s">
        <v>1814</v>
      </c>
      <c r="B1153" s="109">
        <f>VLOOKUP(A1153,[1]Adjustments!$A$12:$B$1400,2,FALSE)</f>
        <v>613995.15</v>
      </c>
      <c r="C1153" s="109">
        <f>VLOOKUP(A1153,[1]Adjustments!$A$12:$DS$1400,123,FALSE)</f>
        <v>0</v>
      </c>
      <c r="D1153" s="109">
        <f t="shared" si="70"/>
        <v>613995.15</v>
      </c>
      <c r="E1153" s="841"/>
      <c r="F1153" s="842">
        <f>VLOOKUP(A1153,[1]Adjustments!$A$12:$DQ$1400,121,FALSE)</f>
        <v>0</v>
      </c>
      <c r="G1153" s="830">
        <f t="shared" si="72"/>
        <v>-613995.15</v>
      </c>
      <c r="H1153" s="841"/>
      <c r="I1153" s="843">
        <f>SUMIF('Tab 3'!$N$11:$N$409,A1153,'Tab 3'!$O$11:$O$409)</f>
        <v>0</v>
      </c>
      <c r="J1153" s="842">
        <f>SUMIF('Tab 4'!$N$11:$N$409,A1153,'Tab 4'!$O$11:$O$409)</f>
        <v>0</v>
      </c>
      <c r="K1153" s="842">
        <f>SUMIF('Tab 5'!$N$11:$N$69,A1153,'Tab 5'!$O$11:$O$69)</f>
        <v>0</v>
      </c>
      <c r="L1153" s="844">
        <f>SUMIF('Tab 6'!$N$11:$N$409,A1153,'Tab 6'!$O$11:$O$409)</f>
        <v>0</v>
      </c>
      <c r="M1153" s="842">
        <f>SUMIF('Tab7'!$N$70:$N$273,A1153,'Tab7'!$O$70:$O$273)</f>
        <v>0</v>
      </c>
      <c r="N1153" s="842">
        <f>SUMIF('Tab 8'!$N$70:$N$680,A1153,'Tab 8'!$O$70:$O$680)</f>
        <v>0</v>
      </c>
      <c r="O1153" s="870">
        <f t="shared" si="69"/>
        <v>0</v>
      </c>
      <c r="P1153" s="830">
        <f t="shared" si="71"/>
        <v>0</v>
      </c>
      <c r="Q1153" s="894"/>
    </row>
    <row r="1154" spans="1:17">
      <c r="A1154" s="732" t="s">
        <v>1815</v>
      </c>
      <c r="B1154" s="80">
        <f>VLOOKUP(A1154,[1]Adjustments!$A$12:$B$1400,2,FALSE)</f>
        <v>56.21</v>
      </c>
      <c r="C1154" s="80">
        <f>VLOOKUP(A1154,[1]Adjustments!$A$12:$DS$1400,123,FALSE)</f>
        <v>0</v>
      </c>
      <c r="D1154" s="80">
        <f t="shared" si="70"/>
        <v>56.21</v>
      </c>
      <c r="F1154" s="337">
        <f>VLOOKUP(A1154,[1]Adjustments!$A$12:$DQ$1400,121,FALSE)</f>
        <v>0</v>
      </c>
      <c r="G1154" s="740">
        <f t="shared" si="72"/>
        <v>-56.21</v>
      </c>
      <c r="I1154" s="738">
        <f>SUMIF('Tab 3'!$N$11:$N$409,A1154,'Tab 3'!$O$11:$O$409)</f>
        <v>0</v>
      </c>
      <c r="J1154" s="337">
        <f>SUMIF('Tab 4'!$N$11:$N$409,A1154,'Tab 4'!$O$11:$O$409)</f>
        <v>0</v>
      </c>
      <c r="K1154" s="337">
        <f>SUMIF('Tab 5'!$N$11:$N$69,A1154,'Tab 5'!$O$11:$O$69)</f>
        <v>0</v>
      </c>
      <c r="L1154" s="751">
        <f>SUMIF('Tab 6'!$N$11:$N$409,A1154,'Tab 6'!$O$11:$O$409)</f>
        <v>0</v>
      </c>
      <c r="M1154" s="337">
        <f>SUMIF('Tab7'!$N$70:$N$273,A1154,'Tab7'!$O$70:$O$273)</f>
        <v>0</v>
      </c>
      <c r="N1154" s="337">
        <f>SUMIF('Tab 8'!$N$70:$N$680,A1154,'Tab 8'!$O$70:$O$680)</f>
        <v>0</v>
      </c>
      <c r="O1154" s="739">
        <f t="shared" si="69"/>
        <v>0</v>
      </c>
      <c r="P1154" s="740">
        <f t="shared" si="71"/>
        <v>0</v>
      </c>
    </row>
    <row r="1155" spans="1:17">
      <c r="A1155" s="732" t="s">
        <v>1816</v>
      </c>
      <c r="B1155" s="80">
        <f>VLOOKUP(A1155,[1]Adjustments!$A$12:$B$1400,2,FALSE)</f>
        <v>160653.29</v>
      </c>
      <c r="C1155" s="80">
        <f>VLOOKUP(A1155,[1]Adjustments!$A$12:$DS$1400,123,FALSE)</f>
        <v>0</v>
      </c>
      <c r="D1155" s="80">
        <f t="shared" si="70"/>
        <v>160653.29</v>
      </c>
      <c r="F1155" s="337">
        <f>VLOOKUP(A1155,[1]Adjustments!$A$12:$DQ$1400,121,FALSE)</f>
        <v>-101757.31</v>
      </c>
      <c r="G1155" s="740">
        <f t="shared" si="72"/>
        <v>-262410.59999999998</v>
      </c>
      <c r="I1155" s="738">
        <f>SUMIF('Tab 3'!$N$11:$N$409,A1155,'Tab 3'!$O$11:$O$409)</f>
        <v>0</v>
      </c>
      <c r="J1155" s="337">
        <f>SUMIF('Tab 4'!$N$11:$N$409,A1155,'Tab 4'!$O$11:$O$409)</f>
        <v>0</v>
      </c>
      <c r="K1155" s="337">
        <f>SUMIF('Tab 5'!$N$11:$N$69,A1155,'Tab 5'!$O$11:$O$69)</f>
        <v>0</v>
      </c>
      <c r="L1155" s="751">
        <f>SUMIF('Tab 6'!$N$11:$N$409,A1155,'Tab 6'!$O$11:$O$409)</f>
        <v>0</v>
      </c>
      <c r="M1155" s="337">
        <f>SUMIF('Tab7'!$N$70:$N$273,A1155,'Tab7'!$O$70:$O$273)</f>
        <v>0</v>
      </c>
      <c r="N1155" s="337">
        <f>SUMIF('Tab 8'!$N$70:$N$680,A1155,'Tab 8'!$O$70:$O$680)</f>
        <v>0</v>
      </c>
      <c r="O1155" s="739">
        <f t="shared" si="69"/>
        <v>0</v>
      </c>
      <c r="P1155" s="740">
        <f t="shared" si="71"/>
        <v>0</v>
      </c>
    </row>
    <row r="1156" spans="1:17">
      <c r="A1156" s="732" t="s">
        <v>1817</v>
      </c>
      <c r="B1156" s="80">
        <f>VLOOKUP(A1156,[1]Adjustments!$A$12:$B$1400,2,FALSE)</f>
        <v>14239767.970000001</v>
      </c>
      <c r="C1156" s="80">
        <f>VLOOKUP(A1156,[1]Adjustments!$A$12:$DS$1400,123,FALSE)</f>
        <v>0</v>
      </c>
      <c r="D1156" s="80">
        <f t="shared" si="70"/>
        <v>14239767.970000001</v>
      </c>
      <c r="F1156" s="337">
        <f>VLOOKUP(A1156,[1]Adjustments!$A$12:$DQ$1400,121,FALSE)</f>
        <v>-92140.63</v>
      </c>
      <c r="G1156" s="740">
        <f t="shared" si="72"/>
        <v>-14331908.600000001</v>
      </c>
      <c r="I1156" s="738">
        <f>SUMIF('Tab 3'!$N$11:$N$409,A1156,'Tab 3'!$O$11:$O$409)</f>
        <v>0</v>
      </c>
      <c r="J1156" s="337">
        <f>SUMIF('Tab 4'!$N$11:$N$409,A1156,'Tab 4'!$O$11:$O$409)</f>
        <v>118207.14</v>
      </c>
      <c r="K1156" s="337">
        <f>SUMIF('Tab 5'!$N$11:$N$69,A1156,'Tab 5'!$O$11:$O$69)</f>
        <v>0</v>
      </c>
      <c r="L1156" s="751">
        <f>SUMIF('Tab 6'!$N$11:$N$409,A1156,'Tab 6'!$O$11:$O$409)</f>
        <v>0</v>
      </c>
      <c r="M1156" s="337">
        <f>SUMIF('Tab7'!$N$70:$N$273,A1156,'Tab7'!$O$70:$O$273)</f>
        <v>0</v>
      </c>
      <c r="N1156" s="337">
        <f>SUMIF('Tab 8'!$N$70:$N$680,A1156,'Tab 8'!$O$70:$O$680)</f>
        <v>0</v>
      </c>
      <c r="O1156" s="739">
        <f t="shared" si="69"/>
        <v>118207.14</v>
      </c>
      <c r="P1156" s="740">
        <f t="shared" si="71"/>
        <v>118207.14</v>
      </c>
    </row>
    <row r="1157" spans="1:17">
      <c r="A1157" s="732" t="s">
        <v>1818</v>
      </c>
      <c r="B1157" s="80">
        <f>VLOOKUP(A1157,[1]Adjustments!$A$12:$B$1400,2,FALSE)</f>
        <v>904.95</v>
      </c>
      <c r="C1157" s="80">
        <f>VLOOKUP(A1157,[1]Adjustments!$A$12:$DS$1400,123,FALSE)</f>
        <v>0</v>
      </c>
      <c r="D1157" s="80">
        <f t="shared" si="70"/>
        <v>904.95</v>
      </c>
      <c r="F1157" s="337">
        <f>VLOOKUP(A1157,[1]Adjustments!$A$12:$DQ$1400,121,FALSE)</f>
        <v>0</v>
      </c>
      <c r="G1157" s="740">
        <f t="shared" si="72"/>
        <v>-904.95</v>
      </c>
      <c r="I1157" s="738">
        <f>SUMIF('Tab 3'!$N$11:$N$409,A1157,'Tab 3'!$O$11:$O$409)</f>
        <v>0</v>
      </c>
      <c r="J1157" s="337">
        <f>SUMIF('Tab 4'!$N$11:$N$409,A1157,'Tab 4'!$O$11:$O$409)</f>
        <v>0</v>
      </c>
      <c r="K1157" s="337">
        <f>SUMIF('Tab 5'!$N$11:$N$69,A1157,'Tab 5'!$O$11:$O$69)</f>
        <v>0</v>
      </c>
      <c r="L1157" s="751">
        <f>SUMIF('Tab 6'!$N$11:$N$409,A1157,'Tab 6'!$O$11:$O$409)</f>
        <v>0</v>
      </c>
      <c r="M1157" s="337">
        <f>SUMIF('Tab7'!$N$70:$N$273,A1157,'Tab7'!$O$70:$O$273)</f>
        <v>0</v>
      </c>
      <c r="N1157" s="337">
        <f>SUMIF('Tab 8'!$N$70:$N$680,A1157,'Tab 8'!$O$70:$O$680)</f>
        <v>0</v>
      </c>
      <c r="O1157" s="739">
        <f t="shared" si="69"/>
        <v>0</v>
      </c>
      <c r="P1157" s="740">
        <f t="shared" si="71"/>
        <v>0</v>
      </c>
    </row>
    <row r="1158" spans="1:17">
      <c r="A1158" s="732" t="s">
        <v>1819</v>
      </c>
      <c r="B1158" s="80">
        <f>VLOOKUP(A1158,[1]Adjustments!$A$12:$B$1400,2,FALSE)</f>
        <v>226950.97</v>
      </c>
      <c r="C1158" s="80">
        <f>VLOOKUP(A1158,[1]Adjustments!$A$12:$DS$1400,123,FALSE)</f>
        <v>0</v>
      </c>
      <c r="D1158" s="80">
        <f t="shared" si="70"/>
        <v>226950.97</v>
      </c>
      <c r="F1158" s="337">
        <f>VLOOKUP(A1158,[1]Adjustments!$A$12:$DQ$1400,121,FALSE)</f>
        <v>0</v>
      </c>
      <c r="G1158" s="740">
        <f t="shared" si="72"/>
        <v>-226950.97</v>
      </c>
      <c r="I1158" s="738">
        <f>SUMIF('Tab 3'!$N$11:$N$409,A1158,'Tab 3'!$O$11:$O$409)</f>
        <v>0</v>
      </c>
      <c r="J1158" s="337">
        <f>SUMIF('Tab 4'!$N$11:$N$409,A1158,'Tab 4'!$O$11:$O$409)</f>
        <v>0</v>
      </c>
      <c r="K1158" s="337">
        <f>SUMIF('Tab 5'!$N$11:$N$69,A1158,'Tab 5'!$O$11:$O$69)</f>
        <v>0</v>
      </c>
      <c r="L1158" s="751">
        <f>SUMIF('Tab 6'!$N$11:$N$409,A1158,'Tab 6'!$O$11:$O$409)</f>
        <v>0</v>
      </c>
      <c r="M1158" s="337">
        <f>SUMIF('Tab7'!$N$70:$N$273,A1158,'Tab7'!$O$70:$O$273)</f>
        <v>0</v>
      </c>
      <c r="N1158" s="337">
        <f>SUMIF('Tab 8'!$N$70:$N$680,A1158,'Tab 8'!$O$70:$O$680)</f>
        <v>0</v>
      </c>
      <c r="O1158" s="739">
        <f t="shared" si="69"/>
        <v>0</v>
      </c>
      <c r="P1158" s="740">
        <f t="shared" si="71"/>
        <v>0</v>
      </c>
    </row>
    <row r="1159" spans="1:17">
      <c r="A1159" s="732" t="s">
        <v>1820</v>
      </c>
      <c r="B1159" s="80">
        <f>VLOOKUP(A1159,[1]Adjustments!$A$12:$B$1400,2,FALSE)</f>
        <v>326.10000000000002</v>
      </c>
      <c r="C1159" s="80">
        <f>VLOOKUP(A1159,[1]Adjustments!$A$12:$DS$1400,123,FALSE)</f>
        <v>0</v>
      </c>
      <c r="D1159" s="80">
        <f t="shared" si="70"/>
        <v>326.10000000000002</v>
      </c>
      <c r="F1159" s="337">
        <f>VLOOKUP(A1159,[1]Adjustments!$A$12:$DQ$1400,121,FALSE)</f>
        <v>0</v>
      </c>
      <c r="G1159" s="740">
        <f t="shared" si="72"/>
        <v>-326.10000000000002</v>
      </c>
      <c r="I1159" s="738">
        <f>SUMIF('Tab 3'!$N$11:$N$409,A1159,'Tab 3'!$O$11:$O$409)</f>
        <v>0</v>
      </c>
      <c r="J1159" s="337">
        <f>SUMIF('Tab 4'!$N$11:$N$409,A1159,'Tab 4'!$O$11:$O$409)</f>
        <v>0</v>
      </c>
      <c r="K1159" s="337">
        <f>SUMIF('Tab 5'!$N$11:$N$69,A1159,'Tab 5'!$O$11:$O$69)</f>
        <v>0</v>
      </c>
      <c r="L1159" s="751">
        <f>SUMIF('Tab 6'!$N$11:$N$409,A1159,'Tab 6'!$O$11:$O$409)</f>
        <v>0</v>
      </c>
      <c r="M1159" s="337">
        <f>SUMIF('Tab7'!$N$70:$N$273,A1159,'Tab7'!$O$70:$O$273)</f>
        <v>0</v>
      </c>
      <c r="N1159" s="337">
        <f>SUMIF('Tab 8'!$N$70:$N$680,A1159,'Tab 8'!$O$70:$O$680)</f>
        <v>0</v>
      </c>
      <c r="O1159" s="739">
        <f t="shared" si="69"/>
        <v>0</v>
      </c>
      <c r="P1159" s="740">
        <f t="shared" si="71"/>
        <v>0</v>
      </c>
    </row>
    <row r="1160" spans="1:17">
      <c r="A1160" s="732" t="s">
        <v>1821</v>
      </c>
      <c r="B1160" s="80">
        <f>VLOOKUP(A1160,[1]Adjustments!$A$12:$B$1400,2,FALSE)</f>
        <v>197.08</v>
      </c>
      <c r="C1160" s="80">
        <f>VLOOKUP(A1160,[1]Adjustments!$A$12:$DS$1400,123,FALSE)</f>
        <v>0</v>
      </c>
      <c r="D1160" s="80">
        <f t="shared" si="70"/>
        <v>197.08</v>
      </c>
      <c r="F1160" s="337">
        <f>VLOOKUP(A1160,[1]Adjustments!$A$12:$DQ$1400,121,FALSE)</f>
        <v>0</v>
      </c>
      <c r="G1160" s="740">
        <f t="shared" si="72"/>
        <v>-197.08</v>
      </c>
      <c r="I1160" s="738">
        <f>SUMIF('Tab 3'!$N$11:$N$409,A1160,'Tab 3'!$O$11:$O$409)</f>
        <v>0</v>
      </c>
      <c r="J1160" s="337">
        <f>SUMIF('Tab 4'!$N$11:$N$409,A1160,'Tab 4'!$O$11:$O$409)</f>
        <v>0</v>
      </c>
      <c r="K1160" s="337">
        <f>SUMIF('Tab 5'!$N$11:$N$69,A1160,'Tab 5'!$O$11:$O$69)</f>
        <v>0</v>
      </c>
      <c r="L1160" s="751">
        <f>SUMIF('Tab 6'!$N$11:$N$409,A1160,'Tab 6'!$O$11:$O$409)</f>
        <v>0</v>
      </c>
      <c r="M1160" s="337">
        <f>SUMIF('Tab7'!$N$70:$N$273,A1160,'Tab7'!$O$70:$O$273)</f>
        <v>0</v>
      </c>
      <c r="N1160" s="337">
        <f>SUMIF('Tab 8'!$N$70:$N$680,A1160,'Tab 8'!$O$70:$O$680)</f>
        <v>0</v>
      </c>
      <c r="O1160" s="739">
        <f t="shared" si="69"/>
        <v>0</v>
      </c>
      <c r="P1160" s="740">
        <f t="shared" si="71"/>
        <v>0</v>
      </c>
    </row>
    <row r="1161" spans="1:17">
      <c r="A1161" s="732" t="s">
        <v>1822</v>
      </c>
      <c r="B1161" s="80">
        <f>VLOOKUP(A1161,[1]Adjustments!$A$12:$B$1400,2,FALSE)</f>
        <v>67053.91</v>
      </c>
      <c r="C1161" s="80">
        <f>VLOOKUP(A1161,[1]Adjustments!$A$12:$DS$1400,123,FALSE)</f>
        <v>0</v>
      </c>
      <c r="D1161" s="80">
        <f t="shared" si="70"/>
        <v>67053.91</v>
      </c>
      <c r="F1161" s="337">
        <f>VLOOKUP(A1161,[1]Adjustments!$A$12:$DQ$1400,121,FALSE)</f>
        <v>0</v>
      </c>
      <c r="G1161" s="740">
        <f t="shared" si="72"/>
        <v>-67053.91</v>
      </c>
      <c r="I1161" s="738">
        <f>SUMIF('Tab 3'!$N$11:$N$409,A1161,'Tab 3'!$O$11:$O$409)</f>
        <v>0</v>
      </c>
      <c r="J1161" s="337">
        <f>SUMIF('Tab 4'!$N$11:$N$409,A1161,'Tab 4'!$O$11:$O$409)</f>
        <v>0</v>
      </c>
      <c r="K1161" s="337">
        <f>SUMIF('Tab 5'!$N$11:$N$69,A1161,'Tab 5'!$O$11:$O$69)</f>
        <v>0</v>
      </c>
      <c r="L1161" s="751">
        <f>SUMIF('Tab 6'!$N$11:$N$409,A1161,'Tab 6'!$O$11:$O$409)</f>
        <v>0</v>
      </c>
      <c r="M1161" s="337">
        <f>SUMIF('Tab7'!$N$70:$N$273,A1161,'Tab7'!$O$70:$O$273)</f>
        <v>0</v>
      </c>
      <c r="N1161" s="337">
        <f>SUMIF('Tab 8'!$N$70:$N$680,A1161,'Tab 8'!$O$70:$O$680)</f>
        <v>0</v>
      </c>
      <c r="O1161" s="739">
        <f t="shared" si="69"/>
        <v>0</v>
      </c>
      <c r="P1161" s="740">
        <f t="shared" si="71"/>
        <v>0</v>
      </c>
    </row>
    <row r="1162" spans="1:17">
      <c r="A1162" s="732" t="s">
        <v>1823</v>
      </c>
      <c r="B1162" s="80">
        <f>VLOOKUP(A1162,[1]Adjustments!$A$12:$B$1400,2,FALSE)</f>
        <v>5533943.9100000001</v>
      </c>
      <c r="C1162" s="80">
        <f>VLOOKUP(A1162,[1]Adjustments!$A$12:$DS$1400,123,FALSE)</f>
        <v>0</v>
      </c>
      <c r="D1162" s="80">
        <f t="shared" si="70"/>
        <v>5533943.9100000001</v>
      </c>
      <c r="F1162" s="337">
        <f>VLOOKUP(A1162,[1]Adjustments!$A$12:$DQ$1400,121,FALSE)</f>
        <v>0</v>
      </c>
      <c r="G1162" s="740">
        <f t="shared" si="72"/>
        <v>-5533943.9100000001</v>
      </c>
      <c r="I1162" s="738">
        <f>SUMIF('Tab 3'!$N$11:$N$409,A1162,'Tab 3'!$O$11:$O$409)</f>
        <v>0</v>
      </c>
      <c r="J1162" s="337">
        <f>SUMIF('Tab 4'!$N$11:$N$409,A1162,'Tab 4'!$O$11:$O$409)</f>
        <v>0</v>
      </c>
      <c r="K1162" s="337">
        <f>SUMIF('Tab 5'!$N$11:$N$69,A1162,'Tab 5'!$O$11:$O$69)</f>
        <v>0</v>
      </c>
      <c r="L1162" s="751">
        <f>SUMIF('Tab 6'!$N$11:$N$409,A1162,'Tab 6'!$O$11:$O$409)</f>
        <v>0</v>
      </c>
      <c r="M1162" s="337">
        <f>SUMIF('Tab7'!$N$70:$N$273,A1162,'Tab7'!$O$70:$O$273)</f>
        <v>0</v>
      </c>
      <c r="N1162" s="337">
        <f>SUMIF('Tab 8'!$N$70:$N$680,A1162,'Tab 8'!$O$70:$O$680)</f>
        <v>0</v>
      </c>
      <c r="O1162" s="739">
        <f t="shared" si="69"/>
        <v>0</v>
      </c>
      <c r="P1162" s="740">
        <f t="shared" si="71"/>
        <v>0</v>
      </c>
    </row>
    <row r="1163" spans="1:17">
      <c r="A1163" s="732" t="s">
        <v>1824</v>
      </c>
      <c r="B1163" s="80">
        <f>VLOOKUP(A1163,[1]Adjustments!$A$12:$B$1400,2,FALSE)</f>
        <v>7287274.0599999996</v>
      </c>
      <c r="C1163" s="80">
        <f>VLOOKUP(A1163,[1]Adjustments!$A$12:$DS$1400,123,FALSE)</f>
        <v>0</v>
      </c>
      <c r="D1163" s="80">
        <f t="shared" si="70"/>
        <v>7287274.0599999996</v>
      </c>
      <c r="F1163" s="337">
        <f>VLOOKUP(A1163,[1]Adjustments!$A$12:$DQ$1400,121,FALSE)</f>
        <v>0</v>
      </c>
      <c r="G1163" s="740">
        <f t="shared" si="72"/>
        <v>-7287274.0599999996</v>
      </c>
      <c r="I1163" s="738">
        <f>SUMIF('Tab 3'!$N$11:$N$409,A1163,'Tab 3'!$O$11:$O$409)</f>
        <v>0</v>
      </c>
      <c r="J1163" s="337">
        <f>SUMIF('Tab 4'!$N$11:$N$409,A1163,'Tab 4'!$O$11:$O$409)</f>
        <v>0</v>
      </c>
      <c r="K1163" s="337">
        <f>SUMIF('Tab 5'!$N$11:$N$69,A1163,'Tab 5'!$O$11:$O$69)</f>
        <v>0</v>
      </c>
      <c r="L1163" s="751">
        <f>SUMIF('Tab 6'!$N$11:$N$409,A1163,'Tab 6'!$O$11:$O$409)</f>
        <v>0</v>
      </c>
      <c r="M1163" s="337">
        <f>SUMIF('Tab7'!$N$70:$N$273,A1163,'Tab7'!$O$70:$O$273)</f>
        <v>0</v>
      </c>
      <c r="N1163" s="337">
        <f>SUMIF('Tab 8'!$N$70:$N$680,A1163,'Tab 8'!$O$70:$O$680)</f>
        <v>0</v>
      </c>
      <c r="O1163" s="739">
        <f t="shared" si="69"/>
        <v>0</v>
      </c>
      <c r="P1163" s="740">
        <f t="shared" si="71"/>
        <v>0</v>
      </c>
    </row>
    <row r="1164" spans="1:17">
      <c r="A1164" s="732" t="s">
        <v>1825</v>
      </c>
      <c r="B1164" s="80">
        <f>VLOOKUP(A1164,[1]Adjustments!$A$12:$B$1400,2,FALSE)</f>
        <v>1812542.32</v>
      </c>
      <c r="C1164" s="80">
        <f>VLOOKUP(A1164,[1]Adjustments!$A$12:$DS$1400,123,FALSE)</f>
        <v>0</v>
      </c>
      <c r="D1164" s="80">
        <f t="shared" si="70"/>
        <v>1812542.32</v>
      </c>
      <c r="F1164" s="337">
        <f>VLOOKUP(A1164,[1]Adjustments!$A$12:$DQ$1400,121,FALSE)</f>
        <v>0</v>
      </c>
      <c r="G1164" s="740">
        <f t="shared" si="72"/>
        <v>-1812542.32</v>
      </c>
      <c r="I1164" s="738">
        <f>SUMIF('Tab 3'!$N$11:$N$409,A1164,'Tab 3'!$O$11:$O$409)</f>
        <v>0</v>
      </c>
      <c r="J1164" s="337">
        <f>SUMIF('Tab 4'!$N$11:$N$409,A1164,'Tab 4'!$O$11:$O$409)</f>
        <v>0</v>
      </c>
      <c r="K1164" s="337">
        <f>SUMIF('Tab 5'!$N$11:$N$69,A1164,'Tab 5'!$O$11:$O$69)</f>
        <v>0</v>
      </c>
      <c r="L1164" s="751">
        <f>SUMIF('Tab 6'!$N$11:$N$409,A1164,'Tab 6'!$O$11:$O$409)</f>
        <v>0</v>
      </c>
      <c r="M1164" s="337">
        <f>SUMIF('Tab7'!$N$70:$N$273,A1164,'Tab7'!$O$70:$O$273)</f>
        <v>0</v>
      </c>
      <c r="N1164" s="337">
        <f>SUMIF('Tab 8'!$N$70:$N$680,A1164,'Tab 8'!$O$70:$O$680)</f>
        <v>0</v>
      </c>
      <c r="O1164" s="739">
        <f t="shared" si="69"/>
        <v>0</v>
      </c>
      <c r="P1164" s="740">
        <f t="shared" si="71"/>
        <v>0</v>
      </c>
    </row>
    <row r="1165" spans="1:17">
      <c r="A1165" s="732" t="s">
        <v>1826</v>
      </c>
      <c r="B1165" s="80">
        <f>VLOOKUP(A1165,[1]Adjustments!$A$12:$B$1400,2,FALSE)</f>
        <v>225887.4</v>
      </c>
      <c r="C1165" s="80">
        <f>VLOOKUP(A1165,[1]Adjustments!$A$12:$DS$1400,123,FALSE)</f>
        <v>0</v>
      </c>
      <c r="D1165" s="80">
        <f t="shared" si="70"/>
        <v>225887.4</v>
      </c>
      <c r="F1165" s="337">
        <f>VLOOKUP(A1165,[1]Adjustments!$A$12:$DQ$1400,121,FALSE)</f>
        <v>0</v>
      </c>
      <c r="G1165" s="740">
        <f t="shared" si="72"/>
        <v>-225887.4</v>
      </c>
      <c r="I1165" s="738">
        <f>SUMIF('Tab 3'!$N$11:$N$409,A1165,'Tab 3'!$O$11:$O$409)</f>
        <v>0</v>
      </c>
      <c r="J1165" s="337">
        <f>SUMIF('Tab 4'!$N$11:$N$409,A1165,'Tab 4'!$O$11:$O$409)</f>
        <v>0</v>
      </c>
      <c r="K1165" s="337">
        <f>SUMIF('Tab 5'!$N$11:$N$69,A1165,'Tab 5'!$O$11:$O$69)</f>
        <v>0</v>
      </c>
      <c r="L1165" s="751">
        <f>SUMIF('Tab 6'!$N$11:$N$409,A1165,'Tab 6'!$O$11:$O$409)</f>
        <v>0</v>
      </c>
      <c r="M1165" s="337">
        <f>SUMIF('Tab7'!$N$70:$N$273,A1165,'Tab7'!$O$70:$O$273)</f>
        <v>0</v>
      </c>
      <c r="N1165" s="337">
        <f>SUMIF('Tab 8'!$N$70:$N$680,A1165,'Tab 8'!$O$70:$O$680)</f>
        <v>0</v>
      </c>
      <c r="O1165" s="739">
        <f t="shared" si="69"/>
        <v>0</v>
      </c>
      <c r="P1165" s="740">
        <f t="shared" si="71"/>
        <v>0</v>
      </c>
    </row>
    <row r="1166" spans="1:17">
      <c r="A1166" s="732" t="s">
        <v>1827</v>
      </c>
      <c r="B1166" s="80">
        <f>VLOOKUP(A1166,[1]Adjustments!$A$12:$B$1400,2,FALSE)</f>
        <v>514845.88</v>
      </c>
      <c r="C1166" s="80">
        <f>VLOOKUP(A1166,[1]Adjustments!$A$12:$DS$1400,123,FALSE)</f>
        <v>0</v>
      </c>
      <c r="D1166" s="80">
        <f t="shared" si="70"/>
        <v>514845.88</v>
      </c>
      <c r="F1166" s="337">
        <f>VLOOKUP(A1166,[1]Adjustments!$A$12:$DQ$1400,121,FALSE)</f>
        <v>893405.37</v>
      </c>
      <c r="G1166" s="740">
        <f t="shared" si="72"/>
        <v>378559.49</v>
      </c>
      <c r="I1166" s="738">
        <f>SUMIF('Tab 3'!$N$11:$N$409,A1166,'Tab 3'!$O$11:$O$409)</f>
        <v>0</v>
      </c>
      <c r="J1166" s="337">
        <f>SUMIF('Tab 4'!$N$11:$N$409,A1166,'Tab 4'!$O$11:$O$409)</f>
        <v>893405.37</v>
      </c>
      <c r="K1166" s="337">
        <f>SUMIF('Tab 5'!$N$11:$N$69,A1166,'Tab 5'!$O$11:$O$69)</f>
        <v>0</v>
      </c>
      <c r="L1166" s="751">
        <f>SUMIF('Tab 6'!$N$11:$N$409,A1166,'Tab 6'!$O$11:$O$409)</f>
        <v>0</v>
      </c>
      <c r="M1166" s="337">
        <f>SUMIF('Tab7'!$N$70:$N$273,A1166,'Tab7'!$O$70:$O$273)</f>
        <v>0</v>
      </c>
      <c r="N1166" s="337">
        <f>SUMIF('Tab 8'!$N$70:$N$680,A1166,'Tab 8'!$O$70:$O$680)</f>
        <v>0</v>
      </c>
      <c r="O1166" s="739">
        <f t="shared" ref="O1166:O1229" si="73">SUM(I1166:N1166)</f>
        <v>893405.37</v>
      </c>
      <c r="P1166" s="740">
        <f t="shared" si="71"/>
        <v>893405.37</v>
      </c>
    </row>
    <row r="1167" spans="1:17">
      <c r="A1167" s="826" t="s">
        <v>1828</v>
      </c>
      <c r="B1167" s="827">
        <f>VLOOKUP(A1167,[1]Adjustments!$A$12:$B$1400,2,FALSE)</f>
        <v>-12766685.880000001</v>
      </c>
      <c r="C1167" s="827">
        <f>VLOOKUP(A1167,[1]Adjustments!$A$12:$DS$1400,123,FALSE)</f>
        <v>0</v>
      </c>
      <c r="D1167" s="827">
        <f t="shared" si="70"/>
        <v>-12766685.880000001</v>
      </c>
      <c r="E1167" s="828"/>
      <c r="F1167" s="829">
        <f>VLOOKUP(A1167,[1]Adjustments!$A$12:$DQ$1400,121,FALSE)</f>
        <v>19135351.063333333</v>
      </c>
      <c r="G1167" s="829">
        <f t="shared" si="72"/>
        <v>31902036.943333335</v>
      </c>
      <c r="I1167" s="738">
        <f>SUMIF('Tab 3'!$N$11:$N$409,A1167,'Tab 3'!$O$11:$O$409)</f>
        <v>0</v>
      </c>
      <c r="J1167" s="337">
        <f>SUMIF('Tab 4'!$N$11:$N$409,A1167,'Tab 4'!$O$11:$O$409)</f>
        <v>32213308.950000003</v>
      </c>
      <c r="K1167" s="337">
        <f>SUMIF('Tab 5'!$N$11:$N$69,A1167,'Tab 5'!$O$11:$O$69)</f>
        <v>0</v>
      </c>
      <c r="L1167" s="751">
        <f>SUMIF('Tab 6'!$N$11:$N$409,A1167,'Tab 6'!$O$11:$O$409)</f>
        <v>0</v>
      </c>
      <c r="M1167" s="337">
        <f>SUMIF('Tab7'!$N$70:$N$273,A1167,'Tab7'!$O$70:$O$273)</f>
        <v>0</v>
      </c>
      <c r="N1167" s="337">
        <f>SUMIF('Tab 8'!$N$70:$N$680,A1167,'Tab 8'!$O$70:$O$680)</f>
        <v>0</v>
      </c>
      <c r="O1167" s="739">
        <f t="shared" si="73"/>
        <v>32213308.950000003</v>
      </c>
      <c r="P1167" s="740">
        <f t="shared" si="71"/>
        <v>32213308.950000003</v>
      </c>
    </row>
    <row r="1168" spans="1:17">
      <c r="A1168" s="826" t="s">
        <v>1829</v>
      </c>
      <c r="B1168" s="827">
        <f>VLOOKUP(A1168,[1]Adjustments!$A$12:$B$1400,2,FALSE)</f>
        <v>928421.06</v>
      </c>
      <c r="C1168" s="827">
        <f>VLOOKUP(A1168,[1]Adjustments!$A$12:$DS$1400,123,FALSE)</f>
        <v>0</v>
      </c>
      <c r="D1168" s="827">
        <f>SUM(B1168:C1168)</f>
        <v>928421.06</v>
      </c>
      <c r="E1168" s="828"/>
      <c r="F1168" s="829">
        <f>VLOOKUP(A1168,[1]Adjustments!$A$12:$DQ$1400,121,FALSE)</f>
        <v>0</v>
      </c>
      <c r="G1168" s="829">
        <f t="shared" si="72"/>
        <v>-928421.06</v>
      </c>
      <c r="I1168" s="738">
        <f>SUMIF('Tab 3'!$N$11:$N$409,A1168,'Tab 3'!$O$11:$O$409)</f>
        <v>0</v>
      </c>
      <c r="J1168" s="337">
        <f>SUMIF('Tab 4'!$N$11:$N$409,A1168,'Tab 4'!$O$11:$O$409)</f>
        <v>0</v>
      </c>
      <c r="K1168" s="337">
        <f>SUMIF('Tab 5'!$N$11:$N$69,A1168,'Tab 5'!$O$11:$O$69)</f>
        <v>0</v>
      </c>
      <c r="L1168" s="751">
        <f>SUMIF('Tab 6'!$N$11:$N$409,A1168,'Tab 6'!$O$11:$O$409)</f>
        <v>0</v>
      </c>
      <c r="M1168" s="337">
        <f>SUMIF('Tab7'!$N$70:$N$273,A1168,'Tab7'!$O$70:$O$273)</f>
        <v>0</v>
      </c>
      <c r="N1168" s="337">
        <f>SUMIF('Tab 8'!$N$70:$N$680,A1168,'Tab 8'!$O$70:$O$680)</f>
        <v>0</v>
      </c>
      <c r="O1168" s="739">
        <f t="shared" si="73"/>
        <v>0</v>
      </c>
      <c r="P1168" s="740">
        <f t="shared" si="71"/>
        <v>0</v>
      </c>
    </row>
    <row r="1169" spans="1:16">
      <c r="A1169" s="732" t="s">
        <v>1830</v>
      </c>
      <c r="B1169" s="80">
        <f>VLOOKUP(A1169,[1]Adjustments!$A$12:$B$1400,2,FALSE)</f>
        <v>737739.54</v>
      </c>
      <c r="C1169" s="80">
        <f>VLOOKUP(A1169,[1]Adjustments!$A$12:$DS$1400,123,FALSE)</f>
        <v>0</v>
      </c>
      <c r="D1169" s="80">
        <f t="shared" ref="D1169:D1231" si="74">SUM(B1169:C1169)</f>
        <v>737739.54</v>
      </c>
      <c r="F1169" s="337">
        <f>VLOOKUP(A1169,[1]Adjustments!$A$12:$DQ$1400,121,FALSE)</f>
        <v>0</v>
      </c>
      <c r="G1169" s="740">
        <f t="shared" si="72"/>
        <v>-737739.54</v>
      </c>
      <c r="I1169" s="738">
        <f>SUMIF('Tab 3'!$N$11:$N$409,A1169,'Tab 3'!$O$11:$O$409)</f>
        <v>0</v>
      </c>
      <c r="J1169" s="337">
        <f>SUMIF('Tab 4'!$N$11:$N$409,A1169,'Tab 4'!$O$11:$O$409)</f>
        <v>0</v>
      </c>
      <c r="K1169" s="337">
        <f>SUMIF('Tab 5'!$N$11:$N$69,A1169,'Tab 5'!$O$11:$O$69)</f>
        <v>0</v>
      </c>
      <c r="L1169" s="751">
        <f>SUMIF('Tab 6'!$N$11:$N$409,A1169,'Tab 6'!$O$11:$O$409)</f>
        <v>0</v>
      </c>
      <c r="M1169" s="337">
        <f>SUMIF('Tab7'!$N$70:$N$273,A1169,'Tab7'!$O$70:$O$273)</f>
        <v>0</v>
      </c>
      <c r="N1169" s="337">
        <f>SUMIF('Tab 8'!$N$70:$N$680,A1169,'Tab 8'!$O$70:$O$680)</f>
        <v>0</v>
      </c>
      <c r="O1169" s="739">
        <f t="shared" si="73"/>
        <v>0</v>
      </c>
      <c r="P1169" s="740">
        <f t="shared" si="71"/>
        <v>0</v>
      </c>
    </row>
    <row r="1170" spans="1:16">
      <c r="A1170" s="732" t="s">
        <v>1831</v>
      </c>
      <c r="B1170" s="80">
        <f>VLOOKUP(A1170,[1]Adjustments!$A$12:$B$1400,2,FALSE)</f>
        <v>3955872.21</v>
      </c>
      <c r="C1170" s="80">
        <f>VLOOKUP(A1170,[1]Adjustments!$A$12:$DS$1400,123,FALSE)</f>
        <v>0</v>
      </c>
      <c r="D1170" s="80">
        <f t="shared" si="74"/>
        <v>3955872.21</v>
      </c>
      <c r="F1170" s="337">
        <f>VLOOKUP(A1170,[1]Adjustments!$A$12:$DQ$1400,121,FALSE)</f>
        <v>0</v>
      </c>
      <c r="G1170" s="740">
        <f t="shared" si="72"/>
        <v>-3955872.21</v>
      </c>
      <c r="I1170" s="738">
        <f>SUMIF('Tab 3'!$N$11:$N$409,A1170,'Tab 3'!$O$11:$O$409)</f>
        <v>0</v>
      </c>
      <c r="J1170" s="337">
        <f>SUMIF('Tab 4'!$N$11:$N$409,A1170,'Tab 4'!$O$11:$O$409)</f>
        <v>0</v>
      </c>
      <c r="K1170" s="337">
        <f>SUMIF('Tab 5'!$N$11:$N$69,A1170,'Tab 5'!$O$11:$O$69)</f>
        <v>0</v>
      </c>
      <c r="L1170" s="751">
        <f>SUMIF('Tab 6'!$N$11:$N$409,A1170,'Tab 6'!$O$11:$O$409)</f>
        <v>0</v>
      </c>
      <c r="M1170" s="337">
        <f>SUMIF('Tab7'!$N$70:$N$273,A1170,'Tab7'!$O$70:$O$273)</f>
        <v>0</v>
      </c>
      <c r="N1170" s="337">
        <f>SUMIF('Tab 8'!$N$70:$N$680,A1170,'Tab 8'!$O$70:$O$680)</f>
        <v>0</v>
      </c>
      <c r="O1170" s="739">
        <f t="shared" si="73"/>
        <v>0</v>
      </c>
      <c r="P1170" s="740">
        <f t="shared" si="71"/>
        <v>0</v>
      </c>
    </row>
    <row r="1171" spans="1:16">
      <c r="A1171" s="732" t="s">
        <v>1832</v>
      </c>
      <c r="B1171" s="80">
        <f>VLOOKUP(A1171,[1]Adjustments!$A$12:$B$1400,2,FALSE)</f>
        <v>4153527.26</v>
      </c>
      <c r="C1171" s="80">
        <f>VLOOKUP(A1171,[1]Adjustments!$A$12:$DS$1400,123,FALSE)</f>
        <v>0</v>
      </c>
      <c r="D1171" s="80">
        <f t="shared" si="74"/>
        <v>4153527.26</v>
      </c>
      <c r="F1171" s="337">
        <f>VLOOKUP(A1171,[1]Adjustments!$A$12:$DQ$1400,121,FALSE)</f>
        <v>0</v>
      </c>
      <c r="G1171" s="740">
        <f t="shared" si="72"/>
        <v>-4153527.26</v>
      </c>
      <c r="I1171" s="738">
        <f>SUMIF('Tab 3'!$N$11:$N$409,A1171,'Tab 3'!$O$11:$O$409)</f>
        <v>0</v>
      </c>
      <c r="J1171" s="337">
        <f>SUMIF('Tab 4'!$N$11:$N$409,A1171,'Tab 4'!$O$11:$O$409)</f>
        <v>0</v>
      </c>
      <c r="K1171" s="337">
        <f>SUMIF('Tab 5'!$N$11:$N$69,A1171,'Tab 5'!$O$11:$O$69)</f>
        <v>0</v>
      </c>
      <c r="L1171" s="751">
        <f>SUMIF('Tab 6'!$N$11:$N$409,A1171,'Tab 6'!$O$11:$O$409)</f>
        <v>0</v>
      </c>
      <c r="M1171" s="337">
        <f>SUMIF('Tab7'!$N$70:$N$273,A1171,'Tab7'!$O$70:$O$273)</f>
        <v>0</v>
      </c>
      <c r="N1171" s="337">
        <f>SUMIF('Tab 8'!$N$70:$N$680,A1171,'Tab 8'!$O$70:$O$680)</f>
        <v>0</v>
      </c>
      <c r="O1171" s="739">
        <f t="shared" si="73"/>
        <v>0</v>
      </c>
      <c r="P1171" s="740">
        <f t="shared" ref="P1171:P1234" si="75">+O1171-C1171</f>
        <v>0</v>
      </c>
    </row>
    <row r="1172" spans="1:16">
      <c r="A1172" s="732" t="s">
        <v>1833</v>
      </c>
      <c r="B1172" s="80">
        <f>VLOOKUP(A1172,[1]Adjustments!$A$12:$B$1400,2,FALSE)</f>
        <v>3101532.15</v>
      </c>
      <c r="C1172" s="80">
        <f>VLOOKUP(A1172,[1]Adjustments!$A$12:$DS$1400,123,FALSE)</f>
        <v>0</v>
      </c>
      <c r="D1172" s="80">
        <f t="shared" si="74"/>
        <v>3101532.15</v>
      </c>
      <c r="F1172" s="337">
        <f>VLOOKUP(A1172,[1]Adjustments!$A$12:$DQ$1400,121,FALSE)</f>
        <v>0</v>
      </c>
      <c r="G1172" s="740">
        <f t="shared" si="72"/>
        <v>-3101532.15</v>
      </c>
      <c r="I1172" s="738">
        <f>SUMIF('Tab 3'!$N$11:$N$409,A1172,'Tab 3'!$O$11:$O$409)</f>
        <v>0</v>
      </c>
      <c r="J1172" s="337">
        <f>SUMIF('Tab 4'!$N$11:$N$409,A1172,'Tab 4'!$O$11:$O$409)</f>
        <v>0</v>
      </c>
      <c r="K1172" s="337">
        <f>SUMIF('Tab 5'!$N$11:$N$69,A1172,'Tab 5'!$O$11:$O$69)</f>
        <v>0</v>
      </c>
      <c r="L1172" s="751">
        <f>SUMIF('Tab 6'!$N$11:$N$409,A1172,'Tab 6'!$O$11:$O$409)</f>
        <v>0</v>
      </c>
      <c r="M1172" s="337">
        <f>SUMIF('Tab7'!$N$70:$N$273,A1172,'Tab7'!$O$70:$O$273)</f>
        <v>0</v>
      </c>
      <c r="N1172" s="337">
        <f>SUMIF('Tab 8'!$N$70:$N$680,A1172,'Tab 8'!$O$70:$O$680)</f>
        <v>0</v>
      </c>
      <c r="O1172" s="739">
        <f t="shared" si="73"/>
        <v>0</v>
      </c>
      <c r="P1172" s="740">
        <f t="shared" si="75"/>
        <v>0</v>
      </c>
    </row>
    <row r="1173" spans="1:16">
      <c r="A1173" s="732" t="s">
        <v>1834</v>
      </c>
      <c r="B1173" s="80">
        <f>VLOOKUP(A1173,[1]Adjustments!$A$12:$B$1400,2,FALSE)</f>
        <v>6973705.4299999997</v>
      </c>
      <c r="C1173" s="80">
        <f>VLOOKUP(A1173,[1]Adjustments!$A$12:$DS$1400,123,FALSE)</f>
        <v>0</v>
      </c>
      <c r="D1173" s="80">
        <f t="shared" si="74"/>
        <v>6973705.4299999997</v>
      </c>
      <c r="F1173" s="337">
        <f>VLOOKUP(A1173,[1]Adjustments!$A$12:$DQ$1400,121,FALSE)</f>
        <v>-3095.86</v>
      </c>
      <c r="G1173" s="740">
        <f t="shared" si="72"/>
        <v>-6976801.29</v>
      </c>
      <c r="I1173" s="738">
        <f>SUMIF('Tab 3'!$N$11:$N$409,A1173,'Tab 3'!$O$11:$O$409)</f>
        <v>0</v>
      </c>
      <c r="J1173" s="337">
        <f>SUMIF('Tab 4'!$N$11:$N$409,A1173,'Tab 4'!$O$11:$O$409)</f>
        <v>2466.86</v>
      </c>
      <c r="K1173" s="337">
        <f>SUMIF('Tab 5'!$N$11:$N$69,A1173,'Tab 5'!$O$11:$O$69)</f>
        <v>0</v>
      </c>
      <c r="L1173" s="751">
        <f>SUMIF('Tab 6'!$N$11:$N$409,A1173,'Tab 6'!$O$11:$O$409)</f>
        <v>0</v>
      </c>
      <c r="M1173" s="337">
        <f>SUMIF('Tab7'!$N$70:$N$273,A1173,'Tab7'!$O$70:$O$273)</f>
        <v>0</v>
      </c>
      <c r="N1173" s="337">
        <f>SUMIF('Tab 8'!$N$70:$N$680,A1173,'Tab 8'!$O$70:$O$680)</f>
        <v>0</v>
      </c>
      <c r="O1173" s="739">
        <f t="shared" si="73"/>
        <v>2466.86</v>
      </c>
      <c r="P1173" s="740">
        <f t="shared" si="75"/>
        <v>2466.86</v>
      </c>
    </row>
    <row r="1174" spans="1:16">
      <c r="A1174" s="732" t="s">
        <v>1835</v>
      </c>
      <c r="B1174" s="80">
        <f>VLOOKUP(A1174,[1]Adjustments!$A$12:$B$1400,2,FALSE)</f>
        <v>2419049.5499999998</v>
      </c>
      <c r="C1174" s="80">
        <f>VLOOKUP(A1174,[1]Adjustments!$A$12:$DS$1400,123,FALSE)</f>
        <v>0</v>
      </c>
      <c r="D1174" s="80">
        <f t="shared" si="74"/>
        <v>2419049.5499999998</v>
      </c>
      <c r="F1174" s="337">
        <f>VLOOKUP(A1174,[1]Adjustments!$A$12:$DQ$1400,121,FALSE)</f>
        <v>0</v>
      </c>
      <c r="G1174" s="740">
        <f t="shared" si="72"/>
        <v>-2419049.5499999998</v>
      </c>
      <c r="I1174" s="738">
        <f>SUMIF('Tab 3'!$N$11:$N$409,A1174,'Tab 3'!$O$11:$O$409)</f>
        <v>0</v>
      </c>
      <c r="J1174" s="337">
        <f>SUMIF('Tab 4'!$N$11:$N$409,A1174,'Tab 4'!$O$11:$O$409)</f>
        <v>0</v>
      </c>
      <c r="K1174" s="337">
        <f>SUMIF('Tab 5'!$N$11:$N$69,A1174,'Tab 5'!$O$11:$O$69)</f>
        <v>0</v>
      </c>
      <c r="L1174" s="751">
        <f>SUMIF('Tab 6'!$N$11:$N$409,A1174,'Tab 6'!$O$11:$O$409)</f>
        <v>0</v>
      </c>
      <c r="M1174" s="337">
        <f>SUMIF('Tab7'!$N$70:$N$273,A1174,'Tab7'!$O$70:$O$273)</f>
        <v>0</v>
      </c>
      <c r="N1174" s="337">
        <f>SUMIF('Tab 8'!$N$70:$N$680,A1174,'Tab 8'!$O$70:$O$680)</f>
        <v>0</v>
      </c>
      <c r="O1174" s="739">
        <f t="shared" si="73"/>
        <v>0</v>
      </c>
      <c r="P1174" s="740">
        <f t="shared" si="75"/>
        <v>0</v>
      </c>
    </row>
    <row r="1175" spans="1:16">
      <c r="A1175" s="732" t="s">
        <v>1836</v>
      </c>
      <c r="B1175" s="80">
        <f>VLOOKUP(A1175,[1]Adjustments!$A$12:$B$1400,2,FALSE)</f>
        <v>2309697.2400000002</v>
      </c>
      <c r="C1175" s="80">
        <f>VLOOKUP(A1175,[1]Adjustments!$A$12:$DS$1400,123,FALSE)</f>
        <v>0</v>
      </c>
      <c r="D1175" s="80">
        <f t="shared" si="74"/>
        <v>2309697.2400000002</v>
      </c>
      <c r="F1175" s="337">
        <f>VLOOKUP(A1175,[1]Adjustments!$A$12:$DQ$1400,121,FALSE)</f>
        <v>3095.86</v>
      </c>
      <c r="G1175" s="740">
        <f t="shared" si="72"/>
        <v>-2306601.3800000004</v>
      </c>
      <c r="I1175" s="738">
        <f>SUMIF('Tab 3'!$N$11:$N$409,A1175,'Tab 3'!$O$11:$O$409)</f>
        <v>0</v>
      </c>
      <c r="J1175" s="337">
        <f>SUMIF('Tab 4'!$N$11:$N$409,A1175,'Tab 4'!$O$11:$O$409)</f>
        <v>0</v>
      </c>
      <c r="K1175" s="337">
        <f>SUMIF('Tab 5'!$N$11:$N$69,A1175,'Tab 5'!$O$11:$O$69)</f>
        <v>0</v>
      </c>
      <c r="L1175" s="751">
        <f>SUMIF('Tab 6'!$N$11:$N$409,A1175,'Tab 6'!$O$11:$O$409)</f>
        <v>0</v>
      </c>
      <c r="M1175" s="337">
        <f>SUMIF('Tab7'!$N$70:$N$273,A1175,'Tab7'!$O$70:$O$273)</f>
        <v>0</v>
      </c>
      <c r="N1175" s="337">
        <f>SUMIF('Tab 8'!$N$70:$N$680,A1175,'Tab 8'!$O$70:$O$680)</f>
        <v>0</v>
      </c>
      <c r="O1175" s="739">
        <f t="shared" si="73"/>
        <v>0</v>
      </c>
      <c r="P1175" s="740">
        <f t="shared" si="75"/>
        <v>0</v>
      </c>
    </row>
    <row r="1176" spans="1:16">
      <c r="A1176" s="732" t="s">
        <v>1837</v>
      </c>
      <c r="B1176" s="80">
        <f>VLOOKUP(A1176,[1]Adjustments!$A$12:$B$1400,2,FALSE)</f>
        <v>-4729563.4800000004</v>
      </c>
      <c r="C1176" s="80">
        <f>VLOOKUP(A1176,[1]Adjustments!$A$12:$DS$1400,123,FALSE)</f>
        <v>0</v>
      </c>
      <c r="D1176" s="80">
        <f t="shared" si="74"/>
        <v>-4729563.4800000004</v>
      </c>
      <c r="F1176" s="337">
        <f>VLOOKUP(A1176,[1]Adjustments!$A$12:$DQ$1400,121,FALSE)</f>
        <v>26132.57</v>
      </c>
      <c r="G1176" s="740">
        <f t="shared" si="72"/>
        <v>4755696.0500000007</v>
      </c>
      <c r="I1176" s="738">
        <f>SUMIF('Tab 3'!$N$11:$N$409,A1176,'Tab 3'!$O$11:$O$409)</f>
        <v>0</v>
      </c>
      <c r="J1176" s="337">
        <f>SUMIF('Tab 4'!$N$11:$N$409,A1176,'Tab 4'!$O$11:$O$409)</f>
        <v>0</v>
      </c>
      <c r="K1176" s="337">
        <f>SUMIF('Tab 5'!$N$11:$N$69,A1176,'Tab 5'!$O$11:$O$69)</f>
        <v>0</v>
      </c>
      <c r="L1176" s="751">
        <f>SUMIF('Tab 6'!$N$11:$N$409,A1176,'Tab 6'!$O$11:$O$409)</f>
        <v>0</v>
      </c>
      <c r="M1176" s="337">
        <f>SUMIF('Tab7'!$N$70:$N$273,A1176,'Tab7'!$O$70:$O$273)</f>
        <v>0</v>
      </c>
      <c r="N1176" s="337">
        <f>SUMIF('Tab 8'!$N$70:$N$680,A1176,'Tab 8'!$O$70:$O$680)</f>
        <v>0</v>
      </c>
      <c r="O1176" s="739">
        <f t="shared" si="73"/>
        <v>0</v>
      </c>
      <c r="P1176" s="740">
        <f t="shared" si="75"/>
        <v>0</v>
      </c>
    </row>
    <row r="1177" spans="1:16">
      <c r="A1177" s="732" t="s">
        <v>1838</v>
      </c>
      <c r="B1177" s="80">
        <f>VLOOKUP(A1177,[1]Adjustments!$A$12:$B$1400,2,FALSE)</f>
        <v>5500</v>
      </c>
      <c r="C1177" s="80">
        <f>VLOOKUP(A1177,[1]Adjustments!$A$12:$DS$1400,123,FALSE)</f>
        <v>0</v>
      </c>
      <c r="D1177" s="80">
        <f t="shared" si="74"/>
        <v>5500</v>
      </c>
      <c r="F1177" s="337">
        <f>VLOOKUP(A1177,[1]Adjustments!$A$12:$DQ$1400,121,FALSE)</f>
        <v>0</v>
      </c>
      <c r="G1177" s="740">
        <f t="shared" si="72"/>
        <v>-5500</v>
      </c>
      <c r="I1177" s="738">
        <f>SUMIF('Tab 3'!$N$11:$N$409,A1177,'Tab 3'!$O$11:$O$409)</f>
        <v>0</v>
      </c>
      <c r="J1177" s="337">
        <f>SUMIF('Tab 4'!$N$11:$N$409,A1177,'Tab 4'!$O$11:$O$409)</f>
        <v>0</v>
      </c>
      <c r="K1177" s="337">
        <f>SUMIF('Tab 5'!$N$11:$N$69,A1177,'Tab 5'!$O$11:$O$69)</f>
        <v>0</v>
      </c>
      <c r="L1177" s="751">
        <f>SUMIF('Tab 6'!$N$11:$N$409,A1177,'Tab 6'!$O$11:$O$409)</f>
        <v>0</v>
      </c>
      <c r="M1177" s="337">
        <f>SUMIF('Tab7'!$N$70:$N$273,A1177,'Tab7'!$O$70:$O$273)</f>
        <v>0</v>
      </c>
      <c r="N1177" s="337">
        <f>SUMIF('Tab 8'!$N$70:$N$680,A1177,'Tab 8'!$O$70:$O$680)</f>
        <v>0</v>
      </c>
      <c r="O1177" s="739">
        <f t="shared" si="73"/>
        <v>0</v>
      </c>
      <c r="P1177" s="740">
        <f t="shared" si="75"/>
        <v>0</v>
      </c>
    </row>
    <row r="1178" spans="1:16">
      <c r="A1178" s="732" t="s">
        <v>1839</v>
      </c>
      <c r="B1178" s="80">
        <f>VLOOKUP(A1178,[1]Adjustments!$A$12:$B$1400,2,FALSE)</f>
        <v>8550</v>
      </c>
      <c r="C1178" s="80">
        <f>VLOOKUP(A1178,[1]Adjustments!$A$12:$DS$1400,123,FALSE)</f>
        <v>0</v>
      </c>
      <c r="D1178" s="80">
        <f t="shared" si="74"/>
        <v>8550</v>
      </c>
      <c r="F1178" s="337">
        <f>VLOOKUP(A1178,[1]Adjustments!$A$12:$DQ$1400,121,FALSE)</f>
        <v>0</v>
      </c>
      <c r="G1178" s="740">
        <f t="shared" si="72"/>
        <v>-8550</v>
      </c>
      <c r="I1178" s="738">
        <f>SUMIF('Tab 3'!$N$11:$N$409,A1178,'Tab 3'!$O$11:$O$409)</f>
        <v>0</v>
      </c>
      <c r="J1178" s="337">
        <f>SUMIF('Tab 4'!$N$11:$N$409,A1178,'Tab 4'!$O$11:$O$409)</f>
        <v>0</v>
      </c>
      <c r="K1178" s="337">
        <f>SUMIF('Tab 5'!$N$11:$N$69,A1178,'Tab 5'!$O$11:$O$69)</f>
        <v>0</v>
      </c>
      <c r="L1178" s="751">
        <f>SUMIF('Tab 6'!$N$11:$N$409,A1178,'Tab 6'!$O$11:$O$409)</f>
        <v>0</v>
      </c>
      <c r="M1178" s="337">
        <f>SUMIF('Tab7'!$N$70:$N$273,A1178,'Tab7'!$O$70:$O$273)</f>
        <v>0</v>
      </c>
      <c r="N1178" s="337">
        <f>SUMIF('Tab 8'!$N$70:$N$680,A1178,'Tab 8'!$O$70:$O$680)</f>
        <v>0</v>
      </c>
      <c r="O1178" s="739">
        <f t="shared" si="73"/>
        <v>0</v>
      </c>
      <c r="P1178" s="740">
        <f t="shared" si="75"/>
        <v>0</v>
      </c>
    </row>
    <row r="1179" spans="1:16">
      <c r="A1179" s="732" t="s">
        <v>1840</v>
      </c>
      <c r="B1179" s="80">
        <f>VLOOKUP(A1179,[1]Adjustments!$A$12:$B$1400,2,FALSE)</f>
        <v>87237</v>
      </c>
      <c r="C1179" s="80">
        <f>VLOOKUP(A1179,[1]Adjustments!$A$12:$DS$1400,123,FALSE)</f>
        <v>0</v>
      </c>
      <c r="D1179" s="80">
        <f t="shared" si="74"/>
        <v>87237</v>
      </c>
      <c r="F1179" s="337">
        <f>VLOOKUP(A1179,[1]Adjustments!$A$12:$DQ$1400,121,FALSE)</f>
        <v>0</v>
      </c>
      <c r="G1179" s="740">
        <f t="shared" si="72"/>
        <v>-87237</v>
      </c>
      <c r="I1179" s="738">
        <f>SUMIF('Tab 3'!$N$11:$N$409,A1179,'Tab 3'!$O$11:$O$409)</f>
        <v>0</v>
      </c>
      <c r="J1179" s="337">
        <f>SUMIF('Tab 4'!$N$11:$N$409,A1179,'Tab 4'!$O$11:$O$409)</f>
        <v>0</v>
      </c>
      <c r="K1179" s="337">
        <f>SUMIF('Tab 5'!$N$11:$N$69,A1179,'Tab 5'!$O$11:$O$69)</f>
        <v>0</v>
      </c>
      <c r="L1179" s="751">
        <f>SUMIF('Tab 6'!$N$11:$N$409,A1179,'Tab 6'!$O$11:$O$409)</f>
        <v>0</v>
      </c>
      <c r="M1179" s="337">
        <f>SUMIF('Tab7'!$N$70:$N$273,A1179,'Tab7'!$O$70:$O$273)</f>
        <v>0</v>
      </c>
      <c r="N1179" s="337">
        <f>SUMIF('Tab 8'!$N$70:$N$680,A1179,'Tab 8'!$O$70:$O$680)</f>
        <v>0</v>
      </c>
      <c r="O1179" s="739">
        <f t="shared" si="73"/>
        <v>0</v>
      </c>
      <c r="P1179" s="740">
        <f t="shared" si="75"/>
        <v>0</v>
      </c>
    </row>
    <row r="1180" spans="1:16">
      <c r="A1180" s="732" t="s">
        <v>1841</v>
      </c>
      <c r="B1180" s="80">
        <f>VLOOKUP(A1180,[1]Adjustments!$A$12:$B$1400,2,FALSE)</f>
        <v>7309280.6100000003</v>
      </c>
      <c r="C1180" s="80">
        <f>VLOOKUP(A1180,[1]Adjustments!$A$12:$DS$1400,123,FALSE)</f>
        <v>0</v>
      </c>
      <c r="D1180" s="80">
        <f t="shared" si="74"/>
        <v>7309280.6100000003</v>
      </c>
      <c r="F1180" s="337">
        <f>VLOOKUP(A1180,[1]Adjustments!$A$12:$DQ$1400,121,FALSE)</f>
        <v>-1554</v>
      </c>
      <c r="G1180" s="740">
        <f t="shared" si="72"/>
        <v>-7310834.6100000003</v>
      </c>
      <c r="I1180" s="738">
        <f>SUMIF('Tab 3'!$N$11:$N$409,A1180,'Tab 3'!$O$11:$O$409)</f>
        <v>0</v>
      </c>
      <c r="J1180" s="337">
        <f>SUMIF('Tab 4'!$N$11:$N$409,A1180,'Tab 4'!$O$11:$O$409)</f>
        <v>0</v>
      </c>
      <c r="K1180" s="337">
        <f>SUMIF('Tab 5'!$N$11:$N$69,A1180,'Tab 5'!$O$11:$O$69)</f>
        <v>0</v>
      </c>
      <c r="L1180" s="751">
        <f>SUMIF('Tab 6'!$N$11:$N$409,A1180,'Tab 6'!$O$11:$O$409)</f>
        <v>0</v>
      </c>
      <c r="M1180" s="337">
        <f>SUMIF('Tab7'!$N$70:$N$273,A1180,'Tab7'!$O$70:$O$273)</f>
        <v>0</v>
      </c>
      <c r="N1180" s="337">
        <f>SUMIF('Tab 8'!$N$70:$N$680,A1180,'Tab 8'!$O$70:$O$680)</f>
        <v>0</v>
      </c>
      <c r="O1180" s="739">
        <f t="shared" si="73"/>
        <v>0</v>
      </c>
      <c r="P1180" s="740">
        <f t="shared" si="75"/>
        <v>0</v>
      </c>
    </row>
    <row r="1181" spans="1:16">
      <c r="A1181" s="732" t="s">
        <v>1842</v>
      </c>
      <c r="B1181" s="80">
        <f>VLOOKUP(A1181,[1]Adjustments!$A$12:$B$1400,2,FALSE)</f>
        <v>42885.01</v>
      </c>
      <c r="C1181" s="80">
        <f>VLOOKUP(A1181,[1]Adjustments!$A$12:$DS$1400,123,FALSE)</f>
        <v>0</v>
      </c>
      <c r="D1181" s="80">
        <f t="shared" si="74"/>
        <v>42885.01</v>
      </c>
      <c r="F1181" s="337">
        <f>VLOOKUP(A1181,[1]Adjustments!$A$12:$DQ$1400,121,FALSE)</f>
        <v>1571000</v>
      </c>
      <c r="G1181" s="740">
        <f t="shared" si="72"/>
        <v>1528114.99</v>
      </c>
      <c r="I1181" s="738">
        <f>SUMIF('Tab 3'!$N$11:$N$409,A1181,'Tab 3'!$O$11:$O$409)</f>
        <v>0</v>
      </c>
      <c r="J1181" s="337">
        <f>SUMIF('Tab 4'!$N$11:$N$409,A1181,'Tab 4'!$O$11:$O$409)</f>
        <v>0</v>
      </c>
      <c r="K1181" s="337">
        <f>SUMIF('Tab 5'!$N$11:$N$69,A1181,'Tab 5'!$O$11:$O$69)</f>
        <v>0</v>
      </c>
      <c r="L1181" s="751">
        <f>SUMIF('Tab 6'!$N$11:$N$409,A1181,'Tab 6'!$O$11:$O$409)</f>
        <v>0</v>
      </c>
      <c r="M1181" s="337">
        <f>SUMIF('Tab7'!$N$70:$N$273,A1181,'Tab7'!$O$70:$O$273)</f>
        <v>1178250</v>
      </c>
      <c r="N1181" s="337">
        <f>SUMIF('Tab 8'!$N$70:$N$680,A1181,'Tab 8'!$O$70:$O$680)</f>
        <v>0</v>
      </c>
      <c r="O1181" s="739">
        <f t="shared" si="73"/>
        <v>1178250</v>
      </c>
      <c r="P1181" s="740">
        <f t="shared" si="75"/>
        <v>1178250</v>
      </c>
    </row>
    <row r="1182" spans="1:16">
      <c r="A1182" s="732" t="s">
        <v>1843</v>
      </c>
      <c r="B1182" s="80">
        <f>VLOOKUP(A1182,[1]Adjustments!$A$12:$B$1400,2,FALSE)</f>
        <v>4000</v>
      </c>
      <c r="C1182" s="80">
        <f>VLOOKUP(A1182,[1]Adjustments!$A$12:$DS$1400,123,FALSE)</f>
        <v>0</v>
      </c>
      <c r="D1182" s="80">
        <f t="shared" si="74"/>
        <v>4000</v>
      </c>
      <c r="F1182" s="337">
        <f>VLOOKUP(A1182,[1]Adjustments!$A$12:$DQ$1400,121,FALSE)</f>
        <v>0</v>
      </c>
      <c r="G1182" s="740">
        <f t="shared" ref="G1182:G1245" si="76">+F1182-D1182</f>
        <v>-4000</v>
      </c>
      <c r="I1182" s="738">
        <f>SUMIF('Tab 3'!$N$11:$N$409,A1182,'Tab 3'!$O$11:$O$409)</f>
        <v>0</v>
      </c>
      <c r="J1182" s="337">
        <f>SUMIF('Tab 4'!$N$11:$N$409,A1182,'Tab 4'!$O$11:$O$409)</f>
        <v>0</v>
      </c>
      <c r="K1182" s="337">
        <f>SUMIF('Tab 5'!$N$11:$N$69,A1182,'Tab 5'!$O$11:$O$69)</f>
        <v>0</v>
      </c>
      <c r="L1182" s="751">
        <f>SUMIF('Tab 6'!$N$11:$N$409,A1182,'Tab 6'!$O$11:$O$409)</f>
        <v>0</v>
      </c>
      <c r="M1182" s="337">
        <f>SUMIF('Tab7'!$N$70:$N$273,A1182,'Tab7'!$O$70:$O$273)</f>
        <v>0</v>
      </c>
      <c r="N1182" s="337">
        <f>SUMIF('Tab 8'!$N$70:$N$680,A1182,'Tab 8'!$O$70:$O$680)</f>
        <v>0</v>
      </c>
      <c r="O1182" s="739">
        <f t="shared" si="73"/>
        <v>0</v>
      </c>
      <c r="P1182" s="740">
        <f t="shared" si="75"/>
        <v>0</v>
      </c>
    </row>
    <row r="1183" spans="1:16">
      <c r="A1183" s="732" t="s">
        <v>1844</v>
      </c>
      <c r="B1183" s="80">
        <f>VLOOKUP(A1183,[1]Adjustments!$A$12:$B$1400,2,FALSE)</f>
        <v>60067.57</v>
      </c>
      <c r="C1183" s="80">
        <f>VLOOKUP(A1183,[1]Adjustments!$A$12:$DS$1400,123,FALSE)</f>
        <v>0</v>
      </c>
      <c r="D1183" s="80">
        <f t="shared" si="74"/>
        <v>60067.57</v>
      </c>
      <c r="F1183" s="337">
        <f>VLOOKUP(A1183,[1]Adjustments!$A$12:$DQ$1400,121,FALSE)</f>
        <v>0</v>
      </c>
      <c r="G1183" s="740">
        <f t="shared" si="76"/>
        <v>-60067.57</v>
      </c>
      <c r="I1183" s="738">
        <f>SUMIF('Tab 3'!$N$11:$N$409,A1183,'Tab 3'!$O$11:$O$409)</f>
        <v>0</v>
      </c>
      <c r="J1183" s="337">
        <f>SUMIF('Tab 4'!$N$11:$N$409,A1183,'Tab 4'!$O$11:$O$409)</f>
        <v>0</v>
      </c>
      <c r="K1183" s="337">
        <f>SUMIF('Tab 5'!$N$11:$N$69,A1183,'Tab 5'!$O$11:$O$69)</f>
        <v>0</v>
      </c>
      <c r="L1183" s="751">
        <f>SUMIF('Tab 6'!$N$11:$N$409,A1183,'Tab 6'!$O$11:$O$409)</f>
        <v>0</v>
      </c>
      <c r="M1183" s="337">
        <f>SUMIF('Tab7'!$N$70:$N$273,A1183,'Tab7'!$O$70:$O$273)</f>
        <v>0</v>
      </c>
      <c r="N1183" s="337">
        <f>SUMIF('Tab 8'!$N$70:$N$680,A1183,'Tab 8'!$O$70:$O$680)</f>
        <v>0</v>
      </c>
      <c r="O1183" s="739">
        <f t="shared" si="73"/>
        <v>0</v>
      </c>
      <c r="P1183" s="740">
        <f t="shared" si="75"/>
        <v>0</v>
      </c>
    </row>
    <row r="1184" spans="1:16">
      <c r="A1184" s="732" t="s">
        <v>1845</v>
      </c>
      <c r="B1184" s="80">
        <f>VLOOKUP(A1184,[1]Adjustments!$A$12:$B$1400,2,FALSE)</f>
        <v>3937.62</v>
      </c>
      <c r="C1184" s="80">
        <f>VLOOKUP(A1184,[1]Adjustments!$A$12:$DS$1400,123,FALSE)</f>
        <v>0</v>
      </c>
      <c r="D1184" s="80">
        <f t="shared" si="74"/>
        <v>3937.62</v>
      </c>
      <c r="F1184" s="337">
        <f>VLOOKUP(A1184,[1]Adjustments!$A$12:$DQ$1400,121,FALSE)</f>
        <v>0</v>
      </c>
      <c r="G1184" s="740">
        <f t="shared" si="76"/>
        <v>-3937.62</v>
      </c>
      <c r="I1184" s="738">
        <f>SUMIF('Tab 3'!$N$11:$N$409,A1184,'Tab 3'!$O$11:$O$409)</f>
        <v>0</v>
      </c>
      <c r="J1184" s="337">
        <f>SUMIF('Tab 4'!$N$11:$N$409,A1184,'Tab 4'!$O$11:$O$409)</f>
        <v>0</v>
      </c>
      <c r="K1184" s="337">
        <f>SUMIF('Tab 5'!$N$11:$N$69,A1184,'Tab 5'!$O$11:$O$69)</f>
        <v>0</v>
      </c>
      <c r="L1184" s="751">
        <f>SUMIF('Tab 6'!$N$11:$N$409,A1184,'Tab 6'!$O$11:$O$409)</f>
        <v>0</v>
      </c>
      <c r="M1184" s="337">
        <f>SUMIF('Tab7'!$N$70:$N$273,A1184,'Tab7'!$O$70:$O$273)</f>
        <v>0</v>
      </c>
      <c r="N1184" s="337">
        <f>SUMIF('Tab 8'!$N$70:$N$680,A1184,'Tab 8'!$O$70:$O$680)</f>
        <v>0</v>
      </c>
      <c r="O1184" s="739">
        <f t="shared" si="73"/>
        <v>0</v>
      </c>
      <c r="P1184" s="740">
        <f t="shared" si="75"/>
        <v>0</v>
      </c>
    </row>
    <row r="1185" spans="1:16">
      <c r="A1185" s="826" t="s">
        <v>1846</v>
      </c>
      <c r="B1185" s="827">
        <f>VLOOKUP(A1185,[1]Adjustments!$A$12:$B$1400,2,FALSE)</f>
        <v>28607.64</v>
      </c>
      <c r="C1185" s="827">
        <f>VLOOKUP(A1185,[1]Adjustments!$A$12:$DS$1400,123,FALSE)</f>
        <v>0</v>
      </c>
      <c r="D1185" s="827">
        <f t="shared" si="74"/>
        <v>28607.64</v>
      </c>
      <c r="E1185" s="828"/>
      <c r="F1185" s="829">
        <f>VLOOKUP(A1185,[1]Adjustments!$A$12:$DQ$1400,121,FALSE)</f>
        <v>0</v>
      </c>
      <c r="G1185" s="829">
        <f t="shared" si="76"/>
        <v>-28607.64</v>
      </c>
      <c r="I1185" s="738">
        <f>SUMIF('Tab 3'!$N$11:$N$409,A1185,'Tab 3'!$O$11:$O$409)</f>
        <v>0</v>
      </c>
      <c r="J1185" s="337">
        <f>SUMIF('Tab 4'!$N$11:$N$409,A1185,'Tab 4'!$O$11:$O$409)</f>
        <v>0</v>
      </c>
      <c r="K1185" s="337">
        <f>SUMIF('Tab 5'!$N$11:$N$69,A1185,'Tab 5'!$O$11:$O$69)</f>
        <v>0</v>
      </c>
      <c r="L1185" s="751">
        <f>SUMIF('Tab 6'!$N$11:$N$409,A1185,'Tab 6'!$O$11:$O$409)</f>
        <v>0</v>
      </c>
      <c r="M1185" s="337">
        <f>SUMIF('Tab7'!$N$70:$N$273,A1185,'Tab7'!$O$70:$O$273)</f>
        <v>0</v>
      </c>
      <c r="N1185" s="337">
        <f>SUMIF('Tab 8'!$N$70:$N$680,A1185,'Tab 8'!$O$70:$O$680)</f>
        <v>0</v>
      </c>
      <c r="O1185" s="739">
        <f t="shared" si="73"/>
        <v>0</v>
      </c>
      <c r="P1185" s="740">
        <f t="shared" si="75"/>
        <v>0</v>
      </c>
    </row>
    <row r="1186" spans="1:16">
      <c r="A1186" s="826" t="s">
        <v>1847</v>
      </c>
      <c r="B1186" s="827">
        <f>VLOOKUP(A1186,[1]Adjustments!$A$12:$B$1400,2,FALSE)</f>
        <v>1139.96</v>
      </c>
      <c r="C1186" s="827">
        <f>VLOOKUP(A1186,[1]Adjustments!$A$12:$DS$1400,123,FALSE)</f>
        <v>0</v>
      </c>
      <c r="D1186" s="827">
        <f t="shared" si="74"/>
        <v>1139.96</v>
      </c>
      <c r="E1186" s="828"/>
      <c r="F1186" s="829">
        <f>VLOOKUP(A1186,[1]Adjustments!$A$12:$DQ$1400,121,FALSE)</f>
        <v>0</v>
      </c>
      <c r="G1186" s="829">
        <f t="shared" si="76"/>
        <v>-1139.96</v>
      </c>
      <c r="I1186" s="738">
        <f>SUMIF('Tab 3'!$N$11:$N$409,A1186,'Tab 3'!$O$11:$O$409)</f>
        <v>0</v>
      </c>
      <c r="J1186" s="337">
        <f>SUMIF('Tab 4'!$N$11:$N$409,A1186,'Tab 4'!$O$11:$O$409)</f>
        <v>0</v>
      </c>
      <c r="K1186" s="337">
        <f>SUMIF('Tab 5'!$N$11:$N$69,A1186,'Tab 5'!$O$11:$O$69)</f>
        <v>0</v>
      </c>
      <c r="L1186" s="751">
        <f>SUMIF('Tab 6'!$N$11:$N$409,A1186,'Tab 6'!$O$11:$O$409)</f>
        <v>0</v>
      </c>
      <c r="M1186" s="337">
        <f>SUMIF('Tab7'!$N$70:$N$273,A1186,'Tab7'!$O$70:$O$273)</f>
        <v>0</v>
      </c>
      <c r="N1186" s="337">
        <f>SUMIF('Tab 8'!$N$70:$N$680,A1186,'Tab 8'!$O$70:$O$680)</f>
        <v>0</v>
      </c>
      <c r="O1186" s="739">
        <f t="shared" si="73"/>
        <v>0</v>
      </c>
      <c r="P1186" s="740">
        <f t="shared" si="75"/>
        <v>0</v>
      </c>
    </row>
    <row r="1187" spans="1:16">
      <c r="A1187" s="732" t="s">
        <v>1848</v>
      </c>
      <c r="B1187" s="80">
        <f>VLOOKUP(A1187,[1]Adjustments!$A$12:$B$1400,2,FALSE)</f>
        <v>427059.7</v>
      </c>
      <c r="C1187" s="80">
        <f>VLOOKUP(A1187,[1]Adjustments!$A$12:$DS$1400,123,FALSE)</f>
        <v>0</v>
      </c>
      <c r="D1187" s="80">
        <f t="shared" si="74"/>
        <v>427059.7</v>
      </c>
      <c r="F1187" s="337">
        <f>VLOOKUP(A1187,[1]Adjustments!$A$12:$DQ$1400,121,FALSE)</f>
        <v>0</v>
      </c>
      <c r="G1187" s="740">
        <f t="shared" si="76"/>
        <v>-427059.7</v>
      </c>
      <c r="I1187" s="738">
        <f>SUMIF('Tab 3'!$N$11:$N$409,A1187,'Tab 3'!$O$11:$O$409)</f>
        <v>0</v>
      </c>
      <c r="J1187" s="337">
        <f>SUMIF('Tab 4'!$N$11:$N$409,A1187,'Tab 4'!$O$11:$O$409)</f>
        <v>0</v>
      </c>
      <c r="K1187" s="337">
        <f>SUMIF('Tab 5'!$N$11:$N$69,A1187,'Tab 5'!$O$11:$O$69)</f>
        <v>0</v>
      </c>
      <c r="L1187" s="751">
        <f>SUMIF('Tab 6'!$N$11:$N$409,A1187,'Tab 6'!$O$11:$O$409)</f>
        <v>0</v>
      </c>
      <c r="M1187" s="337">
        <f>SUMIF('Tab7'!$N$70:$N$273,A1187,'Tab7'!$O$70:$O$273)</f>
        <v>0</v>
      </c>
      <c r="N1187" s="337">
        <f>SUMIF('Tab 8'!$N$70:$N$680,A1187,'Tab 8'!$O$70:$O$680)</f>
        <v>0</v>
      </c>
      <c r="O1187" s="739">
        <f t="shared" si="73"/>
        <v>0</v>
      </c>
      <c r="P1187" s="740">
        <f t="shared" si="75"/>
        <v>0</v>
      </c>
    </row>
    <row r="1188" spans="1:16">
      <c r="A1188" s="732" t="s">
        <v>1849</v>
      </c>
      <c r="B1188" s="80">
        <f>VLOOKUP(A1188,[1]Adjustments!$A$12:$B$1400,2,FALSE)</f>
        <v>5662965.5999999996</v>
      </c>
      <c r="C1188" s="80">
        <f>VLOOKUP(A1188,[1]Adjustments!$A$12:$DS$1400,123,FALSE)</f>
        <v>0</v>
      </c>
      <c r="D1188" s="80">
        <f t="shared" si="74"/>
        <v>5662965.5999999996</v>
      </c>
      <c r="F1188" s="337">
        <f>VLOOKUP(A1188,[1]Adjustments!$A$12:$DQ$1400,121,FALSE)</f>
        <v>0</v>
      </c>
      <c r="G1188" s="740">
        <f t="shared" si="76"/>
        <v>-5662965.5999999996</v>
      </c>
      <c r="I1188" s="738">
        <f>SUMIF('Tab 3'!$N$11:$N$409,A1188,'Tab 3'!$O$11:$O$409)</f>
        <v>0</v>
      </c>
      <c r="J1188" s="337">
        <f>SUMIF('Tab 4'!$N$11:$N$409,A1188,'Tab 4'!$O$11:$O$409)</f>
        <v>0</v>
      </c>
      <c r="K1188" s="337">
        <f>SUMIF('Tab 5'!$N$11:$N$69,A1188,'Tab 5'!$O$11:$O$69)</f>
        <v>0</v>
      </c>
      <c r="L1188" s="751">
        <f>SUMIF('Tab 6'!$N$11:$N$409,A1188,'Tab 6'!$O$11:$O$409)</f>
        <v>0</v>
      </c>
      <c r="M1188" s="337">
        <f>SUMIF('Tab7'!$N$70:$N$273,A1188,'Tab7'!$O$70:$O$273)</f>
        <v>0</v>
      </c>
      <c r="N1188" s="337">
        <f>SUMIF('Tab 8'!$N$70:$N$680,A1188,'Tab 8'!$O$70:$O$680)</f>
        <v>0</v>
      </c>
      <c r="O1188" s="739">
        <f t="shared" si="73"/>
        <v>0</v>
      </c>
      <c r="P1188" s="740">
        <f t="shared" si="75"/>
        <v>0</v>
      </c>
    </row>
    <row r="1189" spans="1:16">
      <c r="A1189" s="826" t="s">
        <v>1850</v>
      </c>
      <c r="B1189" s="827">
        <f>VLOOKUP(A1189,[1]Adjustments!$A$12:$B$1400,2,FALSE)</f>
        <v>4615.68</v>
      </c>
      <c r="C1189" s="827">
        <f>VLOOKUP(A1189,[1]Adjustments!$A$12:$DS$1400,123,FALSE)</f>
        <v>0</v>
      </c>
      <c r="D1189" s="827">
        <f t="shared" si="74"/>
        <v>4615.68</v>
      </c>
      <c r="E1189" s="828"/>
      <c r="F1189" s="829">
        <f>VLOOKUP(A1189,[1]Adjustments!$A$12:$DQ$1400,121,FALSE)</f>
        <v>0</v>
      </c>
      <c r="G1189" s="829">
        <f t="shared" si="76"/>
        <v>-4615.68</v>
      </c>
      <c r="I1189" s="738">
        <f>SUMIF('Tab 3'!$N$11:$N$409,A1189,'Tab 3'!$O$11:$O$409)</f>
        <v>0</v>
      </c>
      <c r="J1189" s="337">
        <f>SUMIF('Tab 4'!$N$11:$N$409,A1189,'Tab 4'!$O$11:$O$409)</f>
        <v>0</v>
      </c>
      <c r="K1189" s="337">
        <f>SUMIF('Tab 5'!$N$11:$N$69,A1189,'Tab 5'!$O$11:$O$69)</f>
        <v>0</v>
      </c>
      <c r="L1189" s="751">
        <f>SUMIF('Tab 6'!$N$11:$N$409,A1189,'Tab 6'!$O$11:$O$409)</f>
        <v>0</v>
      </c>
      <c r="M1189" s="337">
        <f>SUMIF('Tab7'!$N$70:$N$273,A1189,'Tab7'!$O$70:$O$273)</f>
        <v>0</v>
      </c>
      <c r="N1189" s="337">
        <f>SUMIF('Tab 8'!$N$70:$N$680,A1189,'Tab 8'!$O$70:$O$680)</f>
        <v>0</v>
      </c>
      <c r="O1189" s="739">
        <f t="shared" si="73"/>
        <v>0</v>
      </c>
      <c r="P1189" s="740">
        <f t="shared" si="75"/>
        <v>0</v>
      </c>
    </row>
    <row r="1190" spans="1:16">
      <c r="A1190" s="732" t="s">
        <v>1851</v>
      </c>
      <c r="B1190" s="80">
        <f>VLOOKUP(A1190,[1]Adjustments!$A$12:$B$1400,2,FALSE)</f>
        <v>31575.81</v>
      </c>
      <c r="C1190" s="80">
        <f>VLOOKUP(A1190,[1]Adjustments!$A$12:$DS$1400,123,FALSE)</f>
        <v>0</v>
      </c>
      <c r="D1190" s="80">
        <f t="shared" si="74"/>
        <v>31575.81</v>
      </c>
      <c r="F1190" s="337">
        <f>VLOOKUP(A1190,[1]Adjustments!$A$12:$DQ$1400,121,FALSE)</f>
        <v>0</v>
      </c>
      <c r="G1190" s="740">
        <f t="shared" si="76"/>
        <v>-31575.81</v>
      </c>
      <c r="I1190" s="738">
        <f>SUMIF('Tab 3'!$N$11:$N$409,A1190,'Tab 3'!$O$11:$O$409)</f>
        <v>0</v>
      </c>
      <c r="J1190" s="337">
        <f>SUMIF('Tab 4'!$N$11:$N$409,A1190,'Tab 4'!$O$11:$O$409)</f>
        <v>0</v>
      </c>
      <c r="K1190" s="337">
        <f>SUMIF('Tab 5'!$N$11:$N$69,A1190,'Tab 5'!$O$11:$O$69)</f>
        <v>0</v>
      </c>
      <c r="L1190" s="751">
        <f>SUMIF('Tab 6'!$N$11:$N$409,A1190,'Tab 6'!$O$11:$O$409)</f>
        <v>0</v>
      </c>
      <c r="M1190" s="337">
        <f>SUMIF('Tab7'!$N$70:$N$273,A1190,'Tab7'!$O$70:$O$273)</f>
        <v>0</v>
      </c>
      <c r="N1190" s="337">
        <f>SUMIF('Tab 8'!$N$70:$N$680,A1190,'Tab 8'!$O$70:$O$680)</f>
        <v>0</v>
      </c>
      <c r="O1190" s="739">
        <f t="shared" si="73"/>
        <v>0</v>
      </c>
      <c r="P1190" s="740">
        <f t="shared" si="75"/>
        <v>0</v>
      </c>
    </row>
    <row r="1191" spans="1:16">
      <c r="A1191" s="732" t="s">
        <v>1852</v>
      </c>
      <c r="B1191" s="80">
        <f>VLOOKUP(A1191,[1]Adjustments!$A$12:$B$1400,2,FALSE)</f>
        <v>37440.239999999998</v>
      </c>
      <c r="C1191" s="80">
        <f>VLOOKUP(A1191,[1]Adjustments!$A$12:$DS$1400,123,FALSE)</f>
        <v>0</v>
      </c>
      <c r="D1191" s="80">
        <f t="shared" si="74"/>
        <v>37440.239999999998</v>
      </c>
      <c r="F1191" s="337">
        <f>VLOOKUP(A1191,[1]Adjustments!$A$12:$DQ$1400,121,FALSE)</f>
        <v>0</v>
      </c>
      <c r="G1191" s="740">
        <f t="shared" si="76"/>
        <v>-37440.239999999998</v>
      </c>
      <c r="I1191" s="738">
        <f>SUMIF('Tab 3'!$N$11:$N$409,A1191,'Tab 3'!$O$11:$O$409)</f>
        <v>0</v>
      </c>
      <c r="J1191" s="337">
        <f>SUMIF('Tab 4'!$N$11:$N$409,A1191,'Tab 4'!$O$11:$O$409)</f>
        <v>0</v>
      </c>
      <c r="K1191" s="337">
        <f>SUMIF('Tab 5'!$N$11:$N$69,A1191,'Tab 5'!$O$11:$O$69)</f>
        <v>0</v>
      </c>
      <c r="L1191" s="751">
        <f>SUMIF('Tab 6'!$N$11:$N$409,A1191,'Tab 6'!$O$11:$O$409)</f>
        <v>0</v>
      </c>
      <c r="M1191" s="337">
        <f>SUMIF('Tab7'!$N$70:$N$273,A1191,'Tab7'!$O$70:$O$273)</f>
        <v>0</v>
      </c>
      <c r="N1191" s="337">
        <f>SUMIF('Tab 8'!$N$70:$N$680,A1191,'Tab 8'!$O$70:$O$680)</f>
        <v>0</v>
      </c>
      <c r="O1191" s="739">
        <f t="shared" si="73"/>
        <v>0</v>
      </c>
      <c r="P1191" s="740">
        <f t="shared" si="75"/>
        <v>0</v>
      </c>
    </row>
    <row r="1192" spans="1:16">
      <c r="A1192" s="732" t="s">
        <v>1853</v>
      </c>
      <c r="B1192" s="80">
        <f>VLOOKUP(A1192,[1]Adjustments!$A$12:$B$1400,2,FALSE)</f>
        <v>28180.41</v>
      </c>
      <c r="C1192" s="80">
        <f>VLOOKUP(A1192,[1]Adjustments!$A$12:$DS$1400,123,FALSE)</f>
        <v>0</v>
      </c>
      <c r="D1192" s="80">
        <f t="shared" si="74"/>
        <v>28180.41</v>
      </c>
      <c r="F1192" s="337">
        <f>VLOOKUP(A1192,[1]Adjustments!$A$12:$DQ$1400,121,FALSE)</f>
        <v>0</v>
      </c>
      <c r="G1192" s="740">
        <f t="shared" si="76"/>
        <v>-28180.41</v>
      </c>
      <c r="I1192" s="738">
        <f>SUMIF('Tab 3'!$N$11:$N$409,A1192,'Tab 3'!$O$11:$O$409)</f>
        <v>0</v>
      </c>
      <c r="J1192" s="337">
        <f>SUMIF('Tab 4'!$N$11:$N$409,A1192,'Tab 4'!$O$11:$O$409)</f>
        <v>0</v>
      </c>
      <c r="K1192" s="337">
        <f>SUMIF('Tab 5'!$N$11:$N$69,A1192,'Tab 5'!$O$11:$O$69)</f>
        <v>0</v>
      </c>
      <c r="L1192" s="751">
        <f>SUMIF('Tab 6'!$N$11:$N$409,A1192,'Tab 6'!$O$11:$O$409)</f>
        <v>0</v>
      </c>
      <c r="M1192" s="337">
        <f>SUMIF('Tab7'!$N$70:$N$273,A1192,'Tab7'!$O$70:$O$273)</f>
        <v>0</v>
      </c>
      <c r="N1192" s="337">
        <f>SUMIF('Tab 8'!$N$70:$N$680,A1192,'Tab 8'!$O$70:$O$680)</f>
        <v>0</v>
      </c>
      <c r="O1192" s="739">
        <f t="shared" si="73"/>
        <v>0</v>
      </c>
      <c r="P1192" s="740">
        <f t="shared" si="75"/>
        <v>0</v>
      </c>
    </row>
    <row r="1193" spans="1:16">
      <c r="A1193" s="732" t="s">
        <v>1854</v>
      </c>
      <c r="B1193" s="80">
        <f>VLOOKUP(A1193,[1]Adjustments!$A$12:$B$1400,2,FALSE)</f>
        <v>56707.6</v>
      </c>
      <c r="C1193" s="80">
        <f>VLOOKUP(A1193,[1]Adjustments!$A$12:$DS$1400,123,FALSE)</f>
        <v>0</v>
      </c>
      <c r="D1193" s="80">
        <f t="shared" si="74"/>
        <v>56707.6</v>
      </c>
      <c r="F1193" s="337">
        <f>VLOOKUP(A1193,[1]Adjustments!$A$12:$DQ$1400,121,FALSE)</f>
        <v>0</v>
      </c>
      <c r="G1193" s="740">
        <f t="shared" si="76"/>
        <v>-56707.6</v>
      </c>
      <c r="I1193" s="738">
        <f>SUMIF('Tab 3'!$N$11:$N$409,A1193,'Tab 3'!$O$11:$O$409)</f>
        <v>0</v>
      </c>
      <c r="J1193" s="337">
        <f>SUMIF('Tab 4'!$N$11:$N$409,A1193,'Tab 4'!$O$11:$O$409)</f>
        <v>0</v>
      </c>
      <c r="K1193" s="337">
        <f>SUMIF('Tab 5'!$N$11:$N$69,A1193,'Tab 5'!$O$11:$O$69)</f>
        <v>0</v>
      </c>
      <c r="L1193" s="751">
        <f>SUMIF('Tab 6'!$N$11:$N$409,A1193,'Tab 6'!$O$11:$O$409)</f>
        <v>0</v>
      </c>
      <c r="M1193" s="337">
        <f>SUMIF('Tab7'!$N$70:$N$273,A1193,'Tab7'!$O$70:$O$273)</f>
        <v>0</v>
      </c>
      <c r="N1193" s="337">
        <f>SUMIF('Tab 8'!$N$70:$N$680,A1193,'Tab 8'!$O$70:$O$680)</f>
        <v>0</v>
      </c>
      <c r="O1193" s="739">
        <f t="shared" si="73"/>
        <v>0</v>
      </c>
      <c r="P1193" s="740">
        <f t="shared" si="75"/>
        <v>0</v>
      </c>
    </row>
    <row r="1194" spans="1:16">
      <c r="A1194" s="732" t="s">
        <v>1855</v>
      </c>
      <c r="B1194" s="80">
        <f>VLOOKUP(A1194,[1]Adjustments!$A$12:$B$1400,2,FALSE)</f>
        <v>19526.78</v>
      </c>
      <c r="C1194" s="80">
        <f>VLOOKUP(A1194,[1]Adjustments!$A$12:$DS$1400,123,FALSE)</f>
        <v>0</v>
      </c>
      <c r="D1194" s="80">
        <f t="shared" si="74"/>
        <v>19526.78</v>
      </c>
      <c r="F1194" s="337">
        <f>VLOOKUP(A1194,[1]Adjustments!$A$12:$DQ$1400,121,FALSE)</f>
        <v>0</v>
      </c>
      <c r="G1194" s="740">
        <f t="shared" si="76"/>
        <v>-19526.78</v>
      </c>
      <c r="I1194" s="738">
        <f>SUMIF('Tab 3'!$N$11:$N$409,A1194,'Tab 3'!$O$11:$O$409)</f>
        <v>0</v>
      </c>
      <c r="J1194" s="337">
        <f>SUMIF('Tab 4'!$N$11:$N$409,A1194,'Tab 4'!$O$11:$O$409)</f>
        <v>0</v>
      </c>
      <c r="K1194" s="337">
        <f>SUMIF('Tab 5'!$N$11:$N$69,A1194,'Tab 5'!$O$11:$O$69)</f>
        <v>0</v>
      </c>
      <c r="L1194" s="751">
        <f>SUMIF('Tab 6'!$N$11:$N$409,A1194,'Tab 6'!$O$11:$O$409)</f>
        <v>0</v>
      </c>
      <c r="M1194" s="337">
        <f>SUMIF('Tab7'!$N$70:$N$273,A1194,'Tab7'!$O$70:$O$273)</f>
        <v>0</v>
      </c>
      <c r="N1194" s="337">
        <f>SUMIF('Tab 8'!$N$70:$N$680,A1194,'Tab 8'!$O$70:$O$680)</f>
        <v>0</v>
      </c>
      <c r="O1194" s="739">
        <f t="shared" si="73"/>
        <v>0</v>
      </c>
      <c r="P1194" s="740">
        <f t="shared" si="75"/>
        <v>0</v>
      </c>
    </row>
    <row r="1195" spans="1:16">
      <c r="A1195" s="732" t="s">
        <v>1856</v>
      </c>
      <c r="B1195" s="80">
        <f>VLOOKUP(A1195,[1]Adjustments!$A$12:$B$1400,2,FALSE)</f>
        <v>275540.57</v>
      </c>
      <c r="C1195" s="80">
        <f>VLOOKUP(A1195,[1]Adjustments!$A$12:$DS$1400,123,FALSE)</f>
        <v>0</v>
      </c>
      <c r="D1195" s="80">
        <f t="shared" si="74"/>
        <v>275540.57</v>
      </c>
      <c r="F1195" s="337">
        <f>VLOOKUP(A1195,[1]Adjustments!$A$12:$DQ$1400,121,FALSE)</f>
        <v>0</v>
      </c>
      <c r="G1195" s="740">
        <f t="shared" si="76"/>
        <v>-275540.57</v>
      </c>
      <c r="I1195" s="738">
        <f>SUMIF('Tab 3'!$N$11:$N$409,A1195,'Tab 3'!$O$11:$O$409)</f>
        <v>0</v>
      </c>
      <c r="J1195" s="337">
        <f>SUMIF('Tab 4'!$N$11:$N$409,A1195,'Tab 4'!$O$11:$O$409)</f>
        <v>0</v>
      </c>
      <c r="K1195" s="337">
        <f>SUMIF('Tab 5'!$N$11:$N$69,A1195,'Tab 5'!$O$11:$O$69)</f>
        <v>0</v>
      </c>
      <c r="L1195" s="751">
        <f>SUMIF('Tab 6'!$N$11:$N$409,A1195,'Tab 6'!$O$11:$O$409)</f>
        <v>0</v>
      </c>
      <c r="M1195" s="337">
        <f>SUMIF('Tab7'!$N$70:$N$273,A1195,'Tab7'!$O$70:$O$273)</f>
        <v>0</v>
      </c>
      <c r="N1195" s="337">
        <f>SUMIF('Tab 8'!$N$70:$N$680,A1195,'Tab 8'!$O$70:$O$680)</f>
        <v>0</v>
      </c>
      <c r="O1195" s="739">
        <f t="shared" si="73"/>
        <v>0</v>
      </c>
      <c r="P1195" s="740">
        <f t="shared" si="75"/>
        <v>0</v>
      </c>
    </row>
    <row r="1196" spans="1:16">
      <c r="A1196" s="732" t="s">
        <v>1857</v>
      </c>
      <c r="B1196" s="80">
        <f>VLOOKUP(A1196,[1]Adjustments!$A$12:$B$1400,2,FALSE)</f>
        <v>20015668.760000002</v>
      </c>
      <c r="C1196" s="80">
        <f>VLOOKUP(A1196,[1]Adjustments!$A$12:$DS$1400,123,FALSE)</f>
        <v>0</v>
      </c>
      <c r="D1196" s="80">
        <f t="shared" si="74"/>
        <v>20015668.760000002</v>
      </c>
      <c r="F1196" s="337">
        <f>VLOOKUP(A1196,[1]Adjustments!$A$12:$DQ$1400,121,FALSE)</f>
        <v>0</v>
      </c>
      <c r="G1196" s="740">
        <f t="shared" si="76"/>
        <v>-20015668.760000002</v>
      </c>
      <c r="I1196" s="738">
        <f>SUMIF('Tab 3'!$N$11:$N$409,A1196,'Tab 3'!$O$11:$O$409)</f>
        <v>0</v>
      </c>
      <c r="J1196" s="337">
        <f>SUMIF('Tab 4'!$N$11:$N$409,A1196,'Tab 4'!$O$11:$O$409)</f>
        <v>0</v>
      </c>
      <c r="K1196" s="337">
        <f>SUMIF('Tab 5'!$N$11:$N$69,A1196,'Tab 5'!$O$11:$O$69)</f>
        <v>0</v>
      </c>
      <c r="L1196" s="751">
        <f>SUMIF('Tab 6'!$N$11:$N$409,A1196,'Tab 6'!$O$11:$O$409)</f>
        <v>0</v>
      </c>
      <c r="M1196" s="337">
        <f>SUMIF('Tab7'!$N$70:$N$273,A1196,'Tab7'!$O$70:$O$273)</f>
        <v>0</v>
      </c>
      <c r="N1196" s="337">
        <f>SUMIF('Tab 8'!$N$70:$N$680,A1196,'Tab 8'!$O$70:$O$680)</f>
        <v>0</v>
      </c>
      <c r="O1196" s="739">
        <f t="shared" si="73"/>
        <v>0</v>
      </c>
      <c r="P1196" s="740">
        <f t="shared" si="75"/>
        <v>0</v>
      </c>
    </row>
    <row r="1197" spans="1:16">
      <c r="A1197" s="732" t="s">
        <v>1858</v>
      </c>
      <c r="B1197" s="80">
        <f>VLOOKUP(A1197,[1]Adjustments!$A$12:$B$1400,2,FALSE)</f>
        <v>96178.9</v>
      </c>
      <c r="C1197" s="80">
        <f>VLOOKUP(A1197,[1]Adjustments!$A$12:$DS$1400,123,FALSE)</f>
        <v>0</v>
      </c>
      <c r="D1197" s="80">
        <f t="shared" si="74"/>
        <v>96178.9</v>
      </c>
      <c r="F1197" s="337">
        <f>VLOOKUP(A1197,[1]Adjustments!$A$12:$DQ$1400,121,FALSE)</f>
        <v>0</v>
      </c>
      <c r="G1197" s="740">
        <f t="shared" si="76"/>
        <v>-96178.9</v>
      </c>
      <c r="I1197" s="738">
        <f>SUMIF('Tab 3'!$N$11:$N$409,A1197,'Tab 3'!$O$11:$O$409)</f>
        <v>0</v>
      </c>
      <c r="J1197" s="337">
        <f>SUMIF('Tab 4'!$N$11:$N$409,A1197,'Tab 4'!$O$11:$O$409)</f>
        <v>0</v>
      </c>
      <c r="K1197" s="337">
        <f>SUMIF('Tab 5'!$N$11:$N$69,A1197,'Tab 5'!$O$11:$O$69)</f>
        <v>0</v>
      </c>
      <c r="L1197" s="751">
        <f>SUMIF('Tab 6'!$N$11:$N$409,A1197,'Tab 6'!$O$11:$O$409)</f>
        <v>0</v>
      </c>
      <c r="M1197" s="337">
        <f>SUMIF('Tab7'!$N$70:$N$273,A1197,'Tab7'!$O$70:$O$273)</f>
        <v>0</v>
      </c>
      <c r="N1197" s="337">
        <f>SUMIF('Tab 8'!$N$70:$N$680,A1197,'Tab 8'!$O$70:$O$680)</f>
        <v>0</v>
      </c>
      <c r="O1197" s="739">
        <f t="shared" si="73"/>
        <v>0</v>
      </c>
      <c r="P1197" s="740">
        <f t="shared" si="75"/>
        <v>0</v>
      </c>
    </row>
    <row r="1198" spans="1:16">
      <c r="A1198" s="732" t="s">
        <v>1859</v>
      </c>
      <c r="B1198" s="80">
        <f>VLOOKUP(A1198,[1]Adjustments!$A$12:$B$1400,2,FALSE)</f>
        <v>12430.88</v>
      </c>
      <c r="C1198" s="80">
        <f>VLOOKUP(A1198,[1]Adjustments!$A$12:$DS$1400,123,FALSE)</f>
        <v>0</v>
      </c>
      <c r="D1198" s="80">
        <f t="shared" si="74"/>
        <v>12430.88</v>
      </c>
      <c r="F1198" s="337">
        <f>VLOOKUP(A1198,[1]Adjustments!$A$12:$DQ$1400,121,FALSE)</f>
        <v>0</v>
      </c>
      <c r="G1198" s="740">
        <f t="shared" si="76"/>
        <v>-12430.88</v>
      </c>
      <c r="I1198" s="738">
        <f>SUMIF('Tab 3'!$N$11:$N$409,A1198,'Tab 3'!$O$11:$O$409)</f>
        <v>0</v>
      </c>
      <c r="J1198" s="337">
        <f>SUMIF('Tab 4'!$N$11:$N$409,A1198,'Tab 4'!$O$11:$O$409)</f>
        <v>0</v>
      </c>
      <c r="K1198" s="337">
        <f>SUMIF('Tab 5'!$N$11:$N$69,A1198,'Tab 5'!$O$11:$O$69)</f>
        <v>0</v>
      </c>
      <c r="L1198" s="751">
        <f>SUMIF('Tab 6'!$N$11:$N$409,A1198,'Tab 6'!$O$11:$O$409)</f>
        <v>0</v>
      </c>
      <c r="M1198" s="337">
        <f>SUMIF('Tab7'!$N$70:$N$273,A1198,'Tab7'!$O$70:$O$273)</f>
        <v>0</v>
      </c>
      <c r="N1198" s="337">
        <f>SUMIF('Tab 8'!$N$70:$N$680,A1198,'Tab 8'!$O$70:$O$680)</f>
        <v>0</v>
      </c>
      <c r="O1198" s="739">
        <f t="shared" si="73"/>
        <v>0</v>
      </c>
      <c r="P1198" s="740">
        <f t="shared" si="75"/>
        <v>0</v>
      </c>
    </row>
    <row r="1199" spans="1:16">
      <c r="A1199" s="732" t="s">
        <v>1860</v>
      </c>
      <c r="B1199" s="80">
        <f>VLOOKUP(A1199,[1]Adjustments!$A$12:$B$1400,2,FALSE)</f>
        <v>31819.47</v>
      </c>
      <c r="C1199" s="80">
        <f>VLOOKUP(A1199,[1]Adjustments!$A$12:$DS$1400,123,FALSE)</f>
        <v>0</v>
      </c>
      <c r="D1199" s="80">
        <f t="shared" si="74"/>
        <v>31819.47</v>
      </c>
      <c r="F1199" s="337">
        <f>VLOOKUP(A1199,[1]Adjustments!$A$12:$DQ$1400,121,FALSE)</f>
        <v>0</v>
      </c>
      <c r="G1199" s="740">
        <f t="shared" si="76"/>
        <v>-31819.47</v>
      </c>
      <c r="I1199" s="738">
        <f>SUMIF('Tab 3'!$N$11:$N$409,A1199,'Tab 3'!$O$11:$O$409)</f>
        <v>0</v>
      </c>
      <c r="J1199" s="337">
        <f>SUMIF('Tab 4'!$N$11:$N$409,A1199,'Tab 4'!$O$11:$O$409)</f>
        <v>0</v>
      </c>
      <c r="K1199" s="337">
        <f>SUMIF('Tab 5'!$N$11:$N$69,A1199,'Tab 5'!$O$11:$O$69)</f>
        <v>0</v>
      </c>
      <c r="L1199" s="751">
        <f>SUMIF('Tab 6'!$N$11:$N$409,A1199,'Tab 6'!$O$11:$O$409)</f>
        <v>0</v>
      </c>
      <c r="M1199" s="337">
        <f>SUMIF('Tab7'!$N$70:$N$273,A1199,'Tab7'!$O$70:$O$273)</f>
        <v>0</v>
      </c>
      <c r="N1199" s="337">
        <f>SUMIF('Tab 8'!$N$70:$N$680,A1199,'Tab 8'!$O$70:$O$680)</f>
        <v>0</v>
      </c>
      <c r="O1199" s="739">
        <f t="shared" si="73"/>
        <v>0</v>
      </c>
      <c r="P1199" s="740">
        <f t="shared" si="75"/>
        <v>0</v>
      </c>
    </row>
    <row r="1200" spans="1:16">
      <c r="A1200" s="732" t="s">
        <v>1861</v>
      </c>
      <c r="B1200" s="80">
        <f>VLOOKUP(A1200,[1]Adjustments!$A$12:$B$1400,2,FALSE)</f>
        <v>6503.35</v>
      </c>
      <c r="C1200" s="80">
        <f>VLOOKUP(A1200,[1]Adjustments!$A$12:$DS$1400,123,FALSE)</f>
        <v>0</v>
      </c>
      <c r="D1200" s="80">
        <f t="shared" si="74"/>
        <v>6503.35</v>
      </c>
      <c r="F1200" s="337">
        <f>VLOOKUP(A1200,[1]Adjustments!$A$12:$DQ$1400,121,FALSE)</f>
        <v>0</v>
      </c>
      <c r="G1200" s="740">
        <f t="shared" si="76"/>
        <v>-6503.35</v>
      </c>
      <c r="I1200" s="738">
        <f>SUMIF('Tab 3'!$N$11:$N$409,A1200,'Tab 3'!$O$11:$O$409)</f>
        <v>0</v>
      </c>
      <c r="J1200" s="337">
        <f>SUMIF('Tab 4'!$N$11:$N$409,A1200,'Tab 4'!$O$11:$O$409)</f>
        <v>0</v>
      </c>
      <c r="K1200" s="337">
        <f>SUMIF('Tab 5'!$N$11:$N$69,A1200,'Tab 5'!$O$11:$O$69)</f>
        <v>0</v>
      </c>
      <c r="L1200" s="751">
        <f>SUMIF('Tab 6'!$N$11:$N$409,A1200,'Tab 6'!$O$11:$O$409)</f>
        <v>0</v>
      </c>
      <c r="M1200" s="337">
        <f>SUMIF('Tab7'!$N$70:$N$273,A1200,'Tab7'!$O$70:$O$273)</f>
        <v>0</v>
      </c>
      <c r="N1200" s="337">
        <f>SUMIF('Tab 8'!$N$70:$N$680,A1200,'Tab 8'!$O$70:$O$680)</f>
        <v>0</v>
      </c>
      <c r="O1200" s="739">
        <f t="shared" si="73"/>
        <v>0</v>
      </c>
      <c r="P1200" s="740">
        <f t="shared" si="75"/>
        <v>0</v>
      </c>
    </row>
    <row r="1201" spans="1:16">
      <c r="A1201" s="732" t="s">
        <v>1217</v>
      </c>
      <c r="B1201" s="80">
        <f>VLOOKUP(A1201,[1]Adjustments!$A$12:$B$1400,2,FALSE)</f>
        <v>24480917.712499995</v>
      </c>
      <c r="C1201" s="80">
        <f>VLOOKUP(A1201,[1]Adjustments!$A$12:$DS$1400,123,FALSE)</f>
        <v>0</v>
      </c>
      <c r="D1201" s="80">
        <f t="shared" si="74"/>
        <v>24480917.712499995</v>
      </c>
      <c r="F1201" s="337">
        <f>VLOOKUP(A1201,[1]Adjustments!$A$12:$DQ$1400,121,FALSE)</f>
        <v>0</v>
      </c>
      <c r="G1201" s="740">
        <f t="shared" si="76"/>
        <v>-24480917.712499995</v>
      </c>
      <c r="I1201" s="738">
        <f>SUMIF('Tab 3'!$N$11:$N$409,A1201,'Tab 3'!$O$11:$O$409)</f>
        <v>0</v>
      </c>
      <c r="J1201" s="337">
        <f>SUMIF('Tab 4'!$N$11:$N$409,A1201,'Tab 4'!$O$11:$O$409)</f>
        <v>0</v>
      </c>
      <c r="K1201" s="337">
        <f>SUMIF('Tab 5'!$N$11:$N$69,A1201,'Tab 5'!$O$11:$O$69)</f>
        <v>0</v>
      </c>
      <c r="L1201" s="751">
        <f>SUMIF('Tab 6'!$N$11:$N$409,A1201,'Tab 6'!$O$11:$O$409)</f>
        <v>0</v>
      </c>
      <c r="M1201" s="337">
        <f>SUMIF('Tab7'!$N$70:$N$273,A1201,'Tab7'!$O$70:$O$273)</f>
        <v>0</v>
      </c>
      <c r="N1201" s="337">
        <f>SUMIF('Tab 8'!$N$70:$N$680,A1201,'Tab 8'!$O$70:$O$680)</f>
        <v>0</v>
      </c>
      <c r="O1201" s="739">
        <f t="shared" si="73"/>
        <v>0</v>
      </c>
      <c r="P1201" s="740">
        <f t="shared" si="75"/>
        <v>0</v>
      </c>
    </row>
    <row r="1202" spans="1:16">
      <c r="A1202" s="732" t="s">
        <v>1218</v>
      </c>
      <c r="B1202" s="80">
        <f>VLOOKUP(A1202,[1]Adjustments!$A$12:$B$1400,2,FALSE)</f>
        <v>-7739649.3425000003</v>
      </c>
      <c r="C1202" s="80">
        <f>VLOOKUP(A1202,[1]Adjustments!$A$12:$DS$1400,123,FALSE)</f>
        <v>0</v>
      </c>
      <c r="D1202" s="80">
        <f t="shared" si="74"/>
        <v>-7739649.3425000003</v>
      </c>
      <c r="F1202" s="337">
        <f>VLOOKUP(A1202,[1]Adjustments!$A$12:$DQ$1400,121,FALSE)</f>
        <v>0</v>
      </c>
      <c r="G1202" s="740">
        <f t="shared" si="76"/>
        <v>7739649.3425000003</v>
      </c>
      <c r="I1202" s="738">
        <f>SUMIF('Tab 3'!$N$11:$N$409,A1202,'Tab 3'!$O$11:$O$409)</f>
        <v>0</v>
      </c>
      <c r="J1202" s="337">
        <f>SUMIF('Tab 4'!$N$11:$N$409,A1202,'Tab 4'!$O$11:$O$409)</f>
        <v>0</v>
      </c>
      <c r="K1202" s="337">
        <f>SUMIF('Tab 5'!$N$11:$N$69,A1202,'Tab 5'!$O$11:$O$69)</f>
        <v>0</v>
      </c>
      <c r="L1202" s="751">
        <f>SUMIF('Tab 6'!$N$11:$N$409,A1202,'Tab 6'!$O$11:$O$409)</f>
        <v>0</v>
      </c>
      <c r="M1202" s="337">
        <f>SUMIF('Tab7'!$N$70:$N$273,A1202,'Tab7'!$O$70:$O$273)</f>
        <v>0</v>
      </c>
      <c r="N1202" s="337">
        <f>SUMIF('Tab 8'!$N$70:$N$680,A1202,'Tab 8'!$O$70:$O$680)</f>
        <v>0</v>
      </c>
      <c r="O1202" s="739">
        <f t="shared" si="73"/>
        <v>0</v>
      </c>
      <c r="P1202" s="740">
        <f t="shared" si="75"/>
        <v>0</v>
      </c>
    </row>
    <row r="1203" spans="1:16">
      <c r="A1203" s="732" t="s">
        <v>1219</v>
      </c>
      <c r="B1203" s="80">
        <f>VLOOKUP(A1203,[1]Adjustments!$A$12:$B$1400,2,FALSE)</f>
        <v>-78239.666666666599</v>
      </c>
      <c r="C1203" s="80">
        <f>VLOOKUP(A1203,[1]Adjustments!$A$12:$DS$1400,123,FALSE)</f>
        <v>0</v>
      </c>
      <c r="D1203" s="80">
        <f t="shared" si="74"/>
        <v>-78239.666666666599</v>
      </c>
      <c r="F1203" s="337">
        <f>VLOOKUP(A1203,[1]Adjustments!$A$12:$DQ$1400,121,FALSE)</f>
        <v>0</v>
      </c>
      <c r="G1203" s="740">
        <f t="shared" si="76"/>
        <v>78239.666666666599</v>
      </c>
      <c r="I1203" s="738">
        <f>SUMIF('Tab 3'!$N$11:$N$409,A1203,'Tab 3'!$O$11:$O$409)</f>
        <v>0</v>
      </c>
      <c r="J1203" s="337">
        <f>SUMIF('Tab 4'!$N$11:$N$409,A1203,'Tab 4'!$O$11:$O$409)</f>
        <v>0</v>
      </c>
      <c r="K1203" s="337">
        <f>SUMIF('Tab 5'!$N$11:$N$69,A1203,'Tab 5'!$O$11:$O$69)</f>
        <v>0</v>
      </c>
      <c r="L1203" s="751">
        <f>SUMIF('Tab 6'!$N$11:$N$409,A1203,'Tab 6'!$O$11:$O$409)</f>
        <v>0</v>
      </c>
      <c r="M1203" s="337">
        <f>SUMIF('Tab7'!$N$70:$N$273,A1203,'Tab7'!$O$70:$O$273)</f>
        <v>0</v>
      </c>
      <c r="N1203" s="337">
        <f>SUMIF('Tab 8'!$N$70:$N$680,A1203,'Tab 8'!$O$70:$O$680)</f>
        <v>0</v>
      </c>
      <c r="O1203" s="739">
        <f t="shared" si="73"/>
        <v>0</v>
      </c>
      <c r="P1203" s="740">
        <f t="shared" si="75"/>
        <v>0</v>
      </c>
    </row>
    <row r="1204" spans="1:16">
      <c r="A1204" s="732" t="s">
        <v>1962</v>
      </c>
      <c r="B1204" s="80">
        <f>VLOOKUP(A1204,[1]Adjustments!$A$12:$B$1400,2,FALSE)</f>
        <v>-132582.5</v>
      </c>
      <c r="C1204" s="80">
        <f>VLOOKUP(A1204,[1]Adjustments!$A$12:$DS$1400,123,FALSE)</f>
        <v>0</v>
      </c>
      <c r="D1204" s="80">
        <f t="shared" si="74"/>
        <v>-132582.5</v>
      </c>
      <c r="F1204" s="337">
        <f>VLOOKUP(A1204,[1]Adjustments!$A$12:$DQ$1400,121,FALSE)</f>
        <v>0</v>
      </c>
      <c r="G1204" s="740">
        <f t="shared" si="76"/>
        <v>132582.5</v>
      </c>
      <c r="I1204" s="738">
        <f>SUMIF('Tab 3'!$N$11:$N$409,A1204,'Tab 3'!$O$11:$O$409)</f>
        <v>0</v>
      </c>
      <c r="J1204" s="337">
        <f>SUMIF('Tab 4'!$N$11:$N$409,A1204,'Tab 4'!$O$11:$O$409)</f>
        <v>0</v>
      </c>
      <c r="K1204" s="337">
        <f>SUMIF('Tab 5'!$N$11:$N$69,A1204,'Tab 5'!$O$11:$O$69)</f>
        <v>0</v>
      </c>
      <c r="L1204" s="751">
        <f>SUMIF('Tab 6'!$N$11:$N$409,A1204,'Tab 6'!$O$11:$O$409)</f>
        <v>0</v>
      </c>
      <c r="M1204" s="337">
        <f>SUMIF('Tab7'!$N$70:$N$273,A1204,'Tab7'!$O$70:$O$273)</f>
        <v>0</v>
      </c>
      <c r="N1204" s="337">
        <f>SUMIF('Tab 8'!$N$70:$N$680,A1204,'Tab 8'!$O$70:$O$680)</f>
        <v>0</v>
      </c>
      <c r="O1204" s="739">
        <f t="shared" si="73"/>
        <v>0</v>
      </c>
      <c r="P1204" s="740">
        <f t="shared" si="75"/>
        <v>0</v>
      </c>
    </row>
    <row r="1205" spans="1:16">
      <c r="A1205" s="732" t="s">
        <v>1220</v>
      </c>
      <c r="B1205" s="80">
        <f>VLOOKUP(A1205,[1]Adjustments!$A$12:$B$1400,2,FALSE)</f>
        <v>-10598.416666666601</v>
      </c>
      <c r="C1205" s="80">
        <f>VLOOKUP(A1205,[1]Adjustments!$A$12:$DS$1400,123,FALSE)</f>
        <v>0</v>
      </c>
      <c r="D1205" s="80">
        <f t="shared" si="74"/>
        <v>-10598.416666666601</v>
      </c>
      <c r="F1205" s="337">
        <f>VLOOKUP(A1205,[1]Adjustments!$A$12:$DQ$1400,121,FALSE)</f>
        <v>0</v>
      </c>
      <c r="G1205" s="740">
        <f t="shared" si="76"/>
        <v>10598.416666666601</v>
      </c>
      <c r="I1205" s="738">
        <f>SUMIF('Tab 3'!$N$11:$N$409,A1205,'Tab 3'!$O$11:$O$409)</f>
        <v>0</v>
      </c>
      <c r="J1205" s="337">
        <f>SUMIF('Tab 4'!$N$11:$N$409,A1205,'Tab 4'!$O$11:$O$409)</f>
        <v>0</v>
      </c>
      <c r="K1205" s="337">
        <f>SUMIF('Tab 5'!$N$11:$N$69,A1205,'Tab 5'!$O$11:$O$69)</f>
        <v>0</v>
      </c>
      <c r="L1205" s="751">
        <f>SUMIF('Tab 6'!$N$11:$N$409,A1205,'Tab 6'!$O$11:$O$409)</f>
        <v>0</v>
      </c>
      <c r="M1205" s="337">
        <f>SUMIF('Tab7'!$N$70:$N$273,A1205,'Tab7'!$O$70:$O$273)</f>
        <v>0</v>
      </c>
      <c r="N1205" s="337">
        <f>SUMIF('Tab 8'!$N$70:$N$680,A1205,'Tab 8'!$O$70:$O$680)</f>
        <v>0</v>
      </c>
      <c r="O1205" s="739">
        <f t="shared" si="73"/>
        <v>0</v>
      </c>
      <c r="P1205" s="740">
        <f t="shared" si="75"/>
        <v>0</v>
      </c>
    </row>
    <row r="1206" spans="1:16">
      <c r="A1206" s="732" t="s">
        <v>1221</v>
      </c>
      <c r="B1206" s="80">
        <f>VLOOKUP(A1206,[1]Adjustments!$A$12:$B$1400,2,FALSE)</f>
        <v>-2316581.6633333298</v>
      </c>
      <c r="C1206" s="80">
        <f>VLOOKUP(A1206,[1]Adjustments!$A$12:$DS$1400,123,FALSE)</f>
        <v>0</v>
      </c>
      <c r="D1206" s="80">
        <f t="shared" si="74"/>
        <v>-2316581.6633333298</v>
      </c>
      <c r="F1206" s="337">
        <f>VLOOKUP(A1206,[1]Adjustments!$A$12:$DQ$1400,121,FALSE)</f>
        <v>0</v>
      </c>
      <c r="G1206" s="740">
        <f t="shared" si="76"/>
        <v>2316581.6633333298</v>
      </c>
      <c r="I1206" s="738">
        <f>SUMIF('Tab 3'!$N$11:$N$409,A1206,'Tab 3'!$O$11:$O$409)</f>
        <v>0</v>
      </c>
      <c r="J1206" s="337">
        <f>SUMIF('Tab 4'!$N$11:$N$409,A1206,'Tab 4'!$O$11:$O$409)</f>
        <v>0</v>
      </c>
      <c r="K1206" s="337">
        <f>SUMIF('Tab 5'!$N$11:$N$69,A1206,'Tab 5'!$O$11:$O$69)</f>
        <v>0</v>
      </c>
      <c r="L1206" s="751">
        <f>SUMIF('Tab 6'!$N$11:$N$409,A1206,'Tab 6'!$O$11:$O$409)</f>
        <v>0</v>
      </c>
      <c r="M1206" s="337">
        <f>SUMIF('Tab7'!$N$70:$N$273,A1206,'Tab7'!$O$70:$O$273)</f>
        <v>0</v>
      </c>
      <c r="N1206" s="337">
        <f>SUMIF('Tab 8'!$N$70:$N$680,A1206,'Tab 8'!$O$70:$O$680)</f>
        <v>0</v>
      </c>
      <c r="O1206" s="739">
        <f t="shared" si="73"/>
        <v>0</v>
      </c>
      <c r="P1206" s="740">
        <f t="shared" si="75"/>
        <v>0</v>
      </c>
    </row>
    <row r="1207" spans="1:16">
      <c r="A1207" s="732" t="s">
        <v>1222</v>
      </c>
      <c r="B1207" s="80">
        <f>VLOOKUP(A1207,[1]Adjustments!$A$12:$B$1400,2,FALSE)</f>
        <v>0</v>
      </c>
      <c r="C1207" s="80">
        <f>VLOOKUP(A1207,[1]Adjustments!$A$12:$DS$1400,123,FALSE)</f>
        <v>0</v>
      </c>
      <c r="D1207" s="80">
        <f t="shared" si="74"/>
        <v>0</v>
      </c>
      <c r="F1207" s="337">
        <f>VLOOKUP(A1207,[1]Adjustments!$A$12:$DQ$1400,121,FALSE)</f>
        <v>0</v>
      </c>
      <c r="G1207" s="740">
        <f t="shared" si="76"/>
        <v>0</v>
      </c>
      <c r="I1207" s="738">
        <f>SUMIF('Tab 3'!$N$11:$N$409,A1207,'Tab 3'!$O$11:$O$409)</f>
        <v>0</v>
      </c>
      <c r="J1207" s="337">
        <f>SUMIF('Tab 4'!$N$11:$N$409,A1207,'Tab 4'!$O$11:$O$409)</f>
        <v>0</v>
      </c>
      <c r="K1207" s="337">
        <f>SUMIF('Tab 5'!$N$11:$N$69,A1207,'Tab 5'!$O$11:$O$69)</f>
        <v>0</v>
      </c>
      <c r="L1207" s="751">
        <f>SUMIF('Tab 6'!$N$11:$N$409,A1207,'Tab 6'!$O$11:$O$409)</f>
        <v>0</v>
      </c>
      <c r="M1207" s="337">
        <f>SUMIF('Tab7'!$N$70:$N$273,A1207,'Tab7'!$O$70:$O$273)</f>
        <v>0</v>
      </c>
      <c r="N1207" s="337">
        <f>SUMIF('Tab 8'!$N$70:$N$680,A1207,'Tab 8'!$O$70:$O$680)</f>
        <v>0</v>
      </c>
      <c r="O1207" s="739">
        <f t="shared" si="73"/>
        <v>0</v>
      </c>
      <c r="P1207" s="740">
        <f t="shared" si="75"/>
        <v>0</v>
      </c>
    </row>
    <row r="1208" spans="1:16">
      <c r="A1208" s="732" t="s">
        <v>1223</v>
      </c>
      <c r="B1208" s="80">
        <f>VLOOKUP(A1208,[1]Adjustments!$A$12:$B$1400,2,FALSE)</f>
        <v>-6487043.0483333301</v>
      </c>
      <c r="C1208" s="80">
        <f>VLOOKUP(A1208,[1]Adjustments!$A$12:$DS$1400,123,FALSE)</f>
        <v>0</v>
      </c>
      <c r="D1208" s="80">
        <f t="shared" si="74"/>
        <v>-6487043.0483333301</v>
      </c>
      <c r="F1208" s="337">
        <f>VLOOKUP(A1208,[1]Adjustments!$A$12:$DQ$1400,121,FALSE)</f>
        <v>0</v>
      </c>
      <c r="G1208" s="740">
        <f t="shared" si="76"/>
        <v>6487043.0483333301</v>
      </c>
      <c r="I1208" s="738">
        <f>SUMIF('Tab 3'!$N$11:$N$409,A1208,'Tab 3'!$O$11:$O$409)</f>
        <v>0</v>
      </c>
      <c r="J1208" s="337">
        <f>SUMIF('Tab 4'!$N$11:$N$409,A1208,'Tab 4'!$O$11:$O$409)</f>
        <v>0</v>
      </c>
      <c r="K1208" s="337">
        <f>SUMIF('Tab 5'!$N$11:$N$69,A1208,'Tab 5'!$O$11:$O$69)</f>
        <v>0</v>
      </c>
      <c r="L1208" s="751">
        <f>SUMIF('Tab 6'!$N$11:$N$409,A1208,'Tab 6'!$O$11:$O$409)</f>
        <v>0</v>
      </c>
      <c r="M1208" s="337">
        <f>SUMIF('Tab7'!$N$70:$N$273,A1208,'Tab7'!$O$70:$O$273)</f>
        <v>0</v>
      </c>
      <c r="N1208" s="337">
        <f>SUMIF('Tab 8'!$N$70:$N$680,A1208,'Tab 8'!$O$70:$O$680)</f>
        <v>0</v>
      </c>
      <c r="O1208" s="739">
        <f t="shared" si="73"/>
        <v>0</v>
      </c>
      <c r="P1208" s="740">
        <f t="shared" si="75"/>
        <v>0</v>
      </c>
    </row>
    <row r="1209" spans="1:16">
      <c r="A1209" s="732" t="s">
        <v>1224</v>
      </c>
      <c r="B1209" s="80">
        <f>VLOOKUP(A1209,[1]Adjustments!$A$12:$B$1400,2,FALSE)</f>
        <v>-5931038.3308333298</v>
      </c>
      <c r="C1209" s="80">
        <f>VLOOKUP(A1209,[1]Adjustments!$A$12:$DS$1400,123,FALSE)</f>
        <v>0</v>
      </c>
      <c r="D1209" s="80">
        <f t="shared" si="74"/>
        <v>-5931038.3308333298</v>
      </c>
      <c r="F1209" s="337">
        <f>VLOOKUP(A1209,[1]Adjustments!$A$12:$DQ$1400,121,FALSE)</f>
        <v>0</v>
      </c>
      <c r="G1209" s="740">
        <f t="shared" si="76"/>
        <v>5931038.3308333298</v>
      </c>
      <c r="I1209" s="738">
        <f>SUMIF('Tab 3'!$N$11:$N$409,A1209,'Tab 3'!$O$11:$O$409)</f>
        <v>0</v>
      </c>
      <c r="J1209" s="337">
        <f>SUMIF('Tab 4'!$N$11:$N$409,A1209,'Tab 4'!$O$11:$O$409)</f>
        <v>0</v>
      </c>
      <c r="K1209" s="337">
        <f>SUMIF('Tab 5'!$N$11:$N$69,A1209,'Tab 5'!$O$11:$O$69)</f>
        <v>0</v>
      </c>
      <c r="L1209" s="751">
        <f>SUMIF('Tab 6'!$N$11:$N$409,A1209,'Tab 6'!$O$11:$O$409)</f>
        <v>0</v>
      </c>
      <c r="M1209" s="337">
        <f>SUMIF('Tab7'!$N$70:$N$273,A1209,'Tab7'!$O$70:$O$273)</f>
        <v>0</v>
      </c>
      <c r="N1209" s="337">
        <f>SUMIF('Tab 8'!$N$70:$N$680,A1209,'Tab 8'!$O$70:$O$680)</f>
        <v>0</v>
      </c>
      <c r="O1209" s="739">
        <f t="shared" si="73"/>
        <v>0</v>
      </c>
      <c r="P1209" s="740">
        <f t="shared" si="75"/>
        <v>0</v>
      </c>
    </row>
    <row r="1210" spans="1:16">
      <c r="A1210" s="732" t="s">
        <v>1225</v>
      </c>
      <c r="B1210" s="80">
        <f>VLOOKUP(A1210,[1]Adjustments!$A$12:$B$1400,2,FALSE)</f>
        <v>0</v>
      </c>
      <c r="C1210" s="80">
        <f>VLOOKUP(A1210,[1]Adjustments!$A$12:$DS$1400,123,FALSE)</f>
        <v>0</v>
      </c>
      <c r="D1210" s="80">
        <f t="shared" si="74"/>
        <v>0</v>
      </c>
      <c r="F1210" s="337">
        <f>VLOOKUP(A1210,[1]Adjustments!$A$12:$DQ$1400,121,FALSE)</f>
        <v>0</v>
      </c>
      <c r="G1210" s="740">
        <f t="shared" si="76"/>
        <v>0</v>
      </c>
      <c r="I1210" s="738">
        <f>SUMIF('Tab 3'!$N$11:$N$409,A1210,'Tab 3'!$O$11:$O$409)</f>
        <v>0</v>
      </c>
      <c r="J1210" s="337">
        <f>SUMIF('Tab 4'!$N$11:$N$409,A1210,'Tab 4'!$O$11:$O$409)</f>
        <v>0</v>
      </c>
      <c r="K1210" s="337">
        <f>SUMIF('Tab 5'!$N$11:$N$69,A1210,'Tab 5'!$O$11:$O$69)</f>
        <v>0</v>
      </c>
      <c r="L1210" s="751">
        <f>SUMIF('Tab 6'!$N$11:$N$409,A1210,'Tab 6'!$O$11:$O$409)</f>
        <v>0</v>
      </c>
      <c r="M1210" s="337">
        <f>SUMIF('Tab7'!$N$70:$N$273,A1210,'Tab7'!$O$70:$O$273)</f>
        <v>0</v>
      </c>
      <c r="N1210" s="337">
        <f>SUMIF('Tab 8'!$N$70:$N$680,A1210,'Tab 8'!$O$70:$O$680)</f>
        <v>0</v>
      </c>
      <c r="O1210" s="739">
        <f t="shared" si="73"/>
        <v>0</v>
      </c>
      <c r="P1210" s="740">
        <f t="shared" si="75"/>
        <v>0</v>
      </c>
    </row>
    <row r="1211" spans="1:16">
      <c r="A1211" s="732" t="s">
        <v>1226</v>
      </c>
      <c r="B1211" s="80">
        <f>VLOOKUP(A1211,[1]Adjustments!$A$12:$B$1400,2,FALSE)</f>
        <v>0</v>
      </c>
      <c r="C1211" s="80">
        <f>VLOOKUP(A1211,[1]Adjustments!$A$12:$DS$1400,123,FALSE)</f>
        <v>0</v>
      </c>
      <c r="D1211" s="80">
        <f t="shared" si="74"/>
        <v>0</v>
      </c>
      <c r="F1211" s="337">
        <f>VLOOKUP(A1211,[1]Adjustments!$A$12:$DQ$1400,121,FALSE)</f>
        <v>0</v>
      </c>
      <c r="G1211" s="740">
        <f t="shared" si="76"/>
        <v>0</v>
      </c>
      <c r="I1211" s="738">
        <f>SUMIF('Tab 3'!$N$11:$N$409,A1211,'Tab 3'!$O$11:$O$409)</f>
        <v>0</v>
      </c>
      <c r="J1211" s="337">
        <f>SUMIF('Tab 4'!$N$11:$N$409,A1211,'Tab 4'!$O$11:$O$409)</f>
        <v>0</v>
      </c>
      <c r="K1211" s="337">
        <f>SUMIF('Tab 5'!$N$11:$N$69,A1211,'Tab 5'!$O$11:$O$69)</f>
        <v>0</v>
      </c>
      <c r="L1211" s="751">
        <f>SUMIF('Tab 6'!$N$11:$N$409,A1211,'Tab 6'!$O$11:$O$409)</f>
        <v>0</v>
      </c>
      <c r="M1211" s="337">
        <f>SUMIF('Tab7'!$N$70:$N$273,A1211,'Tab7'!$O$70:$O$273)</f>
        <v>0</v>
      </c>
      <c r="N1211" s="337">
        <f>SUMIF('Tab 8'!$N$70:$N$680,A1211,'Tab 8'!$O$70:$O$680)</f>
        <v>0</v>
      </c>
      <c r="O1211" s="739">
        <f t="shared" si="73"/>
        <v>0</v>
      </c>
      <c r="P1211" s="740">
        <f t="shared" si="75"/>
        <v>0</v>
      </c>
    </row>
    <row r="1212" spans="1:16">
      <c r="A1212" s="732" t="s">
        <v>1227</v>
      </c>
      <c r="B1212" s="80">
        <f>VLOOKUP(A1212,[1]Adjustments!$A$12:$B$1400,2,FALSE)</f>
        <v>-257572.79916666599</v>
      </c>
      <c r="C1212" s="80">
        <f>VLOOKUP(A1212,[1]Adjustments!$A$12:$DS$1400,123,FALSE)</f>
        <v>0</v>
      </c>
      <c r="D1212" s="80">
        <f t="shared" si="74"/>
        <v>-257572.79916666599</v>
      </c>
      <c r="F1212" s="337">
        <f>VLOOKUP(A1212,[1]Adjustments!$A$12:$DQ$1400,121,FALSE)</f>
        <v>0</v>
      </c>
      <c r="G1212" s="740">
        <f t="shared" si="76"/>
        <v>257572.79916666599</v>
      </c>
      <c r="I1212" s="738">
        <f>SUMIF('Tab 3'!$N$11:$N$409,A1212,'Tab 3'!$O$11:$O$409)</f>
        <v>0</v>
      </c>
      <c r="J1212" s="337">
        <f>SUMIF('Tab 4'!$N$11:$N$409,A1212,'Tab 4'!$O$11:$O$409)</f>
        <v>0</v>
      </c>
      <c r="K1212" s="337">
        <f>SUMIF('Tab 5'!$N$11:$N$69,A1212,'Tab 5'!$O$11:$O$69)</f>
        <v>0</v>
      </c>
      <c r="L1212" s="751">
        <f>SUMIF('Tab 6'!$N$11:$N$409,A1212,'Tab 6'!$O$11:$O$409)</f>
        <v>0</v>
      </c>
      <c r="M1212" s="337">
        <f>SUMIF('Tab7'!$N$70:$N$273,A1212,'Tab7'!$O$70:$O$273)</f>
        <v>0</v>
      </c>
      <c r="N1212" s="337">
        <f>SUMIF('Tab 8'!$N$70:$N$680,A1212,'Tab 8'!$O$70:$O$680)</f>
        <v>0</v>
      </c>
      <c r="O1212" s="739">
        <f t="shared" si="73"/>
        <v>0</v>
      </c>
      <c r="P1212" s="740">
        <f t="shared" si="75"/>
        <v>0</v>
      </c>
    </row>
    <row r="1213" spans="1:16">
      <c r="A1213" s="732" t="s">
        <v>1232</v>
      </c>
      <c r="B1213" s="80">
        <f>VLOOKUP(A1213,[1]Adjustments!$A$12:$B$1400,2,FALSE)</f>
        <v>1153110</v>
      </c>
      <c r="C1213" s="80">
        <f>VLOOKUP(A1213,[1]Adjustments!$A$12:$DS$1400,123,FALSE)</f>
        <v>0</v>
      </c>
      <c r="D1213" s="80">
        <f t="shared" si="74"/>
        <v>1153110</v>
      </c>
      <c r="F1213" s="337">
        <f>VLOOKUP(A1213,[1]Adjustments!$A$12:$DQ$1400,121,FALSE)</f>
        <v>0</v>
      </c>
      <c r="G1213" s="740">
        <f t="shared" si="76"/>
        <v>-1153110</v>
      </c>
      <c r="I1213" s="738">
        <f>SUMIF('Tab 3'!$N$11:$N$409,A1213,'Tab 3'!$O$11:$O$409)</f>
        <v>0</v>
      </c>
      <c r="J1213" s="337">
        <f>SUMIF('Tab 4'!$N$11:$N$409,A1213,'Tab 4'!$O$11:$O$409)</f>
        <v>0</v>
      </c>
      <c r="K1213" s="337">
        <f>SUMIF('Tab 5'!$N$11:$N$69,A1213,'Tab 5'!$O$11:$O$69)</f>
        <v>0</v>
      </c>
      <c r="L1213" s="751">
        <f>SUMIF('Tab 6'!$N$11:$N$409,A1213,'Tab 6'!$O$11:$O$409)</f>
        <v>0</v>
      </c>
      <c r="M1213" s="337">
        <f>SUMIF('Tab7'!$N$70:$N$273,A1213,'Tab7'!$O$70:$O$273)</f>
        <v>0</v>
      </c>
      <c r="N1213" s="337">
        <f>SUMIF('Tab 8'!$N$70:$N$680,A1213,'Tab 8'!$O$70:$O$680)</f>
        <v>0</v>
      </c>
      <c r="O1213" s="739">
        <f t="shared" si="73"/>
        <v>0</v>
      </c>
      <c r="P1213" s="740">
        <f t="shared" si="75"/>
        <v>0</v>
      </c>
    </row>
    <row r="1214" spans="1:16">
      <c r="A1214" s="732" t="s">
        <v>1233</v>
      </c>
      <c r="B1214" s="80">
        <f>VLOOKUP(A1214,[1]Adjustments!$A$12:$B$1400,2,FALSE)</f>
        <v>17337465.999999899</v>
      </c>
      <c r="C1214" s="80">
        <f>VLOOKUP(A1214,[1]Adjustments!$A$12:$DS$1400,123,FALSE)</f>
        <v>0</v>
      </c>
      <c r="D1214" s="80">
        <f t="shared" si="74"/>
        <v>17337465.999999899</v>
      </c>
      <c r="F1214" s="337">
        <f>VLOOKUP(A1214,[1]Adjustments!$A$12:$DQ$1400,121,FALSE)</f>
        <v>0</v>
      </c>
      <c r="G1214" s="740">
        <f t="shared" si="76"/>
        <v>-17337465.999999899</v>
      </c>
      <c r="I1214" s="738">
        <f>SUMIF('Tab 3'!$N$11:$N$409,A1214,'Tab 3'!$O$11:$O$409)</f>
        <v>0</v>
      </c>
      <c r="J1214" s="337">
        <f>SUMIF('Tab 4'!$N$11:$N$409,A1214,'Tab 4'!$O$11:$O$409)</f>
        <v>0</v>
      </c>
      <c r="K1214" s="337">
        <f>SUMIF('Tab 5'!$N$11:$N$69,A1214,'Tab 5'!$O$11:$O$69)</f>
        <v>0</v>
      </c>
      <c r="L1214" s="751">
        <f>SUMIF('Tab 6'!$N$11:$N$409,A1214,'Tab 6'!$O$11:$O$409)</f>
        <v>0</v>
      </c>
      <c r="M1214" s="337">
        <f>SUMIF('Tab7'!$N$70:$N$273,A1214,'Tab7'!$O$70:$O$273)</f>
        <v>0</v>
      </c>
      <c r="N1214" s="337">
        <f>SUMIF('Tab 8'!$N$70:$N$680,A1214,'Tab 8'!$O$70:$O$680)</f>
        <v>0</v>
      </c>
      <c r="O1214" s="739">
        <f t="shared" si="73"/>
        <v>0</v>
      </c>
      <c r="P1214" s="740">
        <f t="shared" si="75"/>
        <v>0</v>
      </c>
    </row>
    <row r="1215" spans="1:16">
      <c r="A1215" s="732" t="s">
        <v>1234</v>
      </c>
      <c r="B1215" s="80">
        <f>VLOOKUP(A1215,[1]Adjustments!$A$12:$B$1400,2,FALSE)</f>
        <v>913354</v>
      </c>
      <c r="C1215" s="80">
        <f>VLOOKUP(A1215,[1]Adjustments!$A$12:$DS$1400,123,FALSE)</f>
        <v>0</v>
      </c>
      <c r="D1215" s="80">
        <f t="shared" si="74"/>
        <v>913354</v>
      </c>
      <c r="F1215" s="337">
        <f>VLOOKUP(A1215,[1]Adjustments!$A$12:$DQ$1400,121,FALSE)</f>
        <v>0</v>
      </c>
      <c r="G1215" s="740">
        <f t="shared" si="76"/>
        <v>-913354</v>
      </c>
      <c r="I1215" s="738">
        <f>SUMIF('Tab 3'!$N$11:$N$409,A1215,'Tab 3'!$O$11:$O$409)</f>
        <v>0</v>
      </c>
      <c r="J1215" s="337">
        <f>SUMIF('Tab 4'!$N$11:$N$409,A1215,'Tab 4'!$O$11:$O$409)</f>
        <v>0</v>
      </c>
      <c r="K1215" s="337">
        <f>SUMIF('Tab 5'!$N$11:$N$69,A1215,'Tab 5'!$O$11:$O$69)</f>
        <v>0</v>
      </c>
      <c r="L1215" s="751">
        <f>SUMIF('Tab 6'!$N$11:$N$409,A1215,'Tab 6'!$O$11:$O$409)</f>
        <v>0</v>
      </c>
      <c r="M1215" s="337">
        <f>SUMIF('Tab7'!$N$70:$N$273,A1215,'Tab7'!$O$70:$O$273)</f>
        <v>0</v>
      </c>
      <c r="N1215" s="337">
        <f>SUMIF('Tab 8'!$N$70:$N$680,A1215,'Tab 8'!$O$70:$O$680)</f>
        <v>0</v>
      </c>
      <c r="O1215" s="739">
        <f t="shared" si="73"/>
        <v>0</v>
      </c>
      <c r="P1215" s="740">
        <f t="shared" si="75"/>
        <v>0</v>
      </c>
    </row>
    <row r="1216" spans="1:16">
      <c r="A1216" s="732" t="s">
        <v>1235</v>
      </c>
      <c r="B1216" s="80">
        <f>VLOOKUP(A1216,[1]Adjustments!$A$12:$B$1400,2,FALSE)</f>
        <v>494613</v>
      </c>
      <c r="C1216" s="80">
        <f>VLOOKUP(A1216,[1]Adjustments!$A$12:$DS$1400,123,FALSE)</f>
        <v>0</v>
      </c>
      <c r="D1216" s="80">
        <f t="shared" si="74"/>
        <v>494613</v>
      </c>
      <c r="F1216" s="337">
        <f>VLOOKUP(A1216,[1]Adjustments!$A$12:$DQ$1400,121,FALSE)</f>
        <v>89320</v>
      </c>
      <c r="G1216" s="740">
        <f t="shared" si="76"/>
        <v>-405293</v>
      </c>
      <c r="I1216" s="738">
        <f>SUMIF('Tab 3'!$N$11:$N$409,A1216,'Tab 3'!$O$11:$O$409)</f>
        <v>0</v>
      </c>
      <c r="J1216" s="337">
        <f>SUMIF('Tab 4'!$N$11:$N$409,A1216,'Tab 4'!$O$11:$O$409)</f>
        <v>0</v>
      </c>
      <c r="K1216" s="337">
        <f>SUMIF('Tab 5'!$N$11:$N$69,A1216,'Tab 5'!$O$11:$O$69)</f>
        <v>0</v>
      </c>
      <c r="L1216" s="751">
        <f>SUMIF('Tab 6'!$N$11:$N$409,A1216,'Tab 6'!$O$11:$O$409)</f>
        <v>0</v>
      </c>
      <c r="M1216" s="337">
        <f>SUMIF('Tab7'!$N$70:$N$273,A1216,'Tab7'!$O$70:$O$273)</f>
        <v>0</v>
      </c>
      <c r="N1216" s="337">
        <f>SUMIF('Tab 8'!$N$70:$N$680,A1216,'Tab 8'!$O$70:$O$680)</f>
        <v>0</v>
      </c>
      <c r="O1216" s="739">
        <f t="shared" si="73"/>
        <v>0</v>
      </c>
      <c r="P1216" s="740">
        <f t="shared" si="75"/>
        <v>0</v>
      </c>
    </row>
    <row r="1217" spans="1:16">
      <c r="A1217" s="732" t="s">
        <v>1236</v>
      </c>
      <c r="B1217" s="80">
        <f>VLOOKUP(A1217,[1]Adjustments!$A$12:$B$1400,2,FALSE)</f>
        <v>17049467</v>
      </c>
      <c r="C1217" s="80">
        <f>VLOOKUP(A1217,[1]Adjustments!$A$12:$DS$1400,123,FALSE)</f>
        <v>0</v>
      </c>
      <c r="D1217" s="80">
        <f t="shared" si="74"/>
        <v>17049467</v>
      </c>
      <c r="F1217" s="337">
        <f>VLOOKUP(A1217,[1]Adjustments!$A$12:$DQ$1400,121,FALSE)</f>
        <v>0</v>
      </c>
      <c r="G1217" s="740">
        <f t="shared" si="76"/>
        <v>-17049467</v>
      </c>
      <c r="I1217" s="738">
        <f>SUMIF('Tab 3'!$N$11:$N$409,A1217,'Tab 3'!$O$11:$O$409)</f>
        <v>0</v>
      </c>
      <c r="J1217" s="337">
        <f>SUMIF('Tab 4'!$N$11:$N$409,A1217,'Tab 4'!$O$11:$O$409)</f>
        <v>0</v>
      </c>
      <c r="K1217" s="337">
        <f>SUMIF('Tab 5'!$N$11:$N$69,A1217,'Tab 5'!$O$11:$O$69)</f>
        <v>0</v>
      </c>
      <c r="L1217" s="751">
        <f>SUMIF('Tab 6'!$N$11:$N$409,A1217,'Tab 6'!$O$11:$O$409)</f>
        <v>0</v>
      </c>
      <c r="M1217" s="337">
        <f>SUMIF('Tab7'!$N$70:$N$273,A1217,'Tab7'!$O$70:$O$273)</f>
        <v>0</v>
      </c>
      <c r="N1217" s="337">
        <f>SUMIF('Tab 8'!$N$70:$N$680,A1217,'Tab 8'!$O$70:$O$680)</f>
        <v>0</v>
      </c>
      <c r="O1217" s="739">
        <f t="shared" si="73"/>
        <v>0</v>
      </c>
      <c r="P1217" s="740">
        <f t="shared" si="75"/>
        <v>0</v>
      </c>
    </row>
    <row r="1218" spans="1:16">
      <c r="A1218" s="732" t="s">
        <v>1237</v>
      </c>
      <c r="B1218" s="80">
        <f>VLOOKUP(A1218,[1]Adjustments!$A$12:$B$1400,2,FALSE)</f>
        <v>5496731</v>
      </c>
      <c r="C1218" s="80">
        <f>VLOOKUP(A1218,[1]Adjustments!$A$12:$DS$1400,123,FALSE)</f>
        <v>0</v>
      </c>
      <c r="D1218" s="80">
        <f t="shared" si="74"/>
        <v>5496731</v>
      </c>
      <c r="F1218" s="337">
        <f>VLOOKUP(A1218,[1]Adjustments!$A$12:$DQ$1400,121,FALSE)</f>
        <v>239362.66103860005</v>
      </c>
      <c r="G1218" s="740">
        <f t="shared" si="76"/>
        <v>-5257368.3389614001</v>
      </c>
      <c r="I1218" s="738">
        <f>SUMIF('Tab 3'!$N$11:$N$409,A1218,'Tab 3'!$O$11:$O$409)</f>
        <v>82907.234714000049</v>
      </c>
      <c r="J1218" s="337">
        <f>SUMIF('Tab 4'!$N$11:$N$409,A1218,'Tab 4'!$O$11:$O$409)</f>
        <v>0</v>
      </c>
      <c r="K1218" s="337">
        <f>SUMIF('Tab 5'!$N$11:$N$69,A1218,'Tab 5'!$O$11:$O$69)</f>
        <v>0</v>
      </c>
      <c r="L1218" s="751">
        <f>SUMIF('Tab 6'!$N$11:$N$409,A1218,'Tab 6'!$O$11:$O$409)</f>
        <v>0</v>
      </c>
      <c r="M1218" s="337">
        <f>SUMIF('Tab7'!$N$70:$N$273,A1218,'Tab7'!$O$70:$O$273)</f>
        <v>0</v>
      </c>
      <c r="N1218" s="337">
        <f>SUMIF('Tab 8'!$N$70:$N$680,A1218,'Tab 8'!$O$70:$O$680)</f>
        <v>0</v>
      </c>
      <c r="O1218" s="739">
        <f t="shared" si="73"/>
        <v>82907.234714000049</v>
      </c>
      <c r="P1218" s="740">
        <f t="shared" si="75"/>
        <v>82907.234714000049</v>
      </c>
    </row>
    <row r="1219" spans="1:16">
      <c r="A1219" s="732" t="s">
        <v>1238</v>
      </c>
      <c r="B1219" s="80">
        <f>VLOOKUP(A1219,[1]Adjustments!$A$12:$B$1400,2,FALSE)</f>
        <v>43733046</v>
      </c>
      <c r="C1219" s="80">
        <f>VLOOKUP(A1219,[1]Adjustments!$A$12:$DS$1400,123,FALSE)</f>
        <v>0</v>
      </c>
      <c r="D1219" s="80">
        <f t="shared" si="74"/>
        <v>43733046</v>
      </c>
      <c r="F1219" s="337">
        <f>VLOOKUP(A1219,[1]Adjustments!$A$12:$DQ$1400,121,FALSE)</f>
        <v>23284</v>
      </c>
      <c r="G1219" s="740">
        <f t="shared" si="76"/>
        <v>-43709762</v>
      </c>
      <c r="I1219" s="738">
        <f>SUMIF('Tab 3'!$N$11:$N$409,A1219,'Tab 3'!$O$11:$O$409)</f>
        <v>0</v>
      </c>
      <c r="J1219" s="337">
        <f>SUMIF('Tab 4'!$N$11:$N$409,A1219,'Tab 4'!$O$11:$O$409)</f>
        <v>0</v>
      </c>
      <c r="K1219" s="337">
        <f>SUMIF('Tab 5'!$N$11:$N$69,A1219,'Tab 5'!$O$11:$O$69)</f>
        <v>0</v>
      </c>
      <c r="L1219" s="751">
        <f>SUMIF('Tab 6'!$N$11:$N$409,A1219,'Tab 6'!$O$11:$O$409)</f>
        <v>0</v>
      </c>
      <c r="M1219" s="337">
        <f>SUMIF('Tab7'!$N$70:$N$273,A1219,'Tab7'!$O$70:$O$273)</f>
        <v>0</v>
      </c>
      <c r="N1219" s="337">
        <f>SUMIF('Tab 8'!$N$70:$N$680,A1219,'Tab 8'!$O$70:$O$680)</f>
        <v>0</v>
      </c>
      <c r="O1219" s="739">
        <f t="shared" si="73"/>
        <v>0</v>
      </c>
      <c r="P1219" s="740">
        <f t="shared" si="75"/>
        <v>0</v>
      </c>
    </row>
    <row r="1220" spans="1:16">
      <c r="A1220" s="732" t="s">
        <v>1239</v>
      </c>
      <c r="B1220" s="80">
        <f>VLOOKUP(A1220,[1]Adjustments!$A$12:$B$1400,2,FALSE)</f>
        <v>33395878</v>
      </c>
      <c r="C1220" s="80">
        <f>VLOOKUP(A1220,[1]Adjustments!$A$12:$DS$1400,123,FALSE)</f>
        <v>0</v>
      </c>
      <c r="D1220" s="80">
        <f t="shared" si="74"/>
        <v>33395878</v>
      </c>
      <c r="F1220" s="337">
        <f>VLOOKUP(A1220,[1]Adjustments!$A$12:$DQ$1400,121,FALSE)</f>
        <v>0</v>
      </c>
      <c r="G1220" s="740">
        <f t="shared" si="76"/>
        <v>-33395878</v>
      </c>
      <c r="I1220" s="738">
        <f>SUMIF('Tab 3'!$N$11:$N$409,A1220,'Tab 3'!$O$11:$O$409)</f>
        <v>0</v>
      </c>
      <c r="J1220" s="337">
        <f>SUMIF('Tab 4'!$N$11:$N$409,A1220,'Tab 4'!$O$11:$O$409)</f>
        <v>0</v>
      </c>
      <c r="K1220" s="337">
        <f>SUMIF('Tab 5'!$N$11:$N$69,A1220,'Tab 5'!$O$11:$O$69)</f>
        <v>0</v>
      </c>
      <c r="L1220" s="751">
        <f>SUMIF('Tab 6'!$N$11:$N$409,A1220,'Tab 6'!$O$11:$O$409)</f>
        <v>0</v>
      </c>
      <c r="M1220" s="337">
        <f>SUMIF('Tab7'!$N$70:$N$273,A1220,'Tab7'!$O$70:$O$273)</f>
        <v>0</v>
      </c>
      <c r="N1220" s="337">
        <f>SUMIF('Tab 8'!$N$70:$N$680,A1220,'Tab 8'!$O$70:$O$680)</f>
        <v>0</v>
      </c>
      <c r="O1220" s="739">
        <f t="shared" si="73"/>
        <v>0</v>
      </c>
      <c r="P1220" s="740">
        <f t="shared" si="75"/>
        <v>0</v>
      </c>
    </row>
    <row r="1221" spans="1:16">
      <c r="A1221" s="732" t="s">
        <v>1240</v>
      </c>
      <c r="B1221" s="80">
        <f>VLOOKUP(A1221,[1]Adjustments!$A$12:$B$1400,2,FALSE)</f>
        <v>-81421</v>
      </c>
      <c r="C1221" s="80">
        <f>VLOOKUP(A1221,[1]Adjustments!$A$12:$DS$1400,123,FALSE)</f>
        <v>0</v>
      </c>
      <c r="D1221" s="80">
        <f t="shared" si="74"/>
        <v>-81421</v>
      </c>
      <c r="F1221" s="337">
        <f>VLOOKUP(A1221,[1]Adjustments!$A$12:$DQ$1400,121,FALSE)</f>
        <v>0</v>
      </c>
      <c r="G1221" s="740">
        <f t="shared" si="76"/>
        <v>81421</v>
      </c>
      <c r="I1221" s="738">
        <f>SUMIF('Tab 3'!$N$11:$N$409,A1221,'Tab 3'!$O$11:$O$409)</f>
        <v>0</v>
      </c>
      <c r="J1221" s="337">
        <f>SUMIF('Tab 4'!$N$11:$N$409,A1221,'Tab 4'!$O$11:$O$409)</f>
        <v>0</v>
      </c>
      <c r="K1221" s="337">
        <f>SUMIF('Tab 5'!$N$11:$N$69,A1221,'Tab 5'!$O$11:$O$69)</f>
        <v>0</v>
      </c>
      <c r="L1221" s="751">
        <f>SUMIF('Tab 6'!$N$11:$N$409,A1221,'Tab 6'!$O$11:$O$409)</f>
        <v>0</v>
      </c>
      <c r="M1221" s="337">
        <f>SUMIF('Tab7'!$N$70:$N$273,A1221,'Tab7'!$O$70:$O$273)</f>
        <v>0</v>
      </c>
      <c r="N1221" s="337">
        <f>SUMIF('Tab 8'!$N$70:$N$680,A1221,'Tab 8'!$O$70:$O$680)</f>
        <v>0</v>
      </c>
      <c r="O1221" s="739">
        <f t="shared" si="73"/>
        <v>0</v>
      </c>
      <c r="P1221" s="740">
        <f t="shared" si="75"/>
        <v>0</v>
      </c>
    </row>
    <row r="1222" spans="1:16">
      <c r="A1222" s="732" t="s">
        <v>1241</v>
      </c>
      <c r="B1222" s="80">
        <f>VLOOKUP(A1222,[1]Adjustments!$A$12:$B$1400,2,FALSE)</f>
        <v>2803452.9999998994</v>
      </c>
      <c r="C1222" s="80">
        <f>VLOOKUP(A1222,[1]Adjustments!$A$12:$DS$1400,123,FALSE)</f>
        <v>0</v>
      </c>
      <c r="D1222" s="80">
        <f t="shared" si="74"/>
        <v>2803452.9999998994</v>
      </c>
      <c r="F1222" s="337">
        <f>VLOOKUP(A1222,[1]Adjustments!$A$12:$DQ$1400,121,FALSE)</f>
        <v>8802404</v>
      </c>
      <c r="G1222" s="740">
        <f t="shared" si="76"/>
        <v>5998951.0000001006</v>
      </c>
      <c r="I1222" s="738">
        <f>SUMIF('Tab 3'!$N$11:$N$409,A1222,'Tab 3'!$O$11:$O$409)</f>
        <v>0</v>
      </c>
      <c r="J1222" s="337">
        <f>SUMIF('Tab 4'!$N$11:$N$409,A1222,'Tab 4'!$O$11:$O$409)</f>
        <v>-16520496</v>
      </c>
      <c r="K1222" s="337">
        <f>SUMIF('Tab 5'!$N$11:$N$69,A1222,'Tab 5'!$O$11:$O$69)</f>
        <v>0</v>
      </c>
      <c r="L1222" s="751">
        <f>SUMIF('Tab 6'!$N$11:$N$409,A1222,'Tab 6'!$O$11:$O$409)</f>
        <v>0</v>
      </c>
      <c r="M1222" s="337">
        <f>SUMIF('Tab7'!$N$70:$N$273,A1222,'Tab7'!$O$70:$O$273)</f>
        <v>0</v>
      </c>
      <c r="N1222" s="337">
        <f>SUMIF('Tab 8'!$N$70:$N$680,A1222,'Tab 8'!$O$70:$O$680)</f>
        <v>0</v>
      </c>
      <c r="O1222" s="739">
        <f t="shared" si="73"/>
        <v>-16520496</v>
      </c>
      <c r="P1222" s="740">
        <f t="shared" si="75"/>
        <v>-16520496</v>
      </c>
    </row>
    <row r="1223" spans="1:16">
      <c r="A1223" s="732" t="s">
        <v>1242</v>
      </c>
      <c r="B1223" s="80">
        <f>VLOOKUP(A1223,[1]Adjustments!$A$12:$B$1400,2,FALSE)</f>
        <v>56555</v>
      </c>
      <c r="C1223" s="80">
        <f>VLOOKUP(A1223,[1]Adjustments!$A$12:$DS$1400,123,FALSE)</f>
        <v>0</v>
      </c>
      <c r="D1223" s="80">
        <f t="shared" si="74"/>
        <v>56555</v>
      </c>
      <c r="F1223" s="337">
        <f>VLOOKUP(A1223,[1]Adjustments!$A$12:$DQ$1400,121,FALSE)</f>
        <v>0</v>
      </c>
      <c r="G1223" s="740">
        <f t="shared" si="76"/>
        <v>-56555</v>
      </c>
      <c r="I1223" s="738">
        <f>SUMIF('Tab 3'!$N$11:$N$409,A1223,'Tab 3'!$O$11:$O$409)</f>
        <v>0</v>
      </c>
      <c r="J1223" s="337">
        <f>SUMIF('Tab 4'!$N$11:$N$409,A1223,'Tab 4'!$O$11:$O$409)</f>
        <v>0</v>
      </c>
      <c r="K1223" s="337">
        <f>SUMIF('Tab 5'!$N$11:$N$69,A1223,'Tab 5'!$O$11:$O$69)</f>
        <v>0</v>
      </c>
      <c r="L1223" s="751">
        <f>SUMIF('Tab 6'!$N$11:$N$409,A1223,'Tab 6'!$O$11:$O$409)</f>
        <v>0</v>
      </c>
      <c r="M1223" s="337">
        <f>SUMIF('Tab7'!$N$70:$N$273,A1223,'Tab7'!$O$70:$O$273)</f>
        <v>0</v>
      </c>
      <c r="N1223" s="337">
        <f>SUMIF('Tab 8'!$N$70:$N$680,A1223,'Tab 8'!$O$70:$O$680)</f>
        <v>0</v>
      </c>
      <c r="O1223" s="739">
        <f t="shared" si="73"/>
        <v>0</v>
      </c>
      <c r="P1223" s="740">
        <f t="shared" si="75"/>
        <v>0</v>
      </c>
    </row>
    <row r="1224" spans="1:16">
      <c r="A1224" s="732" t="s">
        <v>1243</v>
      </c>
      <c r="B1224" s="80">
        <f>VLOOKUP(A1224,[1]Adjustments!$A$12:$B$1400,2,FALSE)</f>
        <v>397887959</v>
      </c>
      <c r="C1224" s="80">
        <f>VLOOKUP(A1224,[1]Adjustments!$A$12:$DS$1400,123,FALSE)</f>
        <v>0</v>
      </c>
      <c r="D1224" s="80">
        <f t="shared" si="74"/>
        <v>397887959</v>
      </c>
      <c r="F1224" s="337">
        <f>VLOOKUP(A1224,[1]Adjustments!$A$12:$DQ$1400,121,FALSE)</f>
        <v>0</v>
      </c>
      <c r="G1224" s="740">
        <f t="shared" si="76"/>
        <v>-397887959</v>
      </c>
      <c r="I1224" s="738">
        <f>SUMIF('Tab 3'!$N$11:$N$409,A1224,'Tab 3'!$O$11:$O$409)</f>
        <v>0</v>
      </c>
      <c r="J1224" s="337">
        <f>SUMIF('Tab 4'!$N$11:$N$409,A1224,'Tab 4'!$O$11:$O$409)</f>
        <v>0</v>
      </c>
      <c r="K1224" s="337">
        <f>SUMIF('Tab 5'!$N$11:$N$69,A1224,'Tab 5'!$O$11:$O$69)</f>
        <v>0</v>
      </c>
      <c r="L1224" s="751">
        <f>SUMIF('Tab 6'!$N$11:$N$409,A1224,'Tab 6'!$O$11:$O$409)</f>
        <v>0</v>
      </c>
      <c r="M1224" s="337">
        <f>SUMIF('Tab7'!$N$70:$N$273,A1224,'Tab7'!$O$70:$O$273)</f>
        <v>0</v>
      </c>
      <c r="N1224" s="337">
        <f>SUMIF('Tab 8'!$N$70:$N$680,A1224,'Tab 8'!$O$70:$O$680)</f>
        <v>0</v>
      </c>
      <c r="O1224" s="739">
        <f t="shared" si="73"/>
        <v>0</v>
      </c>
      <c r="P1224" s="740">
        <f t="shared" si="75"/>
        <v>0</v>
      </c>
    </row>
    <row r="1225" spans="1:16">
      <c r="A1225" s="732" t="s">
        <v>1244</v>
      </c>
      <c r="B1225" s="80">
        <f>VLOOKUP(A1225,[1]Adjustments!$A$12:$B$1400,2,FALSE)</f>
        <v>4178626</v>
      </c>
      <c r="C1225" s="80">
        <f>VLOOKUP(A1225,[1]Adjustments!$A$12:$DS$1400,123,FALSE)</f>
        <v>0</v>
      </c>
      <c r="D1225" s="80">
        <f t="shared" si="74"/>
        <v>4178626</v>
      </c>
      <c r="F1225" s="337">
        <f>VLOOKUP(A1225,[1]Adjustments!$A$12:$DQ$1400,121,FALSE)</f>
        <v>0</v>
      </c>
      <c r="G1225" s="740">
        <f t="shared" si="76"/>
        <v>-4178626</v>
      </c>
      <c r="I1225" s="738">
        <f>SUMIF('Tab 3'!$N$11:$N$409,A1225,'Tab 3'!$O$11:$O$409)</f>
        <v>0</v>
      </c>
      <c r="J1225" s="337">
        <f>SUMIF('Tab 4'!$N$11:$N$409,A1225,'Tab 4'!$O$11:$O$409)</f>
        <v>0</v>
      </c>
      <c r="K1225" s="337">
        <f>SUMIF('Tab 5'!$N$11:$N$69,A1225,'Tab 5'!$O$11:$O$69)</f>
        <v>0</v>
      </c>
      <c r="L1225" s="751">
        <f>SUMIF('Tab 6'!$N$11:$N$409,A1225,'Tab 6'!$O$11:$O$409)</f>
        <v>0</v>
      </c>
      <c r="M1225" s="337">
        <f>SUMIF('Tab7'!$N$70:$N$273,A1225,'Tab7'!$O$70:$O$273)</f>
        <v>0</v>
      </c>
      <c r="N1225" s="337">
        <f>SUMIF('Tab 8'!$N$70:$N$680,A1225,'Tab 8'!$O$70:$O$680)</f>
        <v>0</v>
      </c>
      <c r="O1225" s="739">
        <f t="shared" si="73"/>
        <v>0</v>
      </c>
      <c r="P1225" s="740">
        <f t="shared" si="75"/>
        <v>0</v>
      </c>
    </row>
    <row r="1226" spans="1:16">
      <c r="A1226" s="732" t="s">
        <v>1245</v>
      </c>
      <c r="B1226" s="80">
        <f>VLOOKUP(A1226,[1]Adjustments!$A$12:$B$1400,2,FALSE)</f>
        <v>106609</v>
      </c>
      <c r="C1226" s="80">
        <f>VLOOKUP(A1226,[1]Adjustments!$A$12:$DS$1400,123,FALSE)</f>
        <v>0</v>
      </c>
      <c r="D1226" s="80">
        <f t="shared" si="74"/>
        <v>106609</v>
      </c>
      <c r="F1226" s="337">
        <f>VLOOKUP(A1226,[1]Adjustments!$A$12:$DQ$1400,121,FALSE)</f>
        <v>0</v>
      </c>
      <c r="G1226" s="740">
        <f t="shared" si="76"/>
        <v>-106609</v>
      </c>
      <c r="I1226" s="738">
        <f>SUMIF('Tab 3'!$N$11:$N$409,A1226,'Tab 3'!$O$11:$O$409)</f>
        <v>0</v>
      </c>
      <c r="J1226" s="337">
        <f>SUMIF('Tab 4'!$N$11:$N$409,A1226,'Tab 4'!$O$11:$O$409)</f>
        <v>0</v>
      </c>
      <c r="K1226" s="337">
        <f>SUMIF('Tab 5'!$N$11:$N$69,A1226,'Tab 5'!$O$11:$O$69)</f>
        <v>0</v>
      </c>
      <c r="L1226" s="751">
        <f>SUMIF('Tab 6'!$N$11:$N$409,A1226,'Tab 6'!$O$11:$O$409)</f>
        <v>0</v>
      </c>
      <c r="M1226" s="337">
        <f>SUMIF('Tab7'!$N$70:$N$273,A1226,'Tab7'!$O$70:$O$273)</f>
        <v>0</v>
      </c>
      <c r="N1226" s="337">
        <f>SUMIF('Tab 8'!$N$70:$N$680,A1226,'Tab 8'!$O$70:$O$680)</f>
        <v>0</v>
      </c>
      <c r="O1226" s="739">
        <f t="shared" si="73"/>
        <v>0</v>
      </c>
      <c r="P1226" s="740">
        <f t="shared" si="75"/>
        <v>0</v>
      </c>
    </row>
    <row r="1227" spans="1:16">
      <c r="A1227" s="732" t="s">
        <v>1246</v>
      </c>
      <c r="B1227" s="80">
        <f>VLOOKUP(A1227,[1]Adjustments!$A$12:$B$1400,2,FALSE)</f>
        <v>2918162</v>
      </c>
      <c r="C1227" s="80">
        <f>VLOOKUP(A1227,[1]Adjustments!$A$12:$DS$1400,123,FALSE)</f>
        <v>0</v>
      </c>
      <c r="D1227" s="80">
        <f t="shared" si="74"/>
        <v>2918162</v>
      </c>
      <c r="F1227" s="337">
        <f>VLOOKUP(A1227,[1]Adjustments!$A$12:$DQ$1400,121,FALSE)</f>
        <v>0</v>
      </c>
      <c r="G1227" s="740">
        <f t="shared" si="76"/>
        <v>-2918162</v>
      </c>
      <c r="I1227" s="738">
        <f>SUMIF('Tab 3'!$N$11:$N$409,A1227,'Tab 3'!$O$11:$O$409)</f>
        <v>0</v>
      </c>
      <c r="J1227" s="337">
        <f>SUMIF('Tab 4'!$N$11:$N$409,A1227,'Tab 4'!$O$11:$O$409)</f>
        <v>0</v>
      </c>
      <c r="K1227" s="337">
        <f>SUMIF('Tab 5'!$N$11:$N$69,A1227,'Tab 5'!$O$11:$O$69)</f>
        <v>0</v>
      </c>
      <c r="L1227" s="751">
        <f>SUMIF('Tab 6'!$N$11:$N$409,A1227,'Tab 6'!$O$11:$O$409)</f>
        <v>0</v>
      </c>
      <c r="M1227" s="337">
        <f>SUMIF('Tab7'!$N$70:$N$273,A1227,'Tab7'!$O$70:$O$273)</f>
        <v>0</v>
      </c>
      <c r="N1227" s="337">
        <f>SUMIF('Tab 8'!$N$70:$N$680,A1227,'Tab 8'!$O$70:$O$680)</f>
        <v>0</v>
      </c>
      <c r="O1227" s="739">
        <f t="shared" si="73"/>
        <v>0</v>
      </c>
      <c r="P1227" s="740">
        <f t="shared" si="75"/>
        <v>0</v>
      </c>
    </row>
    <row r="1228" spans="1:16">
      <c r="A1228" s="732" t="s">
        <v>1247</v>
      </c>
      <c r="B1228" s="80">
        <f>VLOOKUP(A1228,[1]Adjustments!$A$12:$B$1400,2,FALSE)</f>
        <v>514807.000514807</v>
      </c>
      <c r="C1228" s="80">
        <f>VLOOKUP(A1228,[1]Adjustments!$A$12:$DS$1400,123,FALSE)</f>
        <v>0</v>
      </c>
      <c r="D1228" s="80">
        <f t="shared" si="74"/>
        <v>514807.000514807</v>
      </c>
      <c r="F1228" s="337">
        <f>VLOOKUP(A1228,[1]Adjustments!$A$12:$DQ$1400,121,FALSE)</f>
        <v>0</v>
      </c>
      <c r="G1228" s="740">
        <f t="shared" si="76"/>
        <v>-514807.000514807</v>
      </c>
      <c r="I1228" s="738">
        <f>SUMIF('Tab 3'!$N$11:$N$409,A1228,'Tab 3'!$O$11:$O$409)</f>
        <v>0</v>
      </c>
      <c r="J1228" s="337">
        <f>SUMIF('Tab 4'!$N$11:$N$409,A1228,'Tab 4'!$O$11:$O$409)</f>
        <v>0</v>
      </c>
      <c r="K1228" s="337">
        <f>SUMIF('Tab 5'!$N$11:$N$69,A1228,'Tab 5'!$O$11:$O$69)</f>
        <v>0</v>
      </c>
      <c r="L1228" s="751">
        <f>SUMIF('Tab 6'!$N$11:$N$409,A1228,'Tab 6'!$O$11:$O$409)</f>
        <v>0</v>
      </c>
      <c r="M1228" s="337">
        <f>SUMIF('Tab7'!$N$70:$N$273,A1228,'Tab7'!$O$70:$O$273)</f>
        <v>0</v>
      </c>
      <c r="N1228" s="337">
        <f>SUMIF('Tab 8'!$N$70:$N$680,A1228,'Tab 8'!$O$70:$O$680)</f>
        <v>0</v>
      </c>
      <c r="O1228" s="739">
        <f t="shared" si="73"/>
        <v>0</v>
      </c>
      <c r="P1228" s="740">
        <f t="shared" si="75"/>
        <v>0</v>
      </c>
    </row>
    <row r="1229" spans="1:16">
      <c r="A1229" s="732" t="s">
        <v>1248</v>
      </c>
      <c r="B1229" s="80">
        <f>VLOOKUP(A1229,[1]Adjustments!$A$12:$B$1400,2,FALSE)</f>
        <v>-298143</v>
      </c>
      <c r="C1229" s="80">
        <f>VLOOKUP(A1229,[1]Adjustments!$A$12:$DS$1400,123,FALSE)</f>
        <v>0</v>
      </c>
      <c r="D1229" s="80">
        <f t="shared" si="74"/>
        <v>-298143</v>
      </c>
      <c r="F1229" s="337">
        <f>VLOOKUP(A1229,[1]Adjustments!$A$12:$DQ$1400,121,FALSE)</f>
        <v>0</v>
      </c>
      <c r="G1229" s="740">
        <f t="shared" si="76"/>
        <v>298143</v>
      </c>
      <c r="I1229" s="738">
        <f>SUMIF('Tab 3'!$N$11:$N$409,A1229,'Tab 3'!$O$11:$O$409)</f>
        <v>0</v>
      </c>
      <c r="J1229" s="337">
        <f>SUMIF('Tab 4'!$N$11:$N$409,A1229,'Tab 4'!$O$11:$O$409)</f>
        <v>0</v>
      </c>
      <c r="K1229" s="337">
        <f>SUMIF('Tab 5'!$N$11:$N$69,A1229,'Tab 5'!$O$11:$O$69)</f>
        <v>0</v>
      </c>
      <c r="L1229" s="751">
        <f>SUMIF('Tab 6'!$N$11:$N$409,A1229,'Tab 6'!$O$11:$O$409)</f>
        <v>0</v>
      </c>
      <c r="M1229" s="337">
        <f>SUMIF('Tab7'!$N$70:$N$273,A1229,'Tab7'!$O$70:$O$273)</f>
        <v>0</v>
      </c>
      <c r="N1229" s="337">
        <f>SUMIF('Tab 8'!$N$70:$N$680,A1229,'Tab 8'!$O$70:$O$680)</f>
        <v>0</v>
      </c>
      <c r="O1229" s="739">
        <f t="shared" si="73"/>
        <v>0</v>
      </c>
      <c r="P1229" s="740">
        <f t="shared" si="75"/>
        <v>0</v>
      </c>
    </row>
    <row r="1230" spans="1:16">
      <c r="A1230" s="732" t="s">
        <v>1249</v>
      </c>
      <c r="B1230" s="80">
        <f>VLOOKUP(A1230,[1]Adjustments!$A$12:$B$1400,2,FALSE)</f>
        <v>-22683960</v>
      </c>
      <c r="C1230" s="80">
        <f>VLOOKUP(A1230,[1]Adjustments!$A$12:$DS$1400,123,FALSE)</f>
        <v>0</v>
      </c>
      <c r="D1230" s="80">
        <f t="shared" si="74"/>
        <v>-22683960</v>
      </c>
      <c r="F1230" s="337">
        <f>VLOOKUP(A1230,[1]Adjustments!$A$12:$DQ$1400,121,FALSE)</f>
        <v>0</v>
      </c>
      <c r="G1230" s="740">
        <f t="shared" si="76"/>
        <v>22683960</v>
      </c>
      <c r="I1230" s="738">
        <f>SUMIF('Tab 3'!$N$11:$N$409,A1230,'Tab 3'!$O$11:$O$409)</f>
        <v>0</v>
      </c>
      <c r="J1230" s="337">
        <f>SUMIF('Tab 4'!$N$11:$N$409,A1230,'Tab 4'!$O$11:$O$409)</f>
        <v>0</v>
      </c>
      <c r="K1230" s="337">
        <f>SUMIF('Tab 5'!$N$11:$N$69,A1230,'Tab 5'!$O$11:$O$69)</f>
        <v>0</v>
      </c>
      <c r="L1230" s="751">
        <f>SUMIF('Tab 6'!$N$11:$N$409,A1230,'Tab 6'!$O$11:$O$409)</f>
        <v>0</v>
      </c>
      <c r="M1230" s="337">
        <f>SUMIF('Tab7'!$N$70:$N$273,A1230,'Tab7'!$O$70:$O$273)</f>
        <v>0</v>
      </c>
      <c r="N1230" s="337">
        <f>SUMIF('Tab 8'!$N$70:$N$680,A1230,'Tab 8'!$O$70:$O$680)</f>
        <v>0</v>
      </c>
      <c r="O1230" s="739">
        <f t="shared" ref="O1230:O1293" si="77">SUM(I1230:N1230)</f>
        <v>0</v>
      </c>
      <c r="P1230" s="740">
        <f t="shared" si="75"/>
        <v>0</v>
      </c>
    </row>
    <row r="1231" spans="1:16">
      <c r="A1231" s="732" t="s">
        <v>1250</v>
      </c>
      <c r="B1231" s="80">
        <f>VLOOKUP(A1231,[1]Adjustments!$A$12:$B$1400,2,FALSE)</f>
        <v>0</v>
      </c>
      <c r="C1231" s="80">
        <f>VLOOKUP(A1231,[1]Adjustments!$A$12:$DS$1400,123,FALSE)</f>
        <v>0</v>
      </c>
      <c r="D1231" s="80">
        <f t="shared" si="74"/>
        <v>0</v>
      </c>
      <c r="F1231" s="337">
        <f>VLOOKUP(A1231,[1]Adjustments!$A$12:$DQ$1400,121,FALSE)</f>
        <v>0</v>
      </c>
      <c r="G1231" s="740">
        <f t="shared" si="76"/>
        <v>0</v>
      </c>
      <c r="I1231" s="738">
        <f>SUMIF('Tab 3'!$N$11:$N$409,A1231,'Tab 3'!$O$11:$O$409)</f>
        <v>0</v>
      </c>
      <c r="J1231" s="337">
        <f>SUMIF('Tab 4'!$N$11:$N$409,A1231,'Tab 4'!$O$11:$O$409)</f>
        <v>0</v>
      </c>
      <c r="K1231" s="337">
        <f>SUMIF('Tab 5'!$N$11:$N$69,A1231,'Tab 5'!$O$11:$O$69)</f>
        <v>0</v>
      </c>
      <c r="L1231" s="751">
        <f>SUMIF('Tab 6'!$N$11:$N$409,A1231,'Tab 6'!$O$11:$O$409)</f>
        <v>0</v>
      </c>
      <c r="M1231" s="337">
        <f>SUMIF('Tab7'!$N$70:$N$273,A1231,'Tab7'!$O$70:$O$273)</f>
        <v>0</v>
      </c>
      <c r="N1231" s="337">
        <f>SUMIF('Tab 8'!$N$70:$N$680,A1231,'Tab 8'!$O$70:$O$680)</f>
        <v>0</v>
      </c>
      <c r="O1231" s="739">
        <f t="shared" si="77"/>
        <v>0</v>
      </c>
      <c r="P1231" s="740">
        <f t="shared" si="75"/>
        <v>0</v>
      </c>
    </row>
    <row r="1232" spans="1:16">
      <c r="A1232" s="732" t="s">
        <v>1251</v>
      </c>
      <c r="B1232" s="80">
        <f>VLOOKUP(A1232,[1]Adjustments!$A$12:$B$1400,2,FALSE)</f>
        <v>342868</v>
      </c>
      <c r="C1232" s="80">
        <f>VLOOKUP(A1232,[1]Adjustments!$A$12:$DS$1400,123,FALSE)</f>
        <v>0</v>
      </c>
      <c r="D1232" s="80">
        <f t="shared" ref="D1232:D1295" si="78">SUM(B1232:C1232)</f>
        <v>342868</v>
      </c>
      <c r="F1232" s="337">
        <f>VLOOKUP(A1232,[1]Adjustments!$A$12:$DQ$1400,121,FALSE)</f>
        <v>0</v>
      </c>
      <c r="G1232" s="740">
        <f t="shared" si="76"/>
        <v>-342868</v>
      </c>
      <c r="I1232" s="738">
        <f>SUMIF('Tab 3'!$N$11:$N$409,A1232,'Tab 3'!$O$11:$O$409)</f>
        <v>0</v>
      </c>
      <c r="J1232" s="337">
        <f>SUMIF('Tab 4'!$N$11:$N$409,A1232,'Tab 4'!$O$11:$O$409)</f>
        <v>0</v>
      </c>
      <c r="K1232" s="337">
        <f>SUMIF('Tab 5'!$N$11:$N$69,A1232,'Tab 5'!$O$11:$O$69)</f>
        <v>0</v>
      </c>
      <c r="L1232" s="751">
        <f>SUMIF('Tab 6'!$N$11:$N$409,A1232,'Tab 6'!$O$11:$O$409)</f>
        <v>0</v>
      </c>
      <c r="M1232" s="337">
        <f>SUMIF('Tab7'!$N$70:$N$273,A1232,'Tab7'!$O$70:$O$273)</f>
        <v>0</v>
      </c>
      <c r="N1232" s="337">
        <f>SUMIF('Tab 8'!$N$70:$N$680,A1232,'Tab 8'!$O$70:$O$680)</f>
        <v>0</v>
      </c>
      <c r="O1232" s="739">
        <f t="shared" si="77"/>
        <v>0</v>
      </c>
      <c r="P1232" s="740">
        <f t="shared" si="75"/>
        <v>0</v>
      </c>
    </row>
    <row r="1233" spans="1:16">
      <c r="A1233" s="732" t="s">
        <v>1252</v>
      </c>
      <c r="B1233" s="80">
        <f>VLOOKUP(A1233,[1]Adjustments!$A$12:$B$1400,2,FALSE)</f>
        <v>-486461</v>
      </c>
      <c r="C1233" s="80">
        <f>VLOOKUP(A1233,[1]Adjustments!$A$12:$DS$1400,123,FALSE)</f>
        <v>0</v>
      </c>
      <c r="D1233" s="80">
        <f t="shared" si="78"/>
        <v>-486461</v>
      </c>
      <c r="F1233" s="337">
        <f>VLOOKUP(A1233,[1]Adjustments!$A$12:$DQ$1400,121,FALSE)</f>
        <v>0</v>
      </c>
      <c r="G1233" s="740">
        <f t="shared" si="76"/>
        <v>486461</v>
      </c>
      <c r="I1233" s="738">
        <f>SUMIF('Tab 3'!$N$11:$N$409,A1233,'Tab 3'!$O$11:$O$409)</f>
        <v>0</v>
      </c>
      <c r="J1233" s="337">
        <f>SUMIF('Tab 4'!$N$11:$N$409,A1233,'Tab 4'!$O$11:$O$409)</f>
        <v>0</v>
      </c>
      <c r="K1233" s="337">
        <f>SUMIF('Tab 5'!$N$11:$N$69,A1233,'Tab 5'!$O$11:$O$69)</f>
        <v>0</v>
      </c>
      <c r="L1233" s="751">
        <f>SUMIF('Tab 6'!$N$11:$N$409,A1233,'Tab 6'!$O$11:$O$409)</f>
        <v>0</v>
      </c>
      <c r="M1233" s="337">
        <f>SUMIF('Tab7'!$N$70:$N$273,A1233,'Tab7'!$O$70:$O$273)</f>
        <v>0</v>
      </c>
      <c r="N1233" s="337">
        <f>SUMIF('Tab 8'!$N$70:$N$680,A1233,'Tab 8'!$O$70:$O$680)</f>
        <v>0</v>
      </c>
      <c r="O1233" s="739">
        <f t="shared" si="77"/>
        <v>0</v>
      </c>
      <c r="P1233" s="740">
        <f t="shared" si="75"/>
        <v>0</v>
      </c>
    </row>
    <row r="1234" spans="1:16">
      <c r="A1234" s="732" t="s">
        <v>1253</v>
      </c>
      <c r="B1234" s="80">
        <f>VLOOKUP(A1234,[1]Adjustments!$A$12:$B$1400,2,FALSE)</f>
        <v>-1881408</v>
      </c>
      <c r="C1234" s="80">
        <f>VLOOKUP(A1234,[1]Adjustments!$A$12:$DS$1400,123,FALSE)</f>
        <v>0</v>
      </c>
      <c r="D1234" s="80">
        <f t="shared" si="78"/>
        <v>-1881408</v>
      </c>
      <c r="F1234" s="337">
        <f>VLOOKUP(A1234,[1]Adjustments!$A$12:$DQ$1400,121,FALSE)</f>
        <v>0</v>
      </c>
      <c r="G1234" s="740">
        <f t="shared" si="76"/>
        <v>1881408</v>
      </c>
      <c r="I1234" s="738">
        <f>SUMIF('Tab 3'!$N$11:$N$409,A1234,'Tab 3'!$O$11:$O$409)</f>
        <v>0</v>
      </c>
      <c r="J1234" s="337">
        <f>SUMIF('Tab 4'!$N$11:$N$409,A1234,'Tab 4'!$O$11:$O$409)</f>
        <v>0</v>
      </c>
      <c r="K1234" s="337">
        <f>SUMIF('Tab 5'!$N$11:$N$69,A1234,'Tab 5'!$O$11:$O$69)</f>
        <v>0</v>
      </c>
      <c r="L1234" s="751">
        <f>SUMIF('Tab 6'!$N$11:$N$409,A1234,'Tab 6'!$O$11:$O$409)</f>
        <v>0</v>
      </c>
      <c r="M1234" s="337">
        <f>SUMIF('Tab7'!$N$70:$N$273,A1234,'Tab7'!$O$70:$O$273)</f>
        <v>0</v>
      </c>
      <c r="N1234" s="337">
        <f>SUMIF('Tab 8'!$N$70:$N$680,A1234,'Tab 8'!$O$70:$O$680)</f>
        <v>0</v>
      </c>
      <c r="O1234" s="739">
        <f t="shared" si="77"/>
        <v>0</v>
      </c>
      <c r="P1234" s="740">
        <f t="shared" si="75"/>
        <v>0</v>
      </c>
    </row>
    <row r="1235" spans="1:16">
      <c r="A1235" s="732" t="s">
        <v>1254</v>
      </c>
      <c r="B1235" s="80">
        <f>VLOOKUP(A1235,[1]Adjustments!$A$12:$B$1400,2,FALSE)</f>
        <v>12604901</v>
      </c>
      <c r="C1235" s="80">
        <f>VLOOKUP(A1235,[1]Adjustments!$A$12:$DS$1400,123,FALSE)</f>
        <v>0</v>
      </c>
      <c r="D1235" s="80">
        <f t="shared" si="78"/>
        <v>12604901</v>
      </c>
      <c r="F1235" s="337">
        <f>VLOOKUP(A1235,[1]Adjustments!$A$12:$DQ$1400,121,FALSE)</f>
        <v>0</v>
      </c>
      <c r="G1235" s="740">
        <f t="shared" si="76"/>
        <v>-12604901</v>
      </c>
      <c r="I1235" s="738">
        <f>SUMIF('Tab 3'!$N$11:$N$409,A1235,'Tab 3'!$O$11:$O$409)</f>
        <v>0</v>
      </c>
      <c r="J1235" s="337">
        <f>SUMIF('Tab 4'!$N$11:$N$409,A1235,'Tab 4'!$O$11:$O$409)</f>
        <v>0</v>
      </c>
      <c r="K1235" s="337">
        <f>SUMIF('Tab 5'!$N$11:$N$69,A1235,'Tab 5'!$O$11:$O$69)</f>
        <v>0</v>
      </c>
      <c r="L1235" s="751">
        <f>SUMIF('Tab 6'!$N$11:$N$409,A1235,'Tab 6'!$O$11:$O$409)</f>
        <v>0</v>
      </c>
      <c r="M1235" s="337">
        <f>SUMIF('Tab7'!$N$70:$N$273,A1235,'Tab7'!$O$70:$O$273)</f>
        <v>0</v>
      </c>
      <c r="N1235" s="337">
        <f>SUMIF('Tab 8'!$N$70:$N$680,A1235,'Tab 8'!$O$70:$O$680)</f>
        <v>0</v>
      </c>
      <c r="O1235" s="739">
        <f t="shared" si="77"/>
        <v>0</v>
      </c>
      <c r="P1235" s="740">
        <f t="shared" ref="P1235:P1298" si="79">+O1235-C1235</f>
        <v>0</v>
      </c>
    </row>
    <row r="1236" spans="1:16">
      <c r="A1236" s="732" t="s">
        <v>1255</v>
      </c>
      <c r="B1236" s="80">
        <f>VLOOKUP(A1236,[1]Adjustments!$A$12:$B$1400,2,FALSE)</f>
        <v>-274766549</v>
      </c>
      <c r="C1236" s="80">
        <f>VLOOKUP(A1236,[1]Adjustments!$A$12:$DS$1400,123,FALSE)</f>
        <v>0</v>
      </c>
      <c r="D1236" s="80">
        <f t="shared" si="78"/>
        <v>-274766549</v>
      </c>
      <c r="F1236" s="337">
        <f>VLOOKUP(A1236,[1]Adjustments!$A$12:$DQ$1400,121,FALSE)</f>
        <v>0</v>
      </c>
      <c r="G1236" s="740">
        <f t="shared" si="76"/>
        <v>274766549</v>
      </c>
      <c r="I1236" s="738">
        <f>SUMIF('Tab 3'!$N$11:$N$409,A1236,'Tab 3'!$O$11:$O$409)</f>
        <v>0</v>
      </c>
      <c r="J1236" s="337">
        <f>SUMIF('Tab 4'!$N$11:$N$409,A1236,'Tab 4'!$O$11:$O$409)</f>
        <v>0</v>
      </c>
      <c r="K1236" s="337">
        <f>SUMIF('Tab 5'!$N$11:$N$69,A1236,'Tab 5'!$O$11:$O$69)</f>
        <v>0</v>
      </c>
      <c r="L1236" s="751">
        <f>SUMIF('Tab 6'!$N$11:$N$409,A1236,'Tab 6'!$O$11:$O$409)</f>
        <v>0</v>
      </c>
      <c r="M1236" s="337">
        <f>SUMIF('Tab7'!$N$70:$N$273,A1236,'Tab7'!$O$70:$O$273)</f>
        <v>0</v>
      </c>
      <c r="N1236" s="337">
        <f>SUMIF('Tab 8'!$N$70:$N$680,A1236,'Tab 8'!$O$70:$O$680)</f>
        <v>0</v>
      </c>
      <c r="O1236" s="739">
        <f t="shared" si="77"/>
        <v>0</v>
      </c>
      <c r="P1236" s="740">
        <f t="shared" si="79"/>
        <v>0</v>
      </c>
    </row>
    <row r="1237" spans="1:16">
      <c r="A1237" s="732" t="s">
        <v>1256</v>
      </c>
      <c r="B1237" s="80">
        <f>VLOOKUP(A1237,[1]Adjustments!$A$12:$B$1400,2,FALSE)</f>
        <v>-4623056</v>
      </c>
      <c r="C1237" s="80">
        <f>VLOOKUP(A1237,[1]Adjustments!$A$12:$DS$1400,123,FALSE)</f>
        <v>0</v>
      </c>
      <c r="D1237" s="80">
        <f t="shared" si="78"/>
        <v>-4623056</v>
      </c>
      <c r="F1237" s="337">
        <f>VLOOKUP(A1237,[1]Adjustments!$A$12:$DQ$1400,121,FALSE)</f>
        <v>-6477</v>
      </c>
      <c r="G1237" s="740">
        <f t="shared" si="76"/>
        <v>4616579</v>
      </c>
      <c r="I1237" s="738">
        <f>SUMIF('Tab 3'!$N$11:$N$409,A1237,'Tab 3'!$O$11:$O$409)</f>
        <v>-424</v>
      </c>
      <c r="J1237" s="337">
        <f>SUMIF('Tab 4'!$N$11:$N$409,A1237,'Tab 4'!$O$11:$O$409)</f>
        <v>0</v>
      </c>
      <c r="K1237" s="337">
        <f>SUMIF('Tab 5'!$N$11:$N$69,A1237,'Tab 5'!$O$11:$O$69)</f>
        <v>0</v>
      </c>
      <c r="L1237" s="751">
        <f>SUMIF('Tab 6'!$N$11:$N$409,A1237,'Tab 6'!$O$11:$O$409)</f>
        <v>0</v>
      </c>
      <c r="M1237" s="337">
        <f>SUMIF('Tab7'!$N$70:$N$273,A1237,'Tab7'!$O$70:$O$273)</f>
        <v>0</v>
      </c>
      <c r="N1237" s="337">
        <f>SUMIF('Tab 8'!$N$70:$N$680,A1237,'Tab 8'!$O$70:$O$680)</f>
        <v>0</v>
      </c>
      <c r="O1237" s="739">
        <f t="shared" si="77"/>
        <v>-424</v>
      </c>
      <c r="P1237" s="740">
        <f t="shared" si="79"/>
        <v>-424</v>
      </c>
    </row>
    <row r="1238" spans="1:16">
      <c r="A1238" s="732" t="s">
        <v>1257</v>
      </c>
      <c r="B1238" s="80">
        <f>VLOOKUP(A1238,[1]Adjustments!$A$12:$B$1400,2,FALSE)</f>
        <v>-122015</v>
      </c>
      <c r="C1238" s="80">
        <f>VLOOKUP(A1238,[1]Adjustments!$A$12:$DS$1400,123,FALSE)</f>
        <v>0</v>
      </c>
      <c r="D1238" s="80">
        <f t="shared" si="78"/>
        <v>-122015</v>
      </c>
      <c r="F1238" s="337">
        <f>VLOOKUP(A1238,[1]Adjustments!$A$12:$DQ$1400,121,FALSE)</f>
        <v>3620592</v>
      </c>
      <c r="G1238" s="740">
        <f t="shared" si="76"/>
        <v>3742607</v>
      </c>
      <c r="I1238" s="738">
        <f>SUMIF('Tab 3'!$N$11:$N$409,A1238,'Tab 3'!$O$11:$O$409)</f>
        <v>0</v>
      </c>
      <c r="J1238" s="337">
        <f>SUMIF('Tab 4'!$N$11:$N$409,A1238,'Tab 4'!$O$11:$O$409)</f>
        <v>0</v>
      </c>
      <c r="K1238" s="337">
        <f>SUMIF('Tab 5'!$N$11:$N$69,A1238,'Tab 5'!$O$11:$O$69)</f>
        <v>0</v>
      </c>
      <c r="L1238" s="751">
        <f>SUMIF('Tab 6'!$N$11:$N$409,A1238,'Tab 6'!$O$11:$O$409)</f>
        <v>0</v>
      </c>
      <c r="M1238" s="337">
        <f>SUMIF('Tab7'!$N$70:$N$273,A1238,'Tab7'!$O$70:$O$273)</f>
        <v>0</v>
      </c>
      <c r="N1238" s="337">
        <f>SUMIF('Tab 8'!$N$70:$N$680,A1238,'Tab 8'!$O$70:$O$680)</f>
        <v>-1187981</v>
      </c>
      <c r="O1238" s="739">
        <f t="shared" si="77"/>
        <v>-1187981</v>
      </c>
      <c r="P1238" s="740">
        <f t="shared" si="79"/>
        <v>-1187981</v>
      </c>
    </row>
    <row r="1239" spans="1:16">
      <c r="A1239" s="732" t="s">
        <v>1258</v>
      </c>
      <c r="B1239" s="80">
        <f>VLOOKUP(A1239,[1]Adjustments!$A$12:$B$1400,2,FALSE)</f>
        <v>-425972</v>
      </c>
      <c r="C1239" s="80">
        <f>VLOOKUP(A1239,[1]Adjustments!$A$12:$DS$1400,123,FALSE)</f>
        <v>0</v>
      </c>
      <c r="D1239" s="80">
        <f t="shared" si="78"/>
        <v>-425972</v>
      </c>
      <c r="F1239" s="337">
        <f>VLOOKUP(A1239,[1]Adjustments!$A$12:$DQ$1400,121,FALSE)</f>
        <v>0</v>
      </c>
      <c r="G1239" s="740">
        <f t="shared" si="76"/>
        <v>425972</v>
      </c>
      <c r="I1239" s="738">
        <f>SUMIF('Tab 3'!$N$11:$N$409,A1239,'Tab 3'!$O$11:$O$409)</f>
        <v>0</v>
      </c>
      <c r="J1239" s="337">
        <f>SUMIF('Tab 4'!$N$11:$N$409,A1239,'Tab 4'!$O$11:$O$409)</f>
        <v>0</v>
      </c>
      <c r="K1239" s="337">
        <f>SUMIF('Tab 5'!$N$11:$N$69,A1239,'Tab 5'!$O$11:$O$69)</f>
        <v>0</v>
      </c>
      <c r="L1239" s="751">
        <f>SUMIF('Tab 6'!$N$11:$N$409,A1239,'Tab 6'!$O$11:$O$409)</f>
        <v>0</v>
      </c>
      <c r="M1239" s="337">
        <f>SUMIF('Tab7'!$N$70:$N$273,A1239,'Tab7'!$O$70:$O$273)</f>
        <v>0</v>
      </c>
      <c r="N1239" s="337">
        <f>SUMIF('Tab 8'!$N$70:$N$680,A1239,'Tab 8'!$O$70:$O$680)</f>
        <v>0</v>
      </c>
      <c r="O1239" s="739">
        <f t="shared" si="77"/>
        <v>0</v>
      </c>
      <c r="P1239" s="740">
        <f t="shared" si="79"/>
        <v>0</v>
      </c>
    </row>
    <row r="1240" spans="1:16">
      <c r="A1240" s="732" t="s">
        <v>1259</v>
      </c>
      <c r="B1240" s="80">
        <f>VLOOKUP(A1240,[1]Adjustments!$A$12:$B$1400,2,FALSE)</f>
        <v>-20152145</v>
      </c>
      <c r="C1240" s="80">
        <f>VLOOKUP(A1240,[1]Adjustments!$A$12:$DS$1400,123,FALSE)</f>
        <v>0</v>
      </c>
      <c r="D1240" s="80">
        <f t="shared" si="78"/>
        <v>-20152145</v>
      </c>
      <c r="F1240" s="337">
        <f>VLOOKUP(A1240,[1]Adjustments!$A$12:$DQ$1400,121,FALSE)</f>
        <v>0</v>
      </c>
      <c r="G1240" s="740">
        <f t="shared" si="76"/>
        <v>20152145</v>
      </c>
      <c r="I1240" s="738">
        <f>SUMIF('Tab 3'!$N$11:$N$409,A1240,'Tab 3'!$O$11:$O$409)</f>
        <v>0</v>
      </c>
      <c r="J1240" s="337">
        <f>SUMIF('Tab 4'!$N$11:$N$409,A1240,'Tab 4'!$O$11:$O$409)</f>
        <v>0</v>
      </c>
      <c r="K1240" s="337">
        <f>SUMIF('Tab 5'!$N$11:$N$69,A1240,'Tab 5'!$O$11:$O$69)</f>
        <v>0</v>
      </c>
      <c r="L1240" s="751">
        <f>SUMIF('Tab 6'!$N$11:$N$409,A1240,'Tab 6'!$O$11:$O$409)</f>
        <v>0</v>
      </c>
      <c r="M1240" s="337">
        <f>SUMIF('Tab7'!$N$70:$N$273,A1240,'Tab7'!$O$70:$O$273)</f>
        <v>0</v>
      </c>
      <c r="N1240" s="337">
        <f>SUMIF('Tab 8'!$N$70:$N$680,A1240,'Tab 8'!$O$70:$O$680)</f>
        <v>0</v>
      </c>
      <c r="O1240" s="739">
        <f t="shared" si="77"/>
        <v>0</v>
      </c>
      <c r="P1240" s="740">
        <f t="shared" si="79"/>
        <v>0</v>
      </c>
    </row>
    <row r="1241" spans="1:16">
      <c r="A1241" s="732" t="s">
        <v>1260</v>
      </c>
      <c r="B1241" s="80">
        <f>VLOOKUP(A1241,[1]Adjustments!$A$12:$B$1400,2,FALSE)</f>
        <v>-574059</v>
      </c>
      <c r="C1241" s="80">
        <f>VLOOKUP(A1241,[1]Adjustments!$A$12:$DS$1400,123,FALSE)</f>
        <v>0</v>
      </c>
      <c r="D1241" s="80">
        <f t="shared" si="78"/>
        <v>-574059</v>
      </c>
      <c r="F1241" s="337">
        <f>VLOOKUP(A1241,[1]Adjustments!$A$12:$DQ$1400,121,FALSE)</f>
        <v>0</v>
      </c>
      <c r="G1241" s="740">
        <f t="shared" si="76"/>
        <v>574059</v>
      </c>
      <c r="I1241" s="738">
        <f>SUMIF('Tab 3'!$N$11:$N$409,A1241,'Tab 3'!$O$11:$O$409)</f>
        <v>0</v>
      </c>
      <c r="J1241" s="337">
        <f>SUMIF('Tab 4'!$N$11:$N$409,A1241,'Tab 4'!$O$11:$O$409)</f>
        <v>0</v>
      </c>
      <c r="K1241" s="337">
        <f>SUMIF('Tab 5'!$N$11:$N$69,A1241,'Tab 5'!$O$11:$O$69)</f>
        <v>0</v>
      </c>
      <c r="L1241" s="751">
        <f>SUMIF('Tab 6'!$N$11:$N$409,A1241,'Tab 6'!$O$11:$O$409)</f>
        <v>0</v>
      </c>
      <c r="M1241" s="337">
        <f>SUMIF('Tab7'!$N$70:$N$273,A1241,'Tab7'!$O$70:$O$273)</f>
        <v>0</v>
      </c>
      <c r="N1241" s="337">
        <f>SUMIF('Tab 8'!$N$70:$N$680,A1241,'Tab 8'!$O$70:$O$680)</f>
        <v>0</v>
      </c>
      <c r="O1241" s="739">
        <f t="shared" si="77"/>
        <v>0</v>
      </c>
      <c r="P1241" s="740">
        <f t="shared" si="79"/>
        <v>0</v>
      </c>
    </row>
    <row r="1242" spans="1:16">
      <c r="A1242" s="732" t="s">
        <v>1261</v>
      </c>
      <c r="B1242" s="80">
        <f>VLOOKUP(A1242,[1]Adjustments!$A$12:$B$1400,2,FALSE)</f>
        <v>-925663.99999989942</v>
      </c>
      <c r="C1242" s="80">
        <f>VLOOKUP(A1242,[1]Adjustments!$A$12:$DS$1400,123,FALSE)</f>
        <v>0</v>
      </c>
      <c r="D1242" s="80">
        <f t="shared" si="78"/>
        <v>-925663.99999989942</v>
      </c>
      <c r="F1242" s="337">
        <f>VLOOKUP(A1242,[1]Adjustments!$A$12:$DQ$1400,121,FALSE)</f>
        <v>-7708137</v>
      </c>
      <c r="G1242" s="740">
        <f t="shared" si="76"/>
        <v>-6782473.0000001006</v>
      </c>
      <c r="I1242" s="738">
        <f>SUMIF('Tab 3'!$N$11:$N$409,A1242,'Tab 3'!$O$11:$O$409)</f>
        <v>0</v>
      </c>
      <c r="J1242" s="337">
        <f>SUMIF('Tab 4'!$N$11:$N$409,A1242,'Tab 4'!$O$11:$O$409)</f>
        <v>0</v>
      </c>
      <c r="K1242" s="337">
        <f>SUMIF('Tab 5'!$N$11:$N$69,A1242,'Tab 5'!$O$11:$O$69)</f>
        <v>0</v>
      </c>
      <c r="L1242" s="751">
        <f>SUMIF('Tab 6'!$N$11:$N$409,A1242,'Tab 6'!$O$11:$O$409)</f>
        <v>0</v>
      </c>
      <c r="M1242" s="337">
        <f>SUMIF('Tab7'!$N$70:$N$273,A1242,'Tab7'!$O$70:$O$273)</f>
        <v>0</v>
      </c>
      <c r="N1242" s="337">
        <f>SUMIF('Tab 8'!$N$70:$N$680,A1242,'Tab 8'!$O$70:$O$680)</f>
        <v>0</v>
      </c>
      <c r="O1242" s="739">
        <f t="shared" si="77"/>
        <v>0</v>
      </c>
      <c r="P1242" s="740">
        <f t="shared" si="79"/>
        <v>0</v>
      </c>
    </row>
    <row r="1243" spans="1:16">
      <c r="A1243" s="826" t="s">
        <v>1262</v>
      </c>
      <c r="B1243" s="827">
        <f>VLOOKUP(A1243,[1]Adjustments!$A$12:$B$1400,2,FALSE)</f>
        <v>-539047</v>
      </c>
      <c r="C1243" s="827">
        <f>VLOOKUP(A1243,[1]Adjustments!$A$12:$DS$1400,123,FALSE)</f>
        <v>0</v>
      </c>
      <c r="D1243" s="827">
        <f t="shared" si="78"/>
        <v>-539047</v>
      </c>
      <c r="E1243" s="828"/>
      <c r="F1243" s="829">
        <f>VLOOKUP(A1243,[1]Adjustments!$A$12:$DQ$1400,121,FALSE)</f>
        <v>0</v>
      </c>
      <c r="G1243" s="829">
        <f t="shared" si="76"/>
        <v>539047</v>
      </c>
      <c r="I1243" s="738">
        <f>SUMIF('Tab 3'!$N$11:$N$409,A1243,'Tab 3'!$O$11:$O$409)</f>
        <v>0</v>
      </c>
      <c r="J1243" s="337">
        <f>SUMIF('Tab 4'!$N$11:$N$409,A1243,'Tab 4'!$O$11:$O$409)</f>
        <v>0</v>
      </c>
      <c r="K1243" s="337">
        <f>SUMIF('Tab 5'!$N$11:$N$69,A1243,'Tab 5'!$O$11:$O$69)</f>
        <v>0</v>
      </c>
      <c r="L1243" s="751">
        <f>SUMIF('Tab 6'!$N$11:$N$409,A1243,'Tab 6'!$O$11:$O$409)</f>
        <v>0</v>
      </c>
      <c r="M1243" s="337">
        <f>SUMIF('Tab7'!$N$70:$N$273,A1243,'Tab7'!$O$70:$O$273)</f>
        <v>0</v>
      </c>
      <c r="N1243" s="337">
        <f>SUMIF('Tab 8'!$N$70:$N$680,A1243,'Tab 8'!$O$70:$O$680)</f>
        <v>0</v>
      </c>
      <c r="O1243" s="739">
        <f t="shared" si="77"/>
        <v>0</v>
      </c>
      <c r="P1243" s="740">
        <f t="shared" si="79"/>
        <v>0</v>
      </c>
    </row>
    <row r="1244" spans="1:16">
      <c r="A1244" s="732" t="s">
        <v>1264</v>
      </c>
      <c r="B1244" s="80">
        <f>VLOOKUP(A1244,[1]Adjustments!$A$12:$B$1400,2,FALSE)</f>
        <v>831714</v>
      </c>
      <c r="C1244" s="80">
        <f>VLOOKUP(A1244,[1]Adjustments!$A$12:$DS$1400,123,FALSE)</f>
        <v>0</v>
      </c>
      <c r="D1244" s="80">
        <f t="shared" si="78"/>
        <v>831714</v>
      </c>
      <c r="F1244" s="337">
        <f>VLOOKUP(A1244,[1]Adjustments!$A$12:$DQ$1400,121,FALSE)</f>
        <v>-3068411</v>
      </c>
      <c r="G1244" s="740">
        <f t="shared" si="76"/>
        <v>-3900125</v>
      </c>
      <c r="I1244" s="738">
        <f>SUMIF('Tab 3'!$N$11:$N$409,A1244,'Tab 3'!$O$11:$O$409)</f>
        <v>0</v>
      </c>
      <c r="J1244" s="337">
        <f>SUMIF('Tab 4'!$N$11:$N$409,A1244,'Tab 4'!$O$11:$O$409)</f>
        <v>0</v>
      </c>
      <c r="K1244" s="337">
        <f>SUMIF('Tab 5'!$N$11:$N$69,A1244,'Tab 5'!$O$11:$O$69)</f>
        <v>0</v>
      </c>
      <c r="L1244" s="751">
        <f>SUMIF('Tab 6'!$N$11:$N$409,A1244,'Tab 6'!$O$11:$O$409)</f>
        <v>0</v>
      </c>
      <c r="M1244" s="337">
        <f>SUMIF('Tab7'!$N$70:$N$273,A1244,'Tab7'!$O$70:$O$273)</f>
        <v>0</v>
      </c>
      <c r="N1244" s="337">
        <f>SUMIF('Tab 8'!$N$70:$N$680,A1244,'Tab 8'!$O$70:$O$680)</f>
        <v>0</v>
      </c>
      <c r="O1244" s="739">
        <f t="shared" si="77"/>
        <v>0</v>
      </c>
      <c r="P1244" s="740">
        <f t="shared" si="79"/>
        <v>0</v>
      </c>
    </row>
    <row r="1245" spans="1:16">
      <c r="A1245" s="732" t="s">
        <v>1265</v>
      </c>
      <c r="B1245" s="80">
        <f>VLOOKUP(A1245,[1]Adjustments!$A$12:$B$1400,2,FALSE)</f>
        <v>-35584</v>
      </c>
      <c r="C1245" s="80">
        <f>VLOOKUP(A1245,[1]Adjustments!$A$12:$DS$1400,123,FALSE)</f>
        <v>0</v>
      </c>
      <c r="D1245" s="80">
        <f t="shared" si="78"/>
        <v>-35584</v>
      </c>
      <c r="F1245" s="337">
        <f>VLOOKUP(A1245,[1]Adjustments!$A$12:$DQ$1400,121,FALSE)</f>
        <v>0</v>
      </c>
      <c r="G1245" s="740">
        <f t="shared" si="76"/>
        <v>35584</v>
      </c>
      <c r="I1245" s="738">
        <f>SUMIF('Tab 3'!$N$11:$N$409,A1245,'Tab 3'!$O$11:$O$409)</f>
        <v>0</v>
      </c>
      <c r="J1245" s="337">
        <f>SUMIF('Tab 4'!$N$11:$N$409,A1245,'Tab 4'!$O$11:$O$409)</f>
        <v>0</v>
      </c>
      <c r="K1245" s="337">
        <f>SUMIF('Tab 5'!$N$11:$N$69,A1245,'Tab 5'!$O$11:$O$69)</f>
        <v>0</v>
      </c>
      <c r="L1245" s="751">
        <f>SUMIF('Tab 6'!$N$11:$N$409,A1245,'Tab 6'!$O$11:$O$409)</f>
        <v>0</v>
      </c>
      <c r="M1245" s="337">
        <f>SUMIF('Tab7'!$N$70:$N$273,A1245,'Tab7'!$O$70:$O$273)</f>
        <v>0</v>
      </c>
      <c r="N1245" s="337">
        <f>SUMIF('Tab 8'!$N$70:$N$680,A1245,'Tab 8'!$O$70:$O$680)</f>
        <v>0</v>
      </c>
      <c r="O1245" s="739">
        <f t="shared" si="77"/>
        <v>0</v>
      </c>
      <c r="P1245" s="740">
        <f t="shared" si="79"/>
        <v>0</v>
      </c>
    </row>
    <row r="1246" spans="1:16">
      <c r="A1246" s="732" t="s">
        <v>1266</v>
      </c>
      <c r="B1246" s="80">
        <f>VLOOKUP(A1246,[1]Adjustments!$A$12:$B$1400,2,FALSE)</f>
        <v>1518648</v>
      </c>
      <c r="C1246" s="80">
        <f>VLOOKUP(A1246,[1]Adjustments!$A$12:$DS$1400,123,FALSE)</f>
        <v>0</v>
      </c>
      <c r="D1246" s="80">
        <f t="shared" si="78"/>
        <v>1518648</v>
      </c>
      <c r="F1246" s="337">
        <f>VLOOKUP(A1246,[1]Adjustments!$A$12:$DQ$1400,121,FALSE)</f>
        <v>0</v>
      </c>
      <c r="G1246" s="740">
        <f t="shared" ref="G1246:G1309" si="80">+F1246-D1246</f>
        <v>-1518648</v>
      </c>
      <c r="I1246" s="738">
        <f>SUMIF('Tab 3'!$N$11:$N$409,A1246,'Tab 3'!$O$11:$O$409)</f>
        <v>0</v>
      </c>
      <c r="J1246" s="337">
        <f>SUMIF('Tab 4'!$N$11:$N$409,A1246,'Tab 4'!$O$11:$O$409)</f>
        <v>0</v>
      </c>
      <c r="K1246" s="337">
        <f>SUMIF('Tab 5'!$N$11:$N$69,A1246,'Tab 5'!$O$11:$O$69)</f>
        <v>0</v>
      </c>
      <c r="L1246" s="751">
        <f>SUMIF('Tab 6'!$N$11:$N$409,A1246,'Tab 6'!$O$11:$O$409)</f>
        <v>0</v>
      </c>
      <c r="M1246" s="337">
        <f>SUMIF('Tab7'!$N$70:$N$273,A1246,'Tab7'!$O$70:$O$273)</f>
        <v>0</v>
      </c>
      <c r="N1246" s="337">
        <f>SUMIF('Tab 8'!$N$70:$N$680,A1246,'Tab 8'!$O$70:$O$680)</f>
        <v>0</v>
      </c>
      <c r="O1246" s="739">
        <f t="shared" si="77"/>
        <v>0</v>
      </c>
      <c r="P1246" s="740">
        <f t="shared" si="79"/>
        <v>0</v>
      </c>
    </row>
    <row r="1247" spans="1:16">
      <c r="A1247" s="732" t="s">
        <v>1267</v>
      </c>
      <c r="B1247" s="80">
        <f>VLOOKUP(A1247,[1]Adjustments!$A$12:$B$1400,2,FALSE)</f>
        <v>30827</v>
      </c>
      <c r="C1247" s="80">
        <f>VLOOKUP(A1247,[1]Adjustments!$A$12:$DS$1400,123,FALSE)</f>
        <v>0</v>
      </c>
      <c r="D1247" s="80">
        <f t="shared" si="78"/>
        <v>30827</v>
      </c>
      <c r="F1247" s="337">
        <f>VLOOKUP(A1247,[1]Adjustments!$A$12:$DQ$1400,121,FALSE)</f>
        <v>0</v>
      </c>
      <c r="G1247" s="740">
        <f t="shared" si="80"/>
        <v>-30827</v>
      </c>
      <c r="I1247" s="738">
        <f>SUMIF('Tab 3'!$N$11:$N$409,A1247,'Tab 3'!$O$11:$O$409)</f>
        <v>0</v>
      </c>
      <c r="J1247" s="337">
        <f>SUMIF('Tab 4'!$N$11:$N$409,A1247,'Tab 4'!$O$11:$O$409)</f>
        <v>0</v>
      </c>
      <c r="K1247" s="337">
        <f>SUMIF('Tab 5'!$N$11:$N$69,A1247,'Tab 5'!$O$11:$O$69)</f>
        <v>0</v>
      </c>
      <c r="L1247" s="751">
        <f>SUMIF('Tab 6'!$N$11:$N$409,A1247,'Tab 6'!$O$11:$O$409)</f>
        <v>0</v>
      </c>
      <c r="M1247" s="337">
        <f>SUMIF('Tab7'!$N$70:$N$273,A1247,'Tab7'!$O$70:$O$273)</f>
        <v>0</v>
      </c>
      <c r="N1247" s="337">
        <f>SUMIF('Tab 8'!$N$70:$N$680,A1247,'Tab 8'!$O$70:$O$680)</f>
        <v>0</v>
      </c>
      <c r="O1247" s="739">
        <f t="shared" si="77"/>
        <v>0</v>
      </c>
      <c r="P1247" s="740">
        <f t="shared" si="79"/>
        <v>0</v>
      </c>
    </row>
    <row r="1248" spans="1:16">
      <c r="A1248" s="732" t="s">
        <v>1263</v>
      </c>
      <c r="B1248" s="80">
        <f>VLOOKUP(A1248,[1]Adjustments!$A$12:$B$1400,2,FALSE)</f>
        <v>-190975</v>
      </c>
      <c r="C1248" s="80">
        <f>VLOOKUP(A1248,[1]Adjustments!$A$12:$DS$1400,123,FALSE)</f>
        <v>0</v>
      </c>
      <c r="D1248" s="80">
        <f t="shared" si="78"/>
        <v>-190975</v>
      </c>
      <c r="F1248" s="337">
        <f>VLOOKUP(A1248,[1]Adjustments!$A$12:$DQ$1400,121,FALSE)</f>
        <v>0</v>
      </c>
      <c r="G1248" s="740">
        <f t="shared" si="80"/>
        <v>190975</v>
      </c>
      <c r="I1248" s="738">
        <f>SUMIF('Tab 3'!$N$11:$N$409,A1248,'Tab 3'!$O$11:$O$409)</f>
        <v>0</v>
      </c>
      <c r="J1248" s="337">
        <f>SUMIF('Tab 4'!$N$11:$N$409,A1248,'Tab 4'!$O$11:$O$409)</f>
        <v>0</v>
      </c>
      <c r="K1248" s="337">
        <f>SUMIF('Tab 5'!$N$11:$N$69,A1248,'Tab 5'!$O$11:$O$69)</f>
        <v>0</v>
      </c>
      <c r="L1248" s="751">
        <f>SUMIF('Tab 6'!$N$11:$N$409,A1248,'Tab 6'!$O$11:$O$409)</f>
        <v>0</v>
      </c>
      <c r="M1248" s="337">
        <f>SUMIF('Tab7'!$N$70:$N$273,A1248,'Tab7'!$O$70:$O$273)</f>
        <v>0</v>
      </c>
      <c r="N1248" s="337">
        <f>SUMIF('Tab 8'!$N$70:$N$680,A1248,'Tab 8'!$O$70:$O$680)</f>
        <v>0</v>
      </c>
      <c r="O1248" s="739">
        <f t="shared" si="77"/>
        <v>0</v>
      </c>
      <c r="P1248" s="740">
        <f t="shared" si="79"/>
        <v>0</v>
      </c>
    </row>
    <row r="1249" spans="1:16">
      <c r="A1249" s="732" t="s">
        <v>1228</v>
      </c>
      <c r="B1249" s="80">
        <f>VLOOKUP(A1249,[1]Adjustments!$A$12:$B$1400,2,FALSE)</f>
        <v>-69379</v>
      </c>
      <c r="C1249" s="80">
        <f>VLOOKUP(A1249,[1]Adjustments!$A$12:$DS$1400,123,FALSE)</f>
        <v>0</v>
      </c>
      <c r="D1249" s="80">
        <f t="shared" si="78"/>
        <v>-69379</v>
      </c>
      <c r="F1249" s="337">
        <f>VLOOKUP(A1249,[1]Adjustments!$A$12:$DQ$1400,121,FALSE)</f>
        <v>0</v>
      </c>
      <c r="G1249" s="740">
        <f t="shared" si="80"/>
        <v>69379</v>
      </c>
      <c r="I1249" s="738">
        <f>SUMIF('Tab 3'!$N$11:$N$409,A1249,'Tab 3'!$O$11:$O$409)</f>
        <v>0</v>
      </c>
      <c r="J1249" s="337">
        <f>SUMIF('Tab 4'!$N$11:$N$409,A1249,'Tab 4'!$O$11:$O$409)</f>
        <v>0</v>
      </c>
      <c r="K1249" s="337">
        <f>SUMIF('Tab 5'!$N$11:$N$69,A1249,'Tab 5'!$O$11:$O$69)</f>
        <v>0</v>
      </c>
      <c r="L1249" s="751">
        <f>SUMIF('Tab 6'!$N$11:$N$409,A1249,'Tab 6'!$O$11:$O$409)</f>
        <v>0</v>
      </c>
      <c r="M1249" s="337">
        <f>SUMIF('Tab7'!$N$70:$N$273,A1249,'Tab7'!$O$70:$O$273)</f>
        <v>0</v>
      </c>
      <c r="N1249" s="337">
        <f>SUMIF('Tab 8'!$N$70:$N$680,A1249,'Tab 8'!$O$70:$O$680)</f>
        <v>0</v>
      </c>
      <c r="O1249" s="739">
        <f t="shared" si="77"/>
        <v>0</v>
      </c>
      <c r="P1249" s="740">
        <f t="shared" si="79"/>
        <v>0</v>
      </c>
    </row>
    <row r="1250" spans="1:16">
      <c r="A1250" s="732" t="s">
        <v>1229</v>
      </c>
      <c r="B1250" s="80">
        <f>VLOOKUP(A1250,[1]Adjustments!$A$12:$B$1400,2,FALSE)</f>
        <v>-70331272</v>
      </c>
      <c r="C1250" s="80">
        <f>VLOOKUP(A1250,[1]Adjustments!$A$12:$DS$1400,123,FALSE)</f>
        <v>0</v>
      </c>
      <c r="D1250" s="80">
        <f t="shared" si="78"/>
        <v>-70331272</v>
      </c>
      <c r="F1250" s="337">
        <f>VLOOKUP(A1250,[1]Adjustments!$A$12:$DQ$1400,121,FALSE)</f>
        <v>0</v>
      </c>
      <c r="G1250" s="740">
        <f t="shared" si="80"/>
        <v>70331272</v>
      </c>
      <c r="I1250" s="738">
        <f>SUMIF('Tab 3'!$N$11:$N$409,A1250,'Tab 3'!$O$11:$O$409)</f>
        <v>0</v>
      </c>
      <c r="J1250" s="337">
        <f>SUMIF('Tab 4'!$N$11:$N$409,A1250,'Tab 4'!$O$11:$O$409)</f>
        <v>0</v>
      </c>
      <c r="K1250" s="337">
        <f>SUMIF('Tab 5'!$N$11:$N$69,A1250,'Tab 5'!$O$11:$O$69)</f>
        <v>0</v>
      </c>
      <c r="L1250" s="751">
        <f>SUMIF('Tab 6'!$N$11:$N$409,A1250,'Tab 6'!$O$11:$O$409)</f>
        <v>0</v>
      </c>
      <c r="M1250" s="337">
        <f>SUMIF('Tab7'!$N$70:$N$273,A1250,'Tab7'!$O$70:$O$273)</f>
        <v>0</v>
      </c>
      <c r="N1250" s="337">
        <f>SUMIF('Tab 8'!$N$70:$N$680,A1250,'Tab 8'!$O$70:$O$680)</f>
        <v>0</v>
      </c>
      <c r="O1250" s="739">
        <f t="shared" si="77"/>
        <v>0</v>
      </c>
      <c r="P1250" s="740">
        <f t="shared" si="79"/>
        <v>0</v>
      </c>
    </row>
    <row r="1251" spans="1:16">
      <c r="A1251" s="732" t="s">
        <v>1230</v>
      </c>
      <c r="B1251" s="80">
        <f>VLOOKUP(A1251,[1]Adjustments!$A$12:$B$1400,2,FALSE)</f>
        <v>-792</v>
      </c>
      <c r="C1251" s="80">
        <f>VLOOKUP(A1251,[1]Adjustments!$A$12:$DS$1400,123,FALSE)</f>
        <v>0</v>
      </c>
      <c r="D1251" s="80">
        <f t="shared" si="78"/>
        <v>-792</v>
      </c>
      <c r="F1251" s="337">
        <f>VLOOKUP(A1251,[1]Adjustments!$A$12:$DQ$1400,121,FALSE)</f>
        <v>0</v>
      </c>
      <c r="G1251" s="740">
        <f t="shared" si="80"/>
        <v>792</v>
      </c>
      <c r="I1251" s="738">
        <f>SUMIF('Tab 3'!$N$11:$N$409,A1251,'Tab 3'!$O$11:$O$409)</f>
        <v>0</v>
      </c>
      <c r="J1251" s="337">
        <f>SUMIF('Tab 4'!$N$11:$N$409,A1251,'Tab 4'!$O$11:$O$409)</f>
        <v>0</v>
      </c>
      <c r="K1251" s="337">
        <f>SUMIF('Tab 5'!$N$11:$N$69,A1251,'Tab 5'!$O$11:$O$69)</f>
        <v>0</v>
      </c>
      <c r="L1251" s="751">
        <f>SUMIF('Tab 6'!$N$11:$N$409,A1251,'Tab 6'!$O$11:$O$409)</f>
        <v>0</v>
      </c>
      <c r="M1251" s="337">
        <f>SUMIF('Tab7'!$N$70:$N$273,A1251,'Tab7'!$O$70:$O$273)</f>
        <v>0</v>
      </c>
      <c r="N1251" s="337">
        <f>SUMIF('Tab 8'!$N$70:$N$680,A1251,'Tab 8'!$O$70:$O$680)</f>
        <v>0</v>
      </c>
      <c r="O1251" s="739">
        <f t="shared" si="77"/>
        <v>0</v>
      </c>
      <c r="P1251" s="740">
        <f t="shared" si="79"/>
        <v>0</v>
      </c>
    </row>
    <row r="1252" spans="1:16">
      <c r="A1252" s="732" t="s">
        <v>1231</v>
      </c>
      <c r="B1252" s="80">
        <f>VLOOKUP(A1252,[1]Adjustments!$A$12:$B$1400,2,FALSE)</f>
        <v>0</v>
      </c>
      <c r="C1252" s="80">
        <f>VLOOKUP(A1252,[1]Adjustments!$A$12:$DS$1400,123,FALSE)</f>
        <v>0</v>
      </c>
      <c r="D1252" s="80">
        <f t="shared" si="78"/>
        <v>0</v>
      </c>
      <c r="F1252" s="337">
        <f>VLOOKUP(A1252,[1]Adjustments!$A$12:$DQ$1400,121,FALSE)</f>
        <v>0</v>
      </c>
      <c r="G1252" s="740">
        <f t="shared" si="80"/>
        <v>0</v>
      </c>
      <c r="I1252" s="738">
        <f>SUMIF('Tab 3'!$N$11:$N$409,A1252,'Tab 3'!$O$11:$O$409)</f>
        <v>0</v>
      </c>
      <c r="J1252" s="337">
        <f>SUMIF('Tab 4'!$N$11:$N$409,A1252,'Tab 4'!$O$11:$O$409)</f>
        <v>0</v>
      </c>
      <c r="K1252" s="337">
        <f>SUMIF('Tab 5'!$N$11:$N$69,A1252,'Tab 5'!$O$11:$O$69)</f>
        <v>0</v>
      </c>
      <c r="L1252" s="751">
        <f>SUMIF('Tab 6'!$N$11:$N$409,A1252,'Tab 6'!$O$11:$O$409)</f>
        <v>0</v>
      </c>
      <c r="M1252" s="337">
        <f>SUMIF('Tab7'!$N$70:$N$273,A1252,'Tab7'!$O$70:$O$273)</f>
        <v>0</v>
      </c>
      <c r="N1252" s="337">
        <f>SUMIF('Tab 8'!$N$70:$N$680,A1252,'Tab 8'!$O$70:$O$680)</f>
        <v>0</v>
      </c>
      <c r="O1252" s="739">
        <f t="shared" si="77"/>
        <v>0</v>
      </c>
      <c r="P1252" s="740">
        <f t="shared" si="79"/>
        <v>0</v>
      </c>
    </row>
    <row r="1253" spans="1:16">
      <c r="A1253" s="732" t="s">
        <v>1268</v>
      </c>
      <c r="B1253" s="80">
        <f>VLOOKUP(A1253,[1]Adjustments!$A$12:$B$1400,2,FALSE)</f>
        <v>0</v>
      </c>
      <c r="C1253" s="80">
        <f>VLOOKUP(A1253,[1]Adjustments!$A$12:$DS$1400,123,FALSE)</f>
        <v>0</v>
      </c>
      <c r="D1253" s="80">
        <f t="shared" si="78"/>
        <v>0</v>
      </c>
      <c r="F1253" s="337">
        <f>VLOOKUP(A1253,[1]Adjustments!$A$12:$DQ$1400,121,FALSE)</f>
        <v>0</v>
      </c>
      <c r="G1253" s="740">
        <f t="shared" si="80"/>
        <v>0</v>
      </c>
      <c r="I1253" s="738">
        <f>SUMIF('Tab 3'!$N$11:$N$409,A1253,'Tab 3'!$O$11:$O$409)</f>
        <v>0</v>
      </c>
      <c r="J1253" s="337">
        <f>SUMIF('Tab 4'!$N$11:$N$409,A1253,'Tab 4'!$O$11:$O$409)</f>
        <v>0</v>
      </c>
      <c r="K1253" s="337">
        <f>SUMIF('Tab 5'!$N$11:$N$69,A1253,'Tab 5'!$O$11:$O$69)</f>
        <v>0</v>
      </c>
      <c r="L1253" s="751">
        <f>SUMIF('Tab 6'!$N$11:$N$409,A1253,'Tab 6'!$O$11:$O$409)</f>
        <v>0</v>
      </c>
      <c r="M1253" s="337">
        <f>SUMIF('Tab7'!$N$70:$N$273,A1253,'Tab7'!$O$70:$O$273)</f>
        <v>0</v>
      </c>
      <c r="N1253" s="337">
        <f>SUMIF('Tab 8'!$N$70:$N$680,A1253,'Tab 8'!$O$70:$O$680)</f>
        <v>0</v>
      </c>
      <c r="O1253" s="739">
        <f t="shared" si="77"/>
        <v>0</v>
      </c>
      <c r="P1253" s="740">
        <f t="shared" si="79"/>
        <v>0</v>
      </c>
    </row>
    <row r="1254" spans="1:16">
      <c r="A1254" s="732" t="s">
        <v>1269</v>
      </c>
      <c r="B1254" s="80">
        <f>VLOOKUP(A1254,[1]Adjustments!$A$12:$B$1400,2,FALSE)</f>
        <v>793</v>
      </c>
      <c r="C1254" s="80">
        <f>VLOOKUP(A1254,[1]Adjustments!$A$12:$DS$1400,123,FALSE)</f>
        <v>0</v>
      </c>
      <c r="D1254" s="80">
        <f t="shared" si="78"/>
        <v>793</v>
      </c>
      <c r="F1254" s="337">
        <f>VLOOKUP(A1254,[1]Adjustments!$A$12:$DQ$1400,121,FALSE)</f>
        <v>0</v>
      </c>
      <c r="G1254" s="740">
        <f t="shared" si="80"/>
        <v>-793</v>
      </c>
      <c r="I1254" s="738">
        <f>SUMIF('Tab 3'!$N$11:$N$409,A1254,'Tab 3'!$O$11:$O$409)</f>
        <v>0</v>
      </c>
      <c r="J1254" s="337">
        <f>SUMIF('Tab 4'!$N$11:$N$409,A1254,'Tab 4'!$O$11:$O$409)</f>
        <v>0</v>
      </c>
      <c r="K1254" s="337">
        <f>SUMIF('Tab 5'!$N$11:$N$69,A1254,'Tab 5'!$O$11:$O$69)</f>
        <v>0</v>
      </c>
      <c r="L1254" s="751">
        <f>SUMIF('Tab 6'!$N$11:$N$409,A1254,'Tab 6'!$O$11:$O$409)</f>
        <v>0</v>
      </c>
      <c r="M1254" s="337">
        <f>SUMIF('Tab7'!$N$70:$N$273,A1254,'Tab7'!$O$70:$O$273)</f>
        <v>0</v>
      </c>
      <c r="N1254" s="337">
        <f>SUMIF('Tab 8'!$N$70:$N$680,A1254,'Tab 8'!$O$70:$O$680)</f>
        <v>0</v>
      </c>
      <c r="O1254" s="739">
        <f t="shared" si="77"/>
        <v>0</v>
      </c>
      <c r="P1254" s="740">
        <f t="shared" si="79"/>
        <v>0</v>
      </c>
    </row>
    <row r="1255" spans="1:16">
      <c r="A1255" s="732" t="s">
        <v>1270</v>
      </c>
      <c r="B1255" s="80">
        <f>VLOOKUP(A1255,[1]Adjustments!$A$12:$B$1400,2,FALSE)</f>
        <v>51684</v>
      </c>
      <c r="C1255" s="80">
        <f>VLOOKUP(A1255,[1]Adjustments!$A$12:$DS$1400,123,FALSE)</f>
        <v>0</v>
      </c>
      <c r="D1255" s="80">
        <f t="shared" si="78"/>
        <v>51684</v>
      </c>
      <c r="F1255" s="337">
        <f>VLOOKUP(A1255,[1]Adjustments!$A$12:$DQ$1400,121,FALSE)</f>
        <v>0</v>
      </c>
      <c r="G1255" s="740">
        <f t="shared" si="80"/>
        <v>-51684</v>
      </c>
      <c r="I1255" s="738">
        <f>SUMIF('Tab 3'!$N$11:$N$409,A1255,'Tab 3'!$O$11:$O$409)</f>
        <v>0</v>
      </c>
      <c r="J1255" s="337">
        <f>SUMIF('Tab 4'!$N$11:$N$409,A1255,'Tab 4'!$O$11:$O$409)</f>
        <v>0</v>
      </c>
      <c r="K1255" s="337">
        <f>SUMIF('Tab 5'!$N$11:$N$69,A1255,'Tab 5'!$O$11:$O$69)</f>
        <v>0</v>
      </c>
      <c r="L1255" s="751">
        <f>SUMIF('Tab 6'!$N$11:$N$409,A1255,'Tab 6'!$O$11:$O$409)</f>
        <v>0</v>
      </c>
      <c r="M1255" s="337">
        <f>SUMIF('Tab7'!$N$70:$N$273,A1255,'Tab7'!$O$70:$O$273)</f>
        <v>0</v>
      </c>
      <c r="N1255" s="337">
        <f>SUMIF('Tab 8'!$N$70:$N$680,A1255,'Tab 8'!$O$70:$O$680)</f>
        <v>0</v>
      </c>
      <c r="O1255" s="739">
        <f t="shared" si="77"/>
        <v>0</v>
      </c>
      <c r="P1255" s="740">
        <f t="shared" si="79"/>
        <v>0</v>
      </c>
    </row>
    <row r="1256" spans="1:16">
      <c r="A1256" s="732" t="s">
        <v>1271</v>
      </c>
      <c r="B1256" s="80">
        <f>VLOOKUP(A1256,[1]Adjustments!$A$12:$B$1400,2,FALSE)</f>
        <v>-1338965</v>
      </c>
      <c r="C1256" s="80">
        <f>VLOOKUP(A1256,[1]Adjustments!$A$12:$DS$1400,123,FALSE)</f>
        <v>0</v>
      </c>
      <c r="D1256" s="80">
        <f t="shared" si="78"/>
        <v>-1338965</v>
      </c>
      <c r="F1256" s="337">
        <f>VLOOKUP(A1256,[1]Adjustments!$A$12:$DQ$1400,121,FALSE)</f>
        <v>0</v>
      </c>
      <c r="G1256" s="740">
        <f t="shared" si="80"/>
        <v>1338965</v>
      </c>
      <c r="I1256" s="738">
        <f>SUMIF('Tab 3'!$N$11:$N$409,A1256,'Tab 3'!$O$11:$O$409)</f>
        <v>0</v>
      </c>
      <c r="J1256" s="337">
        <f>SUMIF('Tab 4'!$N$11:$N$409,A1256,'Tab 4'!$O$11:$O$409)</f>
        <v>0</v>
      </c>
      <c r="K1256" s="337">
        <f>SUMIF('Tab 5'!$N$11:$N$69,A1256,'Tab 5'!$O$11:$O$69)</f>
        <v>0</v>
      </c>
      <c r="L1256" s="751">
        <f>SUMIF('Tab 6'!$N$11:$N$409,A1256,'Tab 6'!$O$11:$O$409)</f>
        <v>0</v>
      </c>
      <c r="M1256" s="337">
        <f>SUMIF('Tab7'!$N$70:$N$273,A1256,'Tab7'!$O$70:$O$273)</f>
        <v>0</v>
      </c>
      <c r="N1256" s="337">
        <f>SUMIF('Tab 8'!$N$70:$N$680,A1256,'Tab 8'!$O$70:$O$680)</f>
        <v>0</v>
      </c>
      <c r="O1256" s="739">
        <f t="shared" si="77"/>
        <v>0</v>
      </c>
      <c r="P1256" s="740">
        <f t="shared" si="79"/>
        <v>0</v>
      </c>
    </row>
    <row r="1257" spans="1:16">
      <c r="A1257" s="732" t="s">
        <v>1272</v>
      </c>
      <c r="B1257" s="80">
        <f>VLOOKUP(A1257,[1]Adjustments!$A$12:$B$1400,2,FALSE)</f>
        <v>1021070</v>
      </c>
      <c r="C1257" s="80">
        <f>VLOOKUP(A1257,[1]Adjustments!$A$12:$DS$1400,123,FALSE)</f>
        <v>0</v>
      </c>
      <c r="D1257" s="80">
        <f t="shared" si="78"/>
        <v>1021070</v>
      </c>
      <c r="F1257" s="337">
        <f>VLOOKUP(A1257,[1]Adjustments!$A$12:$DQ$1400,121,FALSE)</f>
        <v>0</v>
      </c>
      <c r="G1257" s="740">
        <f t="shared" si="80"/>
        <v>-1021070</v>
      </c>
      <c r="I1257" s="738">
        <f>SUMIF('Tab 3'!$N$11:$N$409,A1257,'Tab 3'!$O$11:$O$409)</f>
        <v>0</v>
      </c>
      <c r="J1257" s="337">
        <f>SUMIF('Tab 4'!$N$11:$N$409,A1257,'Tab 4'!$O$11:$O$409)</f>
        <v>0</v>
      </c>
      <c r="K1257" s="337">
        <f>SUMIF('Tab 5'!$N$11:$N$69,A1257,'Tab 5'!$O$11:$O$69)</f>
        <v>0</v>
      </c>
      <c r="L1257" s="751">
        <f>SUMIF('Tab 6'!$N$11:$N$409,A1257,'Tab 6'!$O$11:$O$409)</f>
        <v>0</v>
      </c>
      <c r="M1257" s="337">
        <f>SUMIF('Tab7'!$N$70:$N$273,A1257,'Tab7'!$O$70:$O$273)</f>
        <v>0</v>
      </c>
      <c r="N1257" s="337">
        <f>SUMIF('Tab 8'!$N$70:$N$680,A1257,'Tab 8'!$O$70:$O$680)</f>
        <v>0</v>
      </c>
      <c r="O1257" s="739">
        <f t="shared" si="77"/>
        <v>0</v>
      </c>
      <c r="P1257" s="740">
        <f t="shared" si="79"/>
        <v>0</v>
      </c>
    </row>
    <row r="1258" spans="1:16">
      <c r="A1258" s="732" t="s">
        <v>1273</v>
      </c>
      <c r="B1258" s="80">
        <f>VLOOKUP(A1258,[1]Adjustments!$A$12:$B$1400,2,FALSE)</f>
        <v>-1356504.0013565002</v>
      </c>
      <c r="C1258" s="80">
        <f>VLOOKUP(A1258,[1]Adjustments!$A$12:$DS$1400,123,FALSE)</f>
        <v>0</v>
      </c>
      <c r="D1258" s="80">
        <f t="shared" si="78"/>
        <v>-1356504.0013565002</v>
      </c>
      <c r="F1258" s="337">
        <f>VLOOKUP(A1258,[1]Adjustments!$A$12:$DQ$1400,121,FALSE)</f>
        <v>0</v>
      </c>
      <c r="G1258" s="740">
        <f t="shared" si="80"/>
        <v>1356504.0013565002</v>
      </c>
      <c r="I1258" s="738">
        <f>SUMIF('Tab 3'!$N$11:$N$409,A1258,'Tab 3'!$O$11:$O$409)</f>
        <v>0</v>
      </c>
      <c r="J1258" s="337">
        <f>SUMIF('Tab 4'!$N$11:$N$409,A1258,'Tab 4'!$O$11:$O$409)</f>
        <v>0</v>
      </c>
      <c r="K1258" s="337">
        <f>SUMIF('Tab 5'!$N$11:$N$69,A1258,'Tab 5'!$O$11:$O$69)</f>
        <v>0</v>
      </c>
      <c r="L1258" s="751">
        <f>SUMIF('Tab 6'!$N$11:$N$409,A1258,'Tab 6'!$O$11:$O$409)</f>
        <v>0</v>
      </c>
      <c r="M1258" s="337">
        <f>SUMIF('Tab7'!$N$70:$N$273,A1258,'Tab7'!$O$70:$O$273)</f>
        <v>0</v>
      </c>
      <c r="N1258" s="337">
        <f>SUMIF('Tab 8'!$N$70:$N$680,A1258,'Tab 8'!$O$70:$O$680)</f>
        <v>0</v>
      </c>
      <c r="O1258" s="739">
        <f t="shared" si="77"/>
        <v>0</v>
      </c>
      <c r="P1258" s="740">
        <f t="shared" si="79"/>
        <v>0</v>
      </c>
    </row>
    <row r="1259" spans="1:16">
      <c r="A1259" s="732" t="s">
        <v>1274</v>
      </c>
      <c r="B1259" s="80">
        <f>VLOOKUP(A1259,[1]Adjustments!$A$12:$B$1400,2,FALSE)</f>
        <v>17488</v>
      </c>
      <c r="C1259" s="80">
        <f>VLOOKUP(A1259,[1]Adjustments!$A$12:$DS$1400,123,FALSE)</f>
        <v>0</v>
      </c>
      <c r="D1259" s="80">
        <f t="shared" si="78"/>
        <v>17488</v>
      </c>
      <c r="F1259" s="337">
        <f>VLOOKUP(A1259,[1]Adjustments!$A$12:$DQ$1400,121,FALSE)</f>
        <v>0</v>
      </c>
      <c r="G1259" s="740">
        <f t="shared" si="80"/>
        <v>-17488</v>
      </c>
      <c r="I1259" s="738">
        <f>SUMIF('Tab 3'!$N$11:$N$409,A1259,'Tab 3'!$O$11:$O$409)</f>
        <v>0</v>
      </c>
      <c r="J1259" s="337">
        <f>SUMIF('Tab 4'!$N$11:$N$409,A1259,'Tab 4'!$O$11:$O$409)</f>
        <v>0</v>
      </c>
      <c r="K1259" s="337">
        <f>SUMIF('Tab 5'!$N$11:$N$69,A1259,'Tab 5'!$O$11:$O$69)</f>
        <v>0</v>
      </c>
      <c r="L1259" s="751">
        <f>SUMIF('Tab 6'!$N$11:$N$409,A1259,'Tab 6'!$O$11:$O$409)</f>
        <v>0</v>
      </c>
      <c r="M1259" s="337">
        <f>SUMIF('Tab7'!$N$70:$N$273,A1259,'Tab7'!$O$70:$O$273)</f>
        <v>0</v>
      </c>
      <c r="N1259" s="337">
        <f>SUMIF('Tab 8'!$N$70:$N$680,A1259,'Tab 8'!$O$70:$O$680)</f>
        <v>0</v>
      </c>
      <c r="O1259" s="739">
        <f t="shared" si="77"/>
        <v>0</v>
      </c>
      <c r="P1259" s="740">
        <f t="shared" si="79"/>
        <v>0</v>
      </c>
    </row>
    <row r="1260" spans="1:16">
      <c r="A1260" s="826" t="s">
        <v>1275</v>
      </c>
      <c r="B1260" s="827">
        <f>VLOOKUP(A1260,[1]Adjustments!$A$12:$B$1400,2,FALSE)</f>
        <v>59771706</v>
      </c>
      <c r="C1260" s="827">
        <f>VLOOKUP(A1260,[1]Adjustments!$A$12:$DS$1400,123,FALSE)</f>
        <v>0</v>
      </c>
      <c r="D1260" s="827">
        <f t="shared" si="78"/>
        <v>59771706</v>
      </c>
      <c r="E1260" s="828"/>
      <c r="F1260" s="829">
        <f>VLOOKUP(A1260,[1]Adjustments!$A$12:$DQ$1400,121,FALSE)</f>
        <v>0</v>
      </c>
      <c r="G1260" s="829">
        <f t="shared" si="80"/>
        <v>-59771706</v>
      </c>
      <c r="I1260" s="738">
        <f>SUMIF('Tab 3'!$N$11:$N$409,A1260,'Tab 3'!$O$11:$O$409)</f>
        <v>0</v>
      </c>
      <c r="J1260" s="337">
        <f>SUMIF('Tab 4'!$N$11:$N$409,A1260,'Tab 4'!$O$11:$O$409)</f>
        <v>0</v>
      </c>
      <c r="K1260" s="337">
        <f>SUMIF('Tab 5'!$N$11:$N$69,A1260,'Tab 5'!$O$11:$O$69)</f>
        <v>0</v>
      </c>
      <c r="L1260" s="751">
        <f>SUMIF('Tab 6'!$N$11:$N$409,A1260,'Tab 6'!$O$11:$O$409)</f>
        <v>0</v>
      </c>
      <c r="M1260" s="337">
        <f>SUMIF('Tab7'!$N$70:$N$273,A1260,'Tab7'!$O$70:$O$273)</f>
        <v>0</v>
      </c>
      <c r="N1260" s="337">
        <f>SUMIF('Tab 8'!$N$70:$N$680,A1260,'Tab 8'!$O$70:$O$680)</f>
        <v>0</v>
      </c>
      <c r="O1260" s="739">
        <f t="shared" si="77"/>
        <v>0</v>
      </c>
      <c r="P1260" s="740">
        <f t="shared" si="79"/>
        <v>0</v>
      </c>
    </row>
    <row r="1261" spans="1:16">
      <c r="A1261" s="826" t="s">
        <v>1276</v>
      </c>
      <c r="B1261" s="827">
        <f>VLOOKUP(A1261,[1]Adjustments!$A$12:$B$1400,2,FALSE)</f>
        <v>-903450</v>
      </c>
      <c r="C1261" s="827">
        <f>VLOOKUP(A1261,[1]Adjustments!$A$12:$DS$1400,123,FALSE)</f>
        <v>0</v>
      </c>
      <c r="D1261" s="827">
        <f t="shared" si="78"/>
        <v>-903450</v>
      </c>
      <c r="E1261" s="828"/>
      <c r="F1261" s="829">
        <f>VLOOKUP(A1261,[1]Adjustments!$A$12:$DQ$1400,121,FALSE)</f>
        <v>0</v>
      </c>
      <c r="G1261" s="829">
        <f t="shared" si="80"/>
        <v>903450</v>
      </c>
      <c r="I1261" s="738">
        <f>SUMIF('Tab 3'!$N$11:$N$409,A1261,'Tab 3'!$O$11:$O$409)</f>
        <v>0</v>
      </c>
      <c r="J1261" s="337">
        <f>SUMIF('Tab 4'!$N$11:$N$409,A1261,'Tab 4'!$O$11:$O$409)</f>
        <v>0</v>
      </c>
      <c r="K1261" s="337">
        <f>SUMIF('Tab 5'!$N$11:$N$69,A1261,'Tab 5'!$O$11:$O$69)</f>
        <v>0</v>
      </c>
      <c r="L1261" s="751">
        <f>SUMIF('Tab 6'!$N$11:$N$409,A1261,'Tab 6'!$O$11:$O$409)</f>
        <v>0</v>
      </c>
      <c r="M1261" s="337">
        <f>SUMIF('Tab7'!$N$70:$N$273,A1261,'Tab7'!$O$70:$O$273)</f>
        <v>0</v>
      </c>
      <c r="N1261" s="337">
        <f>SUMIF('Tab 8'!$N$70:$N$680,A1261,'Tab 8'!$O$70:$O$680)</f>
        <v>0</v>
      </c>
      <c r="O1261" s="739">
        <f t="shared" si="77"/>
        <v>0</v>
      </c>
      <c r="P1261" s="740">
        <f t="shared" si="79"/>
        <v>0</v>
      </c>
    </row>
    <row r="1262" spans="1:16">
      <c r="A1262" s="732" t="s">
        <v>1277</v>
      </c>
      <c r="B1262" s="80">
        <f>VLOOKUP(A1262,[1]Adjustments!$A$12:$B$1400,2,FALSE)</f>
        <v>92458</v>
      </c>
      <c r="C1262" s="80">
        <f>VLOOKUP(A1262,[1]Adjustments!$A$12:$DS$1400,123,FALSE)</f>
        <v>0</v>
      </c>
      <c r="D1262" s="80">
        <f t="shared" si="78"/>
        <v>92458</v>
      </c>
      <c r="F1262" s="337">
        <f>VLOOKUP(A1262,[1]Adjustments!$A$12:$DQ$1400,121,FALSE)</f>
        <v>0</v>
      </c>
      <c r="G1262" s="740">
        <f t="shared" si="80"/>
        <v>-92458</v>
      </c>
      <c r="I1262" s="738">
        <f>SUMIF('Tab 3'!$N$11:$N$409,A1262,'Tab 3'!$O$11:$O$409)</f>
        <v>0</v>
      </c>
      <c r="J1262" s="337">
        <f>SUMIF('Tab 4'!$N$11:$N$409,A1262,'Tab 4'!$O$11:$O$409)</f>
        <v>0</v>
      </c>
      <c r="K1262" s="337">
        <f>SUMIF('Tab 5'!$N$11:$N$69,A1262,'Tab 5'!$O$11:$O$69)</f>
        <v>0</v>
      </c>
      <c r="L1262" s="751">
        <f>SUMIF('Tab 6'!$N$11:$N$409,A1262,'Tab 6'!$O$11:$O$409)</f>
        <v>0</v>
      </c>
      <c r="M1262" s="337">
        <f>SUMIF('Tab7'!$N$70:$N$273,A1262,'Tab7'!$O$70:$O$273)</f>
        <v>0</v>
      </c>
      <c r="N1262" s="337">
        <f>SUMIF('Tab 8'!$N$70:$N$680,A1262,'Tab 8'!$O$70:$O$680)</f>
        <v>0</v>
      </c>
      <c r="O1262" s="739">
        <f t="shared" si="77"/>
        <v>0</v>
      </c>
      <c r="P1262" s="740">
        <f t="shared" si="79"/>
        <v>0</v>
      </c>
    </row>
    <row r="1263" spans="1:16">
      <c r="A1263" s="826" t="s">
        <v>1278</v>
      </c>
      <c r="B1263" s="827">
        <f>VLOOKUP(A1263,[1]Adjustments!$A$12:$B$1400,2,FALSE)</f>
        <v>3253544</v>
      </c>
      <c r="C1263" s="827">
        <f>VLOOKUP(A1263,[1]Adjustments!$A$12:$DS$1400,123,FALSE)</f>
        <v>0</v>
      </c>
      <c r="D1263" s="827">
        <f t="shared" si="78"/>
        <v>3253544</v>
      </c>
      <c r="E1263" s="828"/>
      <c r="F1263" s="829">
        <f>VLOOKUP(A1263,[1]Adjustments!$A$12:$DQ$1400,121,FALSE)</f>
        <v>0</v>
      </c>
      <c r="G1263" s="829">
        <f t="shared" si="80"/>
        <v>-3253544</v>
      </c>
      <c r="I1263" s="738">
        <f>SUMIF('Tab 3'!$N$11:$N$409,A1263,'Tab 3'!$O$11:$O$409)</f>
        <v>0</v>
      </c>
      <c r="J1263" s="337">
        <f>SUMIF('Tab 4'!$N$11:$N$409,A1263,'Tab 4'!$O$11:$O$409)</f>
        <v>0</v>
      </c>
      <c r="K1263" s="337">
        <f>SUMIF('Tab 5'!$N$11:$N$69,A1263,'Tab 5'!$O$11:$O$69)</f>
        <v>0</v>
      </c>
      <c r="L1263" s="751">
        <f>SUMIF('Tab 6'!$N$11:$N$409,A1263,'Tab 6'!$O$11:$O$409)</f>
        <v>0</v>
      </c>
      <c r="M1263" s="337">
        <f>SUMIF('Tab7'!$N$70:$N$273,A1263,'Tab7'!$O$70:$O$273)</f>
        <v>0</v>
      </c>
      <c r="N1263" s="337">
        <f>SUMIF('Tab 8'!$N$70:$N$680,A1263,'Tab 8'!$O$70:$O$680)</f>
        <v>0</v>
      </c>
      <c r="O1263" s="739">
        <f t="shared" si="77"/>
        <v>0</v>
      </c>
      <c r="P1263" s="740">
        <f t="shared" si="79"/>
        <v>0</v>
      </c>
    </row>
    <row r="1264" spans="1:16">
      <c r="A1264" s="826" t="s">
        <v>1279</v>
      </c>
      <c r="B1264" s="827">
        <f>VLOOKUP(A1264,[1]Adjustments!$A$12:$B$1400,2,FALSE)</f>
        <v>-34082361</v>
      </c>
      <c r="C1264" s="827">
        <f>VLOOKUP(A1264,[1]Adjustments!$A$12:$DS$1400,123,FALSE)</f>
        <v>0</v>
      </c>
      <c r="D1264" s="827">
        <f t="shared" si="78"/>
        <v>-34082361</v>
      </c>
      <c r="E1264" s="828"/>
      <c r="F1264" s="829">
        <f>VLOOKUP(A1264,[1]Adjustments!$A$12:$DQ$1400,121,FALSE)</f>
        <v>0</v>
      </c>
      <c r="G1264" s="829">
        <f t="shared" si="80"/>
        <v>34082361</v>
      </c>
      <c r="I1264" s="738">
        <f>SUMIF('Tab 3'!$N$11:$N$409,A1264,'Tab 3'!$O$11:$O$409)</f>
        <v>0</v>
      </c>
      <c r="J1264" s="337">
        <f>SUMIF('Tab 4'!$N$11:$N$409,A1264,'Tab 4'!$O$11:$O$409)</f>
        <v>0</v>
      </c>
      <c r="K1264" s="337">
        <f>SUMIF('Tab 5'!$N$11:$N$69,A1264,'Tab 5'!$O$11:$O$69)</f>
        <v>0</v>
      </c>
      <c r="L1264" s="751">
        <f>SUMIF('Tab 6'!$N$11:$N$409,A1264,'Tab 6'!$O$11:$O$409)</f>
        <v>0</v>
      </c>
      <c r="M1264" s="337">
        <f>SUMIF('Tab7'!$N$70:$N$273,A1264,'Tab7'!$O$70:$O$273)</f>
        <v>0</v>
      </c>
      <c r="N1264" s="337">
        <f>SUMIF('Tab 8'!$N$70:$N$680,A1264,'Tab 8'!$O$70:$O$680)</f>
        <v>0</v>
      </c>
      <c r="O1264" s="739">
        <f t="shared" si="77"/>
        <v>0</v>
      </c>
      <c r="P1264" s="740">
        <f t="shared" si="79"/>
        <v>0</v>
      </c>
    </row>
    <row r="1265" spans="1:16">
      <c r="A1265" s="732" t="s">
        <v>1280</v>
      </c>
      <c r="B1265" s="80">
        <f>VLOOKUP(A1265,[1]Adjustments!$A$12:$B$1400,2,FALSE)</f>
        <v>724003450</v>
      </c>
      <c r="C1265" s="80">
        <f>VLOOKUP(A1265,[1]Adjustments!$A$12:$DS$1400,123,FALSE)</f>
        <v>0</v>
      </c>
      <c r="D1265" s="80">
        <f t="shared" si="78"/>
        <v>724003450</v>
      </c>
      <c r="F1265" s="337">
        <f>VLOOKUP(A1265,[1]Adjustments!$A$12:$DQ$1400,121,FALSE)</f>
        <v>0</v>
      </c>
      <c r="G1265" s="740">
        <f t="shared" si="80"/>
        <v>-724003450</v>
      </c>
      <c r="I1265" s="738">
        <f>SUMIF('Tab 3'!$N$11:$N$409,A1265,'Tab 3'!$O$11:$O$409)</f>
        <v>0</v>
      </c>
      <c r="J1265" s="337">
        <f>SUMIF('Tab 4'!$N$11:$N$409,A1265,'Tab 4'!$O$11:$O$409)</f>
        <v>0</v>
      </c>
      <c r="K1265" s="337">
        <f>SUMIF('Tab 5'!$N$11:$N$69,A1265,'Tab 5'!$O$11:$O$69)</f>
        <v>0</v>
      </c>
      <c r="L1265" s="751">
        <f>SUMIF('Tab 6'!$N$11:$N$409,A1265,'Tab 6'!$O$11:$O$409)</f>
        <v>0</v>
      </c>
      <c r="M1265" s="337">
        <f>SUMIF('Tab7'!$N$70:$N$273,A1265,'Tab7'!$O$70:$O$273)</f>
        <v>0</v>
      </c>
      <c r="N1265" s="337">
        <f>SUMIF('Tab 8'!$N$70:$N$680,A1265,'Tab 8'!$O$70:$O$680)</f>
        <v>0</v>
      </c>
      <c r="O1265" s="739">
        <f t="shared" si="77"/>
        <v>0</v>
      </c>
      <c r="P1265" s="740">
        <f t="shared" si="79"/>
        <v>0</v>
      </c>
    </row>
    <row r="1266" spans="1:16">
      <c r="A1266" s="826" t="s">
        <v>1281</v>
      </c>
      <c r="B1266" s="827">
        <f>VLOOKUP(A1266,[1]Adjustments!$A$12:$B$1400,2,FALSE)</f>
        <v>12181645.000000101</v>
      </c>
      <c r="C1266" s="827">
        <f>VLOOKUP(A1266,[1]Adjustments!$A$12:$DS$1400,123,FALSE)</f>
        <v>0</v>
      </c>
      <c r="D1266" s="827">
        <f t="shared" si="78"/>
        <v>12181645.000000101</v>
      </c>
      <c r="E1266" s="828"/>
      <c r="F1266" s="829">
        <f>VLOOKUP(A1266,[1]Adjustments!$A$12:$DQ$1400,121,FALSE)</f>
        <v>17066.57</v>
      </c>
      <c r="G1266" s="829">
        <f t="shared" si="80"/>
        <v>-12164578.4300001</v>
      </c>
      <c r="I1266" s="738">
        <f>SUMIF('Tab 3'!$N$11:$N$409,A1266,'Tab 3'!$O$11:$O$409)</f>
        <v>1117</v>
      </c>
      <c r="J1266" s="337">
        <f>SUMIF('Tab 4'!$N$11:$N$409,A1266,'Tab 4'!$O$11:$O$409)</f>
        <v>0</v>
      </c>
      <c r="K1266" s="337">
        <f>SUMIF('Tab 5'!$N$11:$N$69,A1266,'Tab 5'!$O$11:$O$69)</f>
        <v>0</v>
      </c>
      <c r="L1266" s="751">
        <f>SUMIF('Tab 6'!$N$11:$N$409,A1266,'Tab 6'!$O$11:$O$409)</f>
        <v>0</v>
      </c>
      <c r="M1266" s="337">
        <f>SUMIF('Tab7'!$N$70:$N$273,A1266,'Tab7'!$O$70:$O$273)</f>
        <v>0</v>
      </c>
      <c r="N1266" s="337">
        <f>SUMIF('Tab 8'!$N$70:$N$680,A1266,'Tab 8'!$O$70:$O$680)</f>
        <v>0</v>
      </c>
      <c r="O1266" s="739">
        <f t="shared" si="77"/>
        <v>1117</v>
      </c>
      <c r="P1266" s="740">
        <f t="shared" si="79"/>
        <v>1117</v>
      </c>
    </row>
    <row r="1267" spans="1:16">
      <c r="A1267" s="732" t="s">
        <v>1282</v>
      </c>
      <c r="B1267" s="80">
        <f>VLOOKUP(A1267,[1]Adjustments!$A$12:$B$1400,2,FALSE)</f>
        <v>324239</v>
      </c>
      <c r="C1267" s="80">
        <f>VLOOKUP(A1267,[1]Adjustments!$A$12:$DS$1400,123,FALSE)</f>
        <v>0</v>
      </c>
      <c r="D1267" s="80">
        <f t="shared" si="78"/>
        <v>324239</v>
      </c>
      <c r="F1267" s="337">
        <f>VLOOKUP(A1267,[1]Adjustments!$A$12:$DQ$1400,121,FALSE)</f>
        <v>-9540176.2678840309</v>
      </c>
      <c r="G1267" s="740">
        <f t="shared" si="80"/>
        <v>-9864415.2678840309</v>
      </c>
      <c r="I1267" s="738">
        <f>SUMIF('Tab 3'!$N$11:$N$409,A1267,'Tab 3'!$O$11:$O$409)</f>
        <v>0</v>
      </c>
      <c r="J1267" s="337">
        <f>SUMIF('Tab 4'!$N$11:$N$409,A1267,'Tab 4'!$O$11:$O$409)</f>
        <v>0</v>
      </c>
      <c r="K1267" s="337">
        <f>SUMIF('Tab 5'!$N$11:$N$69,A1267,'Tab 5'!$O$11:$O$69)</f>
        <v>0</v>
      </c>
      <c r="L1267" s="751">
        <f>SUMIF('Tab 6'!$N$11:$N$409,A1267,'Tab 6'!$O$11:$O$409)</f>
        <v>0</v>
      </c>
      <c r="M1267" s="337">
        <f>SUMIF('Tab7'!$N$70:$N$273,A1267,'Tab7'!$O$70:$O$273)</f>
        <v>0</v>
      </c>
      <c r="N1267" s="337">
        <f>SUMIF('Tab 8'!$N$70:$N$680,A1267,'Tab 8'!$O$70:$O$680)</f>
        <v>3130302.9705833942</v>
      </c>
      <c r="O1267" s="739">
        <f t="shared" si="77"/>
        <v>3130302.9705833942</v>
      </c>
      <c r="P1267" s="740">
        <f t="shared" si="79"/>
        <v>3130302.9705833942</v>
      </c>
    </row>
    <row r="1268" spans="1:16">
      <c r="A1268" s="732" t="s">
        <v>1283</v>
      </c>
      <c r="B1268" s="80">
        <f>VLOOKUP(A1268,[1]Adjustments!$A$12:$B$1400,2,FALSE)</f>
        <v>1122425</v>
      </c>
      <c r="C1268" s="80">
        <f>VLOOKUP(A1268,[1]Adjustments!$A$12:$DS$1400,123,FALSE)</f>
        <v>0</v>
      </c>
      <c r="D1268" s="80">
        <f t="shared" si="78"/>
        <v>1122425</v>
      </c>
      <c r="F1268" s="337">
        <f>VLOOKUP(A1268,[1]Adjustments!$A$12:$DQ$1400,121,FALSE)</f>
        <v>0</v>
      </c>
      <c r="G1268" s="740">
        <f t="shared" si="80"/>
        <v>-1122425</v>
      </c>
      <c r="I1268" s="738">
        <f>SUMIF('Tab 3'!$N$11:$N$409,A1268,'Tab 3'!$O$11:$O$409)</f>
        <v>0</v>
      </c>
      <c r="J1268" s="337">
        <f>SUMIF('Tab 4'!$N$11:$N$409,A1268,'Tab 4'!$O$11:$O$409)</f>
        <v>0</v>
      </c>
      <c r="K1268" s="337">
        <f>SUMIF('Tab 5'!$N$11:$N$69,A1268,'Tab 5'!$O$11:$O$69)</f>
        <v>0</v>
      </c>
      <c r="L1268" s="751">
        <f>SUMIF('Tab 6'!$N$11:$N$409,A1268,'Tab 6'!$O$11:$O$409)</f>
        <v>0</v>
      </c>
      <c r="M1268" s="337">
        <f>SUMIF('Tab7'!$N$70:$N$273,A1268,'Tab7'!$O$70:$O$273)</f>
        <v>0</v>
      </c>
      <c r="N1268" s="337">
        <f>SUMIF('Tab 8'!$N$70:$N$680,A1268,'Tab 8'!$O$70:$O$680)</f>
        <v>0</v>
      </c>
      <c r="O1268" s="739">
        <f t="shared" si="77"/>
        <v>0</v>
      </c>
      <c r="P1268" s="740">
        <f t="shared" si="79"/>
        <v>0</v>
      </c>
    </row>
    <row r="1269" spans="1:16">
      <c r="A1269" s="732" t="s">
        <v>1284</v>
      </c>
      <c r="B1269" s="80">
        <f>VLOOKUP(A1269,[1]Adjustments!$A$12:$B$1400,2,FALSE)</f>
        <v>53100430.999999896</v>
      </c>
      <c r="C1269" s="80">
        <f>VLOOKUP(A1269,[1]Adjustments!$A$12:$DS$1400,123,FALSE)</f>
        <v>0</v>
      </c>
      <c r="D1269" s="80">
        <f t="shared" si="78"/>
        <v>53100430.999999896</v>
      </c>
      <c r="F1269" s="337">
        <f>VLOOKUP(A1269,[1]Adjustments!$A$12:$DQ$1400,121,FALSE)</f>
        <v>0</v>
      </c>
      <c r="G1269" s="740">
        <f t="shared" si="80"/>
        <v>-53100430.999999896</v>
      </c>
      <c r="I1269" s="738">
        <f>SUMIF('Tab 3'!$N$11:$N$409,A1269,'Tab 3'!$O$11:$O$409)</f>
        <v>0</v>
      </c>
      <c r="J1269" s="337">
        <f>SUMIF('Tab 4'!$N$11:$N$409,A1269,'Tab 4'!$O$11:$O$409)</f>
        <v>0</v>
      </c>
      <c r="K1269" s="337">
        <f>SUMIF('Tab 5'!$N$11:$N$69,A1269,'Tab 5'!$O$11:$O$69)</f>
        <v>0</v>
      </c>
      <c r="L1269" s="751">
        <f>SUMIF('Tab 6'!$N$11:$N$409,A1269,'Tab 6'!$O$11:$O$409)</f>
        <v>0</v>
      </c>
      <c r="M1269" s="337">
        <f>SUMIF('Tab7'!$N$70:$N$273,A1269,'Tab7'!$O$70:$O$273)</f>
        <v>0</v>
      </c>
      <c r="N1269" s="337">
        <f>SUMIF('Tab 8'!$N$70:$N$680,A1269,'Tab 8'!$O$70:$O$680)</f>
        <v>0</v>
      </c>
      <c r="O1269" s="739">
        <f t="shared" si="77"/>
        <v>0</v>
      </c>
      <c r="P1269" s="740">
        <f t="shared" si="79"/>
        <v>0</v>
      </c>
    </row>
    <row r="1270" spans="1:16">
      <c r="A1270" s="732" t="s">
        <v>1285</v>
      </c>
      <c r="B1270" s="80">
        <f>VLOOKUP(A1270,[1]Adjustments!$A$12:$B$1400,2,FALSE)</f>
        <v>1512633</v>
      </c>
      <c r="C1270" s="80">
        <f>VLOOKUP(A1270,[1]Adjustments!$A$12:$DS$1400,123,FALSE)</f>
        <v>0</v>
      </c>
      <c r="D1270" s="80">
        <f t="shared" si="78"/>
        <v>1512633</v>
      </c>
      <c r="F1270" s="337">
        <f>VLOOKUP(A1270,[1]Adjustments!$A$12:$DQ$1400,121,FALSE)</f>
        <v>0</v>
      </c>
      <c r="G1270" s="740">
        <f t="shared" si="80"/>
        <v>-1512633</v>
      </c>
      <c r="I1270" s="738">
        <f>SUMIF('Tab 3'!$N$11:$N$409,A1270,'Tab 3'!$O$11:$O$409)</f>
        <v>0</v>
      </c>
      <c r="J1270" s="337">
        <f>SUMIF('Tab 4'!$N$11:$N$409,A1270,'Tab 4'!$O$11:$O$409)</f>
        <v>0</v>
      </c>
      <c r="K1270" s="337">
        <f>SUMIF('Tab 5'!$N$11:$N$69,A1270,'Tab 5'!$O$11:$O$69)</f>
        <v>0</v>
      </c>
      <c r="L1270" s="751">
        <f>SUMIF('Tab 6'!$N$11:$N$409,A1270,'Tab 6'!$O$11:$O$409)</f>
        <v>0</v>
      </c>
      <c r="M1270" s="337">
        <f>SUMIF('Tab7'!$N$70:$N$273,A1270,'Tab7'!$O$70:$O$273)</f>
        <v>0</v>
      </c>
      <c r="N1270" s="337">
        <f>SUMIF('Tab 8'!$N$70:$N$680,A1270,'Tab 8'!$O$70:$O$680)</f>
        <v>0</v>
      </c>
      <c r="O1270" s="739">
        <f t="shared" si="77"/>
        <v>0</v>
      </c>
      <c r="P1270" s="740">
        <f t="shared" si="79"/>
        <v>0</v>
      </c>
    </row>
    <row r="1271" spans="1:16">
      <c r="A1271" s="732" t="s">
        <v>1286</v>
      </c>
      <c r="B1271" s="80">
        <f>VLOOKUP(A1271,[1]Adjustments!$A$12:$B$1400,2,FALSE)</f>
        <v>2439103</v>
      </c>
      <c r="C1271" s="80">
        <f>VLOOKUP(A1271,[1]Adjustments!$A$12:$DS$1400,123,FALSE)</f>
        <v>0</v>
      </c>
      <c r="D1271" s="80">
        <f t="shared" si="78"/>
        <v>2439103</v>
      </c>
      <c r="F1271" s="337">
        <f>VLOOKUP(A1271,[1]Adjustments!$A$12:$DQ$1400,121,FALSE)</f>
        <v>20310762</v>
      </c>
      <c r="G1271" s="740">
        <f t="shared" si="80"/>
        <v>17871659</v>
      </c>
      <c r="I1271" s="738">
        <f>SUMIF('Tab 3'!$N$11:$N$409,A1271,'Tab 3'!$O$11:$O$409)</f>
        <v>0</v>
      </c>
      <c r="J1271" s="337">
        <f>SUMIF('Tab 4'!$N$11:$N$409,A1271,'Tab 4'!$O$11:$O$409)</f>
        <v>0</v>
      </c>
      <c r="K1271" s="337">
        <f>SUMIF('Tab 5'!$N$11:$N$69,A1271,'Tab 5'!$O$11:$O$69)</f>
        <v>0</v>
      </c>
      <c r="L1271" s="751">
        <f>SUMIF('Tab 6'!$N$11:$N$409,A1271,'Tab 6'!$O$11:$O$409)</f>
        <v>0</v>
      </c>
      <c r="M1271" s="337">
        <f>SUMIF('Tab7'!$N$70:$N$273,A1271,'Tab7'!$O$70:$O$273)</f>
        <v>0</v>
      </c>
      <c r="N1271" s="337">
        <f>SUMIF('Tab 8'!$N$70:$N$680,A1271,'Tab 8'!$O$70:$O$680)</f>
        <v>0</v>
      </c>
      <c r="O1271" s="739">
        <f t="shared" si="77"/>
        <v>0</v>
      </c>
      <c r="P1271" s="740">
        <f t="shared" si="79"/>
        <v>0</v>
      </c>
    </row>
    <row r="1272" spans="1:16">
      <c r="A1272" s="732" t="s">
        <v>1288</v>
      </c>
      <c r="B1272" s="80">
        <f>VLOOKUP(A1272,[1]Adjustments!$A$12:$B$1400,2,FALSE)</f>
        <v>2369948</v>
      </c>
      <c r="C1272" s="80">
        <f>VLOOKUP(A1272,[1]Adjustments!$A$12:$DS$1400,123,FALSE)</f>
        <v>0</v>
      </c>
      <c r="D1272" s="80">
        <f t="shared" si="78"/>
        <v>2369948</v>
      </c>
      <c r="F1272" s="337">
        <f>VLOOKUP(A1272,[1]Adjustments!$A$12:$DQ$1400,121,FALSE)</f>
        <v>8085193.1700000195</v>
      </c>
      <c r="G1272" s="740">
        <f t="shared" si="80"/>
        <v>5715245.1700000195</v>
      </c>
      <c r="I1272" s="738">
        <f>SUMIF('Tab 3'!$N$11:$N$409,A1272,'Tab 3'!$O$11:$O$409)</f>
        <v>0</v>
      </c>
      <c r="J1272" s="337">
        <f>SUMIF('Tab 4'!$N$11:$N$409,A1272,'Tab 4'!$O$11:$O$409)</f>
        <v>0</v>
      </c>
      <c r="K1272" s="337">
        <f>SUMIF('Tab 5'!$N$11:$N$69,A1272,'Tab 5'!$O$11:$O$69)</f>
        <v>0</v>
      </c>
      <c r="L1272" s="751">
        <f>SUMIF('Tab 6'!$N$11:$N$409,A1272,'Tab 6'!$O$11:$O$409)</f>
        <v>0</v>
      </c>
      <c r="M1272" s="337">
        <f>SUMIF('Tab7'!$N$70:$N$273,A1272,'Tab7'!$O$70:$O$273)</f>
        <v>0</v>
      </c>
      <c r="N1272" s="337">
        <f>SUMIF('Tab 8'!$N$70:$N$680,A1272,'Tab 8'!$O$70:$O$680)</f>
        <v>0</v>
      </c>
      <c r="O1272" s="739">
        <f t="shared" si="77"/>
        <v>0</v>
      </c>
      <c r="P1272" s="740">
        <f t="shared" si="79"/>
        <v>0</v>
      </c>
    </row>
    <row r="1273" spans="1:16">
      <c r="A1273" s="732" t="s">
        <v>1289</v>
      </c>
      <c r="B1273" s="80">
        <f>VLOOKUP(A1273,[1]Adjustments!$A$12:$B$1400,2,FALSE)</f>
        <v>3992817</v>
      </c>
      <c r="C1273" s="80">
        <f>VLOOKUP(A1273,[1]Adjustments!$A$12:$DS$1400,123,FALSE)</f>
        <v>0</v>
      </c>
      <c r="D1273" s="80">
        <f t="shared" si="78"/>
        <v>3992817</v>
      </c>
      <c r="F1273" s="337">
        <f>VLOOKUP(A1273,[1]Adjustments!$A$12:$DQ$1400,121,FALSE)</f>
        <v>0</v>
      </c>
      <c r="G1273" s="740">
        <f t="shared" si="80"/>
        <v>-3992817</v>
      </c>
      <c r="I1273" s="738">
        <f>SUMIF('Tab 3'!$N$11:$N$409,A1273,'Tab 3'!$O$11:$O$409)</f>
        <v>0</v>
      </c>
      <c r="J1273" s="337">
        <f>SUMIF('Tab 4'!$N$11:$N$409,A1273,'Tab 4'!$O$11:$O$409)</f>
        <v>0</v>
      </c>
      <c r="K1273" s="337">
        <f>SUMIF('Tab 5'!$N$11:$N$69,A1273,'Tab 5'!$O$11:$O$69)</f>
        <v>0</v>
      </c>
      <c r="L1273" s="751">
        <f>SUMIF('Tab 6'!$N$11:$N$409,A1273,'Tab 6'!$O$11:$O$409)</f>
        <v>0</v>
      </c>
      <c r="M1273" s="337">
        <f>SUMIF('Tab7'!$N$70:$N$273,A1273,'Tab7'!$O$70:$O$273)</f>
        <v>0</v>
      </c>
      <c r="N1273" s="337">
        <f>SUMIF('Tab 8'!$N$70:$N$680,A1273,'Tab 8'!$O$70:$O$680)</f>
        <v>0</v>
      </c>
      <c r="O1273" s="739">
        <f t="shared" si="77"/>
        <v>0</v>
      </c>
      <c r="P1273" s="740">
        <f t="shared" si="79"/>
        <v>0</v>
      </c>
    </row>
    <row r="1274" spans="1:16">
      <c r="A1274" s="732" t="s">
        <v>1290</v>
      </c>
      <c r="B1274" s="80">
        <f>VLOOKUP(A1274,[1]Adjustments!$A$12:$B$1400,2,FALSE)</f>
        <v>-1042719</v>
      </c>
      <c r="C1274" s="80">
        <f>VLOOKUP(A1274,[1]Adjustments!$A$12:$DS$1400,123,FALSE)</f>
        <v>0</v>
      </c>
      <c r="D1274" s="80">
        <f t="shared" si="78"/>
        <v>-1042719</v>
      </c>
      <c r="F1274" s="337">
        <f>VLOOKUP(A1274,[1]Adjustments!$A$12:$DQ$1400,121,FALSE)</f>
        <v>0</v>
      </c>
      <c r="G1274" s="740">
        <f t="shared" si="80"/>
        <v>1042719</v>
      </c>
      <c r="I1274" s="738">
        <f>SUMIF('Tab 3'!$N$11:$N$409,A1274,'Tab 3'!$O$11:$O$409)</f>
        <v>0</v>
      </c>
      <c r="J1274" s="337">
        <f>SUMIF('Tab 4'!$N$11:$N$409,A1274,'Tab 4'!$O$11:$O$409)</f>
        <v>0</v>
      </c>
      <c r="K1274" s="337">
        <f>SUMIF('Tab 5'!$N$11:$N$69,A1274,'Tab 5'!$O$11:$O$69)</f>
        <v>0</v>
      </c>
      <c r="L1274" s="751">
        <f>SUMIF('Tab 6'!$N$11:$N$409,A1274,'Tab 6'!$O$11:$O$409)</f>
        <v>0</v>
      </c>
      <c r="M1274" s="337">
        <f>SUMIF('Tab7'!$N$70:$N$273,A1274,'Tab7'!$O$70:$O$273)</f>
        <v>0</v>
      </c>
      <c r="N1274" s="337">
        <f>SUMIF('Tab 8'!$N$70:$N$680,A1274,'Tab 8'!$O$70:$O$680)</f>
        <v>0</v>
      </c>
      <c r="O1274" s="739">
        <f t="shared" si="77"/>
        <v>0</v>
      </c>
      <c r="P1274" s="740">
        <f t="shared" si="79"/>
        <v>0</v>
      </c>
    </row>
    <row r="1275" spans="1:16">
      <c r="A1275" s="732" t="s">
        <v>2032</v>
      </c>
      <c r="B1275" s="80">
        <f>VLOOKUP(A1275,[1]Adjustments!$A$12:$B$1400,2,FALSE)</f>
        <v>0</v>
      </c>
      <c r="C1275" s="80">
        <f>VLOOKUP(A1275,[1]Adjustments!$A$12:$DS$1400,123,FALSE)</f>
        <v>0</v>
      </c>
      <c r="D1275" s="80">
        <f t="shared" si="78"/>
        <v>0</v>
      </c>
      <c r="F1275" s="337">
        <f>VLOOKUP(A1275,[1]Adjustments!$A$12:$DQ$1400,121,FALSE)</f>
        <v>0</v>
      </c>
      <c r="G1275" s="740">
        <f t="shared" si="80"/>
        <v>0</v>
      </c>
      <c r="I1275" s="738">
        <f>SUMIF('Tab 3'!$N$11:$N$409,A1275,'Tab 3'!$O$11:$O$409)</f>
        <v>0</v>
      </c>
      <c r="J1275" s="337">
        <f>SUMIF('Tab 4'!$N$11:$N$409,A1275,'Tab 4'!$O$11:$O$409)</f>
        <v>0</v>
      </c>
      <c r="K1275" s="337">
        <f>SUMIF('Tab 5'!$N$11:$N$69,A1275,'Tab 5'!$O$11:$O$69)</f>
        <v>0</v>
      </c>
      <c r="L1275" s="751">
        <f>SUMIF('Tab 6'!$N$11:$N$409,A1275,'Tab 6'!$O$11:$O$409)</f>
        <v>0</v>
      </c>
      <c r="M1275" s="337">
        <f>SUMIF('Tab7'!$N$70:$N$273,A1275,'Tab7'!$O$70:$O$273)</f>
        <v>0</v>
      </c>
      <c r="N1275" s="337">
        <f>SUMIF('Tab 8'!$N$70:$N$680,A1275,'Tab 8'!$O$70:$O$680)</f>
        <v>0</v>
      </c>
      <c r="O1275" s="739">
        <f t="shared" si="77"/>
        <v>0</v>
      </c>
      <c r="P1275" s="740">
        <f t="shared" si="79"/>
        <v>0</v>
      </c>
    </row>
    <row r="1276" spans="1:16">
      <c r="A1276" s="732" t="s">
        <v>2033</v>
      </c>
      <c r="B1276" s="80">
        <f>VLOOKUP(A1276,[1]Adjustments!$A$12:$B$1400,2,FALSE)</f>
        <v>0</v>
      </c>
      <c r="C1276" s="80">
        <f>VLOOKUP(A1276,[1]Adjustments!$A$12:$DS$1400,123,FALSE)</f>
        <v>0</v>
      </c>
      <c r="D1276" s="80">
        <f t="shared" si="78"/>
        <v>0</v>
      </c>
      <c r="F1276" s="337">
        <f>VLOOKUP(A1276,[1]Adjustments!$A$12:$DQ$1400,121,FALSE)</f>
        <v>0</v>
      </c>
      <c r="G1276" s="740">
        <f t="shared" si="80"/>
        <v>0</v>
      </c>
      <c r="I1276" s="738">
        <f>SUMIF('Tab 3'!$N$11:$N$409,A1276,'Tab 3'!$O$11:$O$409)</f>
        <v>0</v>
      </c>
      <c r="J1276" s="337">
        <f>SUMIF('Tab 4'!$N$11:$N$409,A1276,'Tab 4'!$O$11:$O$409)</f>
        <v>0</v>
      </c>
      <c r="K1276" s="337">
        <f>SUMIF('Tab 5'!$N$11:$N$69,A1276,'Tab 5'!$O$11:$O$69)</f>
        <v>0</v>
      </c>
      <c r="L1276" s="751">
        <f>SUMIF('Tab 6'!$N$11:$N$409,A1276,'Tab 6'!$O$11:$O$409)</f>
        <v>0</v>
      </c>
      <c r="M1276" s="337">
        <f>SUMIF('Tab7'!$N$70:$N$273,A1276,'Tab7'!$O$70:$O$273)</f>
        <v>0</v>
      </c>
      <c r="N1276" s="337">
        <f>SUMIF('Tab 8'!$N$70:$N$680,A1276,'Tab 8'!$O$70:$O$680)</f>
        <v>0</v>
      </c>
      <c r="O1276" s="739">
        <f t="shared" si="77"/>
        <v>0</v>
      </c>
      <c r="P1276" s="740">
        <f t="shared" si="79"/>
        <v>0</v>
      </c>
    </row>
    <row r="1277" spans="1:16">
      <c r="A1277" s="732" t="s">
        <v>2034</v>
      </c>
      <c r="B1277" s="80">
        <f>VLOOKUP(A1277,[1]Adjustments!$A$12:$B$1400,2,FALSE)</f>
        <v>0</v>
      </c>
      <c r="C1277" s="80">
        <f>VLOOKUP(A1277,[1]Adjustments!$A$12:$DS$1400,123,FALSE)</f>
        <v>0</v>
      </c>
      <c r="D1277" s="80">
        <f t="shared" si="78"/>
        <v>0</v>
      </c>
      <c r="F1277" s="337">
        <f>VLOOKUP(A1277,[1]Adjustments!$A$12:$DQ$1400,121,FALSE)</f>
        <v>0</v>
      </c>
      <c r="G1277" s="740">
        <f t="shared" si="80"/>
        <v>0</v>
      </c>
      <c r="I1277" s="738">
        <f>SUMIF('Tab 3'!$N$11:$N$409,A1277,'Tab 3'!$O$11:$O$409)</f>
        <v>0</v>
      </c>
      <c r="J1277" s="337">
        <f>SUMIF('Tab 4'!$N$11:$N$409,A1277,'Tab 4'!$O$11:$O$409)</f>
        <v>0</v>
      </c>
      <c r="K1277" s="337">
        <f>SUMIF('Tab 5'!$N$11:$N$69,A1277,'Tab 5'!$O$11:$O$69)</f>
        <v>0</v>
      </c>
      <c r="L1277" s="751">
        <f>SUMIF('Tab 6'!$N$11:$N$409,A1277,'Tab 6'!$O$11:$O$409)</f>
        <v>0</v>
      </c>
      <c r="M1277" s="337">
        <f>SUMIF('Tab7'!$N$70:$N$273,A1277,'Tab7'!$O$70:$O$273)</f>
        <v>0</v>
      </c>
      <c r="N1277" s="337">
        <f>SUMIF('Tab 8'!$N$70:$N$680,A1277,'Tab 8'!$O$70:$O$680)</f>
        <v>0</v>
      </c>
      <c r="O1277" s="739">
        <f t="shared" si="77"/>
        <v>0</v>
      </c>
      <c r="P1277" s="740">
        <f t="shared" si="79"/>
        <v>0</v>
      </c>
    </row>
    <row r="1278" spans="1:16">
      <c r="A1278" s="732" t="s">
        <v>1291</v>
      </c>
      <c r="B1278" s="80">
        <f>VLOOKUP(A1278,[1]Adjustments!$A$12:$B$1400,2,FALSE)</f>
        <v>-10179</v>
      </c>
      <c r="C1278" s="80">
        <f>VLOOKUP(A1278,[1]Adjustments!$A$12:$DS$1400,123,FALSE)</f>
        <v>0</v>
      </c>
      <c r="D1278" s="80">
        <f t="shared" si="78"/>
        <v>-10179</v>
      </c>
      <c r="F1278" s="337">
        <f>VLOOKUP(A1278,[1]Adjustments!$A$12:$DQ$1400,121,FALSE)</f>
        <v>0</v>
      </c>
      <c r="G1278" s="740">
        <f t="shared" si="80"/>
        <v>10179</v>
      </c>
      <c r="I1278" s="738">
        <f>SUMIF('Tab 3'!$N$11:$N$409,A1278,'Tab 3'!$O$11:$O$409)</f>
        <v>0</v>
      </c>
      <c r="J1278" s="337">
        <f>SUMIF('Tab 4'!$N$11:$N$409,A1278,'Tab 4'!$O$11:$O$409)</f>
        <v>0</v>
      </c>
      <c r="K1278" s="337">
        <f>SUMIF('Tab 5'!$N$11:$N$69,A1278,'Tab 5'!$O$11:$O$69)</f>
        <v>0</v>
      </c>
      <c r="L1278" s="751">
        <f>SUMIF('Tab 6'!$N$11:$N$409,A1278,'Tab 6'!$O$11:$O$409)</f>
        <v>0</v>
      </c>
      <c r="M1278" s="337">
        <f>SUMIF('Tab7'!$N$70:$N$273,A1278,'Tab7'!$O$70:$O$273)</f>
        <v>0</v>
      </c>
      <c r="N1278" s="337">
        <f>SUMIF('Tab 8'!$N$70:$N$680,A1278,'Tab 8'!$O$70:$O$680)</f>
        <v>0</v>
      </c>
      <c r="O1278" s="739">
        <f t="shared" si="77"/>
        <v>0</v>
      </c>
      <c r="P1278" s="740">
        <f t="shared" si="79"/>
        <v>0</v>
      </c>
    </row>
    <row r="1279" spans="1:16">
      <c r="A1279" s="732" t="s">
        <v>1292</v>
      </c>
      <c r="B1279" s="80">
        <f>VLOOKUP(A1279,[1]Adjustments!$A$12:$B$1400,2,FALSE)</f>
        <v>466531</v>
      </c>
      <c r="C1279" s="80">
        <f>VLOOKUP(A1279,[1]Adjustments!$A$12:$DS$1400,123,FALSE)</f>
        <v>0</v>
      </c>
      <c r="D1279" s="80">
        <f t="shared" si="78"/>
        <v>466531</v>
      </c>
      <c r="F1279" s="337">
        <f>VLOOKUP(A1279,[1]Adjustments!$A$12:$DQ$1400,121,FALSE)</f>
        <v>0</v>
      </c>
      <c r="G1279" s="740">
        <f t="shared" si="80"/>
        <v>-466531</v>
      </c>
      <c r="I1279" s="738">
        <f>SUMIF('Tab 3'!$N$11:$N$409,A1279,'Tab 3'!$O$11:$O$409)</f>
        <v>0</v>
      </c>
      <c r="J1279" s="337">
        <f>SUMIF('Tab 4'!$N$11:$N$409,A1279,'Tab 4'!$O$11:$O$409)</f>
        <v>0</v>
      </c>
      <c r="K1279" s="337">
        <f>SUMIF('Tab 5'!$N$11:$N$69,A1279,'Tab 5'!$O$11:$O$69)</f>
        <v>0</v>
      </c>
      <c r="L1279" s="751">
        <f>SUMIF('Tab 6'!$N$11:$N$409,A1279,'Tab 6'!$O$11:$O$409)</f>
        <v>0</v>
      </c>
      <c r="M1279" s="337">
        <f>SUMIF('Tab7'!$N$70:$N$273,A1279,'Tab7'!$O$70:$O$273)</f>
        <v>0</v>
      </c>
      <c r="N1279" s="337">
        <f>SUMIF('Tab 8'!$N$70:$N$680,A1279,'Tab 8'!$O$70:$O$680)</f>
        <v>0</v>
      </c>
      <c r="O1279" s="739">
        <f t="shared" si="77"/>
        <v>0</v>
      </c>
      <c r="P1279" s="740">
        <f t="shared" si="79"/>
        <v>0</v>
      </c>
    </row>
    <row r="1280" spans="1:16">
      <c r="A1280" s="732" t="s">
        <v>2035</v>
      </c>
      <c r="B1280" s="80">
        <f>VLOOKUP(A1280,[1]Adjustments!$A$12:$B$1400,2,FALSE)</f>
        <v>0</v>
      </c>
      <c r="C1280" s="80">
        <f>VLOOKUP(A1280,[1]Adjustments!$A$12:$DS$1400,123,FALSE)</f>
        <v>0</v>
      </c>
      <c r="D1280" s="80">
        <f t="shared" si="78"/>
        <v>0</v>
      </c>
      <c r="F1280" s="337">
        <f>VLOOKUP(A1280,[1]Adjustments!$A$12:$DQ$1400,121,FALSE)</f>
        <v>0</v>
      </c>
      <c r="G1280" s="740">
        <f t="shared" si="80"/>
        <v>0</v>
      </c>
      <c r="I1280" s="738">
        <f>SUMIF('Tab 3'!$N$11:$N$409,A1280,'Tab 3'!$O$11:$O$409)</f>
        <v>0</v>
      </c>
      <c r="J1280" s="337">
        <f>SUMIF('Tab 4'!$N$11:$N$409,A1280,'Tab 4'!$O$11:$O$409)</f>
        <v>0</v>
      </c>
      <c r="K1280" s="337">
        <f>SUMIF('Tab 5'!$N$11:$N$69,A1280,'Tab 5'!$O$11:$O$69)</f>
        <v>0</v>
      </c>
      <c r="L1280" s="751">
        <f>SUMIF('Tab 6'!$N$11:$N$409,A1280,'Tab 6'!$O$11:$O$409)</f>
        <v>0</v>
      </c>
      <c r="M1280" s="337">
        <f>SUMIF('Tab7'!$N$70:$N$273,A1280,'Tab7'!$O$70:$O$273)</f>
        <v>0</v>
      </c>
      <c r="N1280" s="337">
        <f>SUMIF('Tab 8'!$N$70:$N$680,A1280,'Tab 8'!$O$70:$O$680)</f>
        <v>0</v>
      </c>
      <c r="O1280" s="739">
        <f t="shared" si="77"/>
        <v>0</v>
      </c>
      <c r="P1280" s="740">
        <f t="shared" si="79"/>
        <v>0</v>
      </c>
    </row>
    <row r="1281" spans="1:16">
      <c r="A1281" s="732" t="s">
        <v>1293</v>
      </c>
      <c r="B1281" s="80">
        <f>VLOOKUP(A1281,[1]Adjustments!$A$12:$B$1400,2,FALSE)</f>
        <v>218536</v>
      </c>
      <c r="C1281" s="80">
        <f>VLOOKUP(A1281,[1]Adjustments!$A$12:$DS$1400,123,FALSE)</f>
        <v>0</v>
      </c>
      <c r="D1281" s="80">
        <f t="shared" si="78"/>
        <v>218536</v>
      </c>
      <c r="F1281" s="337">
        <f>VLOOKUP(A1281,[1]Adjustments!$A$12:$DQ$1400,121,FALSE)</f>
        <v>0</v>
      </c>
      <c r="G1281" s="740">
        <f t="shared" si="80"/>
        <v>-218536</v>
      </c>
      <c r="I1281" s="738">
        <f>SUMIF('Tab 3'!$N$11:$N$409,A1281,'Tab 3'!$O$11:$O$409)</f>
        <v>0</v>
      </c>
      <c r="J1281" s="337">
        <f>SUMIF('Tab 4'!$N$11:$N$409,A1281,'Tab 4'!$O$11:$O$409)</f>
        <v>0</v>
      </c>
      <c r="K1281" s="337">
        <f>SUMIF('Tab 5'!$N$11:$N$69,A1281,'Tab 5'!$O$11:$O$69)</f>
        <v>0</v>
      </c>
      <c r="L1281" s="751">
        <f>SUMIF('Tab 6'!$N$11:$N$409,A1281,'Tab 6'!$O$11:$O$409)</f>
        <v>0</v>
      </c>
      <c r="M1281" s="337">
        <f>SUMIF('Tab7'!$N$70:$N$273,A1281,'Tab7'!$O$70:$O$273)</f>
        <v>0</v>
      </c>
      <c r="N1281" s="337">
        <f>SUMIF('Tab 8'!$N$70:$N$680,A1281,'Tab 8'!$O$70:$O$680)</f>
        <v>0</v>
      </c>
      <c r="O1281" s="739">
        <f t="shared" si="77"/>
        <v>0</v>
      </c>
      <c r="P1281" s="740">
        <f t="shared" si="79"/>
        <v>0</v>
      </c>
    </row>
    <row r="1282" spans="1:16">
      <c r="A1282" s="732" t="s">
        <v>1294</v>
      </c>
      <c r="B1282" s="80">
        <f>VLOOKUP(A1282,[1]Adjustments!$A$12:$B$1400,2,FALSE)</f>
        <v>-262490</v>
      </c>
      <c r="C1282" s="80">
        <f>VLOOKUP(A1282,[1]Adjustments!$A$12:$DS$1400,123,FALSE)</f>
        <v>0</v>
      </c>
      <c r="D1282" s="80">
        <f t="shared" si="78"/>
        <v>-262490</v>
      </c>
      <c r="F1282" s="337">
        <f>VLOOKUP(A1282,[1]Adjustments!$A$12:$DQ$1400,121,FALSE)</f>
        <v>0</v>
      </c>
      <c r="G1282" s="740">
        <f t="shared" si="80"/>
        <v>262490</v>
      </c>
      <c r="I1282" s="738">
        <f>SUMIF('Tab 3'!$N$11:$N$409,A1282,'Tab 3'!$O$11:$O$409)</f>
        <v>0</v>
      </c>
      <c r="J1282" s="337">
        <f>SUMIF('Tab 4'!$N$11:$N$409,A1282,'Tab 4'!$O$11:$O$409)</f>
        <v>0</v>
      </c>
      <c r="K1282" s="337">
        <f>SUMIF('Tab 5'!$N$11:$N$69,A1282,'Tab 5'!$O$11:$O$69)</f>
        <v>0</v>
      </c>
      <c r="L1282" s="751">
        <f>SUMIF('Tab 6'!$N$11:$N$409,A1282,'Tab 6'!$O$11:$O$409)</f>
        <v>0</v>
      </c>
      <c r="M1282" s="337">
        <f>SUMIF('Tab7'!$N$70:$N$273,A1282,'Tab7'!$O$70:$O$273)</f>
        <v>0</v>
      </c>
      <c r="N1282" s="337">
        <f>SUMIF('Tab 8'!$N$70:$N$680,A1282,'Tab 8'!$O$70:$O$680)</f>
        <v>0</v>
      </c>
      <c r="O1282" s="739">
        <f t="shared" si="77"/>
        <v>0</v>
      </c>
      <c r="P1282" s="740">
        <f t="shared" si="79"/>
        <v>0</v>
      </c>
    </row>
    <row r="1283" spans="1:16">
      <c r="A1283" s="732" t="s">
        <v>2036</v>
      </c>
      <c r="B1283" s="80">
        <f>VLOOKUP(A1283,[1]Adjustments!$A$12:$B$1400,2,FALSE)</f>
        <v>0</v>
      </c>
      <c r="C1283" s="80">
        <f>VLOOKUP(A1283,[1]Adjustments!$A$12:$DS$1400,123,FALSE)</f>
        <v>0</v>
      </c>
      <c r="D1283" s="80">
        <f t="shared" si="78"/>
        <v>0</v>
      </c>
      <c r="F1283" s="337">
        <f>VLOOKUP(A1283,[1]Adjustments!$A$12:$DQ$1400,121,FALSE)</f>
        <v>0</v>
      </c>
      <c r="G1283" s="740">
        <f t="shared" si="80"/>
        <v>0</v>
      </c>
      <c r="I1283" s="738">
        <f>SUMIF('Tab 3'!$N$11:$N$409,A1283,'Tab 3'!$O$11:$O$409)</f>
        <v>0</v>
      </c>
      <c r="J1283" s="337">
        <f>SUMIF('Tab 4'!$N$11:$N$409,A1283,'Tab 4'!$O$11:$O$409)</f>
        <v>0</v>
      </c>
      <c r="K1283" s="337">
        <f>SUMIF('Tab 5'!$N$11:$N$69,A1283,'Tab 5'!$O$11:$O$69)</f>
        <v>0</v>
      </c>
      <c r="L1283" s="751">
        <f>SUMIF('Tab 6'!$N$11:$N$409,A1283,'Tab 6'!$O$11:$O$409)</f>
        <v>0</v>
      </c>
      <c r="M1283" s="337">
        <f>SUMIF('Tab7'!$N$70:$N$273,A1283,'Tab7'!$O$70:$O$273)</f>
        <v>0</v>
      </c>
      <c r="N1283" s="337">
        <f>SUMIF('Tab 8'!$N$70:$N$680,A1283,'Tab 8'!$O$70:$O$680)</f>
        <v>0</v>
      </c>
      <c r="O1283" s="739">
        <f t="shared" si="77"/>
        <v>0</v>
      </c>
      <c r="P1283" s="740">
        <f t="shared" si="79"/>
        <v>0</v>
      </c>
    </row>
    <row r="1284" spans="1:16">
      <c r="A1284" s="732" t="s">
        <v>1295</v>
      </c>
      <c r="B1284" s="80">
        <f>VLOOKUP(A1284,[1]Adjustments!$A$12:$B$1400,2,FALSE)</f>
        <v>3038419</v>
      </c>
      <c r="C1284" s="80">
        <f>VLOOKUP(A1284,[1]Adjustments!$A$12:$DS$1400,123,FALSE)</f>
        <v>0</v>
      </c>
      <c r="D1284" s="80">
        <f t="shared" si="78"/>
        <v>3038419</v>
      </c>
      <c r="F1284" s="337">
        <f>VLOOKUP(A1284,[1]Adjustments!$A$12:$DQ$1400,121,FALSE)</f>
        <v>0</v>
      </c>
      <c r="G1284" s="740">
        <f t="shared" si="80"/>
        <v>-3038419</v>
      </c>
      <c r="I1284" s="738">
        <f>SUMIF('Tab 3'!$N$11:$N$409,A1284,'Tab 3'!$O$11:$O$409)</f>
        <v>0</v>
      </c>
      <c r="J1284" s="337">
        <f>SUMIF('Tab 4'!$N$11:$N$409,A1284,'Tab 4'!$O$11:$O$409)</f>
        <v>0</v>
      </c>
      <c r="K1284" s="337">
        <f>SUMIF('Tab 5'!$N$11:$N$69,A1284,'Tab 5'!$O$11:$O$69)</f>
        <v>0</v>
      </c>
      <c r="L1284" s="751">
        <f>SUMIF('Tab 6'!$N$11:$N$409,A1284,'Tab 6'!$O$11:$O$409)</f>
        <v>0</v>
      </c>
      <c r="M1284" s="337">
        <f>SUMIF('Tab7'!$N$70:$N$273,A1284,'Tab7'!$O$70:$O$273)</f>
        <v>0</v>
      </c>
      <c r="N1284" s="337">
        <f>SUMIF('Tab 8'!$N$70:$N$680,A1284,'Tab 8'!$O$70:$O$680)</f>
        <v>0</v>
      </c>
      <c r="O1284" s="739">
        <f t="shared" si="77"/>
        <v>0</v>
      </c>
      <c r="P1284" s="740">
        <f t="shared" si="79"/>
        <v>0</v>
      </c>
    </row>
    <row r="1285" spans="1:16">
      <c r="A1285" s="732" t="s">
        <v>2037</v>
      </c>
      <c r="B1285" s="80">
        <f>VLOOKUP(A1285,[1]Adjustments!$A$12:$B$1400,2,FALSE)</f>
        <v>0</v>
      </c>
      <c r="C1285" s="80">
        <f>VLOOKUP(A1285,[1]Adjustments!$A$12:$DS$1400,123,FALSE)</f>
        <v>0</v>
      </c>
      <c r="D1285" s="80">
        <f t="shared" si="78"/>
        <v>0</v>
      </c>
      <c r="F1285" s="337">
        <f>VLOOKUP(A1285,[1]Adjustments!$A$12:$DQ$1400,121,FALSE)</f>
        <v>0</v>
      </c>
      <c r="G1285" s="740">
        <f t="shared" si="80"/>
        <v>0</v>
      </c>
      <c r="I1285" s="738">
        <f>SUMIF('Tab 3'!$N$11:$N$409,A1285,'Tab 3'!$O$11:$O$409)</f>
        <v>0</v>
      </c>
      <c r="J1285" s="337">
        <f>SUMIF('Tab 4'!$N$11:$N$409,A1285,'Tab 4'!$O$11:$O$409)</f>
        <v>0</v>
      </c>
      <c r="K1285" s="337">
        <f>SUMIF('Tab 5'!$N$11:$N$69,A1285,'Tab 5'!$O$11:$O$69)</f>
        <v>0</v>
      </c>
      <c r="L1285" s="751">
        <f>SUMIF('Tab 6'!$N$11:$N$409,A1285,'Tab 6'!$O$11:$O$409)</f>
        <v>0</v>
      </c>
      <c r="M1285" s="337">
        <f>SUMIF('Tab7'!$N$70:$N$273,A1285,'Tab7'!$O$70:$O$273)</f>
        <v>0</v>
      </c>
      <c r="N1285" s="337">
        <f>SUMIF('Tab 8'!$N$70:$N$680,A1285,'Tab 8'!$O$70:$O$680)</f>
        <v>0</v>
      </c>
      <c r="O1285" s="739">
        <f t="shared" si="77"/>
        <v>0</v>
      </c>
      <c r="P1285" s="740">
        <f t="shared" si="79"/>
        <v>0</v>
      </c>
    </row>
    <row r="1286" spans="1:16">
      <c r="A1286" s="732" t="s">
        <v>2038</v>
      </c>
      <c r="B1286" s="80">
        <f>VLOOKUP(A1286,[1]Adjustments!$A$12:$B$1400,2,FALSE)</f>
        <v>0</v>
      </c>
      <c r="C1286" s="80">
        <f>VLOOKUP(A1286,[1]Adjustments!$A$12:$DS$1400,123,FALSE)</f>
        <v>0</v>
      </c>
      <c r="D1286" s="80">
        <f t="shared" si="78"/>
        <v>0</v>
      </c>
      <c r="F1286" s="337">
        <f>VLOOKUP(A1286,[1]Adjustments!$A$12:$DQ$1400,121,FALSE)</f>
        <v>0</v>
      </c>
      <c r="G1286" s="740">
        <f t="shared" si="80"/>
        <v>0</v>
      </c>
      <c r="I1286" s="738">
        <f>SUMIF('Tab 3'!$N$11:$N$409,A1286,'Tab 3'!$O$11:$O$409)</f>
        <v>0</v>
      </c>
      <c r="J1286" s="337">
        <f>SUMIF('Tab 4'!$N$11:$N$409,A1286,'Tab 4'!$O$11:$O$409)</f>
        <v>0</v>
      </c>
      <c r="K1286" s="337">
        <f>SUMIF('Tab 5'!$N$11:$N$69,A1286,'Tab 5'!$O$11:$O$69)</f>
        <v>0</v>
      </c>
      <c r="L1286" s="751">
        <f>SUMIF('Tab 6'!$N$11:$N$409,A1286,'Tab 6'!$O$11:$O$409)</f>
        <v>0</v>
      </c>
      <c r="M1286" s="337">
        <f>SUMIF('Tab7'!$N$70:$N$273,A1286,'Tab7'!$O$70:$O$273)</f>
        <v>0</v>
      </c>
      <c r="N1286" s="337">
        <f>SUMIF('Tab 8'!$N$70:$N$680,A1286,'Tab 8'!$O$70:$O$680)</f>
        <v>0</v>
      </c>
      <c r="O1286" s="739">
        <f t="shared" si="77"/>
        <v>0</v>
      </c>
      <c r="P1286" s="740">
        <f t="shared" si="79"/>
        <v>0</v>
      </c>
    </row>
    <row r="1287" spans="1:16">
      <c r="A1287" s="732" t="s">
        <v>1296</v>
      </c>
      <c r="B1287" s="80">
        <f>VLOOKUP(A1287,[1]Adjustments!$A$12:$B$1400,2,FALSE)</f>
        <v>45683815</v>
      </c>
      <c r="C1287" s="80">
        <f>VLOOKUP(A1287,[1]Adjustments!$A$12:$DS$1400,123,FALSE)</f>
        <v>0</v>
      </c>
      <c r="D1287" s="80">
        <f t="shared" si="78"/>
        <v>45683815</v>
      </c>
      <c r="F1287" s="337">
        <f>VLOOKUP(A1287,[1]Adjustments!$A$12:$DQ$1400,121,FALSE)</f>
        <v>0</v>
      </c>
      <c r="G1287" s="740">
        <f t="shared" si="80"/>
        <v>-45683815</v>
      </c>
      <c r="I1287" s="738">
        <f>SUMIF('Tab 3'!$N$11:$N$409,A1287,'Tab 3'!$O$11:$O$409)</f>
        <v>0</v>
      </c>
      <c r="J1287" s="337">
        <f>SUMIF('Tab 4'!$N$11:$N$409,A1287,'Tab 4'!$O$11:$O$409)</f>
        <v>0</v>
      </c>
      <c r="K1287" s="337">
        <f>SUMIF('Tab 5'!$N$11:$N$69,A1287,'Tab 5'!$O$11:$O$69)</f>
        <v>0</v>
      </c>
      <c r="L1287" s="751">
        <f>SUMIF('Tab 6'!$N$11:$N$409,A1287,'Tab 6'!$O$11:$O$409)</f>
        <v>0</v>
      </c>
      <c r="M1287" s="337">
        <f>SUMIF('Tab7'!$N$70:$N$273,A1287,'Tab7'!$O$70:$O$273)</f>
        <v>0</v>
      </c>
      <c r="N1287" s="337">
        <f>SUMIF('Tab 8'!$N$70:$N$680,A1287,'Tab 8'!$O$70:$O$680)</f>
        <v>0</v>
      </c>
      <c r="O1287" s="739">
        <f t="shared" si="77"/>
        <v>0</v>
      </c>
      <c r="P1287" s="740">
        <f t="shared" si="79"/>
        <v>0</v>
      </c>
    </row>
    <row r="1288" spans="1:16">
      <c r="A1288" s="732" t="s">
        <v>1297</v>
      </c>
      <c r="B1288" s="80">
        <f>VLOOKUP(A1288,[1]Adjustments!$A$12:$B$1400,2,FALSE)</f>
        <v>2406665</v>
      </c>
      <c r="C1288" s="80">
        <f>VLOOKUP(A1288,[1]Adjustments!$A$12:$DS$1400,123,FALSE)</f>
        <v>0</v>
      </c>
      <c r="D1288" s="80">
        <f t="shared" si="78"/>
        <v>2406665</v>
      </c>
      <c r="F1288" s="337">
        <f>VLOOKUP(A1288,[1]Adjustments!$A$12:$DQ$1400,121,FALSE)</f>
        <v>0</v>
      </c>
      <c r="G1288" s="740">
        <f t="shared" si="80"/>
        <v>-2406665</v>
      </c>
      <c r="I1288" s="738">
        <f>SUMIF('Tab 3'!$N$11:$N$409,A1288,'Tab 3'!$O$11:$O$409)</f>
        <v>0</v>
      </c>
      <c r="J1288" s="337">
        <f>SUMIF('Tab 4'!$N$11:$N$409,A1288,'Tab 4'!$O$11:$O$409)</f>
        <v>0</v>
      </c>
      <c r="K1288" s="337">
        <f>SUMIF('Tab 5'!$N$11:$N$69,A1288,'Tab 5'!$O$11:$O$69)</f>
        <v>0</v>
      </c>
      <c r="L1288" s="751">
        <f>SUMIF('Tab 6'!$N$11:$N$409,A1288,'Tab 6'!$O$11:$O$409)</f>
        <v>0</v>
      </c>
      <c r="M1288" s="337">
        <f>SUMIF('Tab7'!$N$70:$N$273,A1288,'Tab7'!$O$70:$O$273)</f>
        <v>0</v>
      </c>
      <c r="N1288" s="337">
        <f>SUMIF('Tab 8'!$N$70:$N$680,A1288,'Tab 8'!$O$70:$O$680)</f>
        <v>0</v>
      </c>
      <c r="O1288" s="739">
        <f t="shared" si="77"/>
        <v>0</v>
      </c>
      <c r="P1288" s="740">
        <f t="shared" si="79"/>
        <v>0</v>
      </c>
    </row>
    <row r="1289" spans="1:16">
      <c r="A1289" s="732" t="s">
        <v>1298</v>
      </c>
      <c r="B1289" s="80">
        <f>VLOOKUP(A1289,[1]Adjustments!$A$12:$B$1400,2,FALSE)</f>
        <v>1303287</v>
      </c>
      <c r="C1289" s="80">
        <f>VLOOKUP(A1289,[1]Adjustments!$A$12:$DS$1400,123,FALSE)</f>
        <v>0</v>
      </c>
      <c r="D1289" s="80">
        <f t="shared" si="78"/>
        <v>1303287</v>
      </c>
      <c r="F1289" s="337">
        <f>VLOOKUP(A1289,[1]Adjustments!$A$12:$DQ$1400,121,FALSE)</f>
        <v>235355</v>
      </c>
      <c r="G1289" s="740">
        <f t="shared" si="80"/>
        <v>-1067932</v>
      </c>
      <c r="I1289" s="738">
        <f>SUMIF('Tab 3'!$N$11:$N$409,A1289,'Tab 3'!$O$11:$O$409)</f>
        <v>0</v>
      </c>
      <c r="J1289" s="337">
        <f>SUMIF('Tab 4'!$N$11:$N$409,A1289,'Tab 4'!$O$11:$O$409)</f>
        <v>0</v>
      </c>
      <c r="K1289" s="337">
        <f>SUMIF('Tab 5'!$N$11:$N$69,A1289,'Tab 5'!$O$11:$O$69)</f>
        <v>0</v>
      </c>
      <c r="L1289" s="751">
        <f>SUMIF('Tab 6'!$N$11:$N$409,A1289,'Tab 6'!$O$11:$O$409)</f>
        <v>0</v>
      </c>
      <c r="M1289" s="337">
        <f>SUMIF('Tab7'!$N$70:$N$273,A1289,'Tab7'!$O$70:$O$273)</f>
        <v>0</v>
      </c>
      <c r="N1289" s="337">
        <f>SUMIF('Tab 8'!$N$70:$N$680,A1289,'Tab 8'!$O$70:$O$680)</f>
        <v>0</v>
      </c>
      <c r="O1289" s="739">
        <f t="shared" si="77"/>
        <v>0</v>
      </c>
      <c r="P1289" s="740">
        <f t="shared" si="79"/>
        <v>0</v>
      </c>
    </row>
    <row r="1290" spans="1:16">
      <c r="A1290" s="732" t="s">
        <v>1299</v>
      </c>
      <c r="B1290" s="80">
        <f>VLOOKUP(A1290,[1]Adjustments!$A$12:$B$1400,2,FALSE)</f>
        <v>44924950</v>
      </c>
      <c r="C1290" s="80">
        <f>VLOOKUP(A1290,[1]Adjustments!$A$12:$DS$1400,123,FALSE)</f>
        <v>0</v>
      </c>
      <c r="D1290" s="80">
        <f t="shared" si="78"/>
        <v>44924950</v>
      </c>
      <c r="F1290" s="337">
        <f>VLOOKUP(A1290,[1]Adjustments!$A$12:$DQ$1400,121,FALSE)</f>
        <v>0</v>
      </c>
      <c r="G1290" s="740">
        <f t="shared" si="80"/>
        <v>-44924950</v>
      </c>
      <c r="I1290" s="738">
        <f>SUMIF('Tab 3'!$N$11:$N$409,A1290,'Tab 3'!$O$11:$O$409)</f>
        <v>0</v>
      </c>
      <c r="J1290" s="337">
        <f>SUMIF('Tab 4'!$N$11:$N$409,A1290,'Tab 4'!$O$11:$O$409)</f>
        <v>0</v>
      </c>
      <c r="K1290" s="337">
        <f>SUMIF('Tab 5'!$N$11:$N$69,A1290,'Tab 5'!$O$11:$O$69)</f>
        <v>0</v>
      </c>
      <c r="L1290" s="751">
        <f>SUMIF('Tab 6'!$N$11:$N$409,A1290,'Tab 6'!$O$11:$O$409)</f>
        <v>0</v>
      </c>
      <c r="M1290" s="337">
        <f>SUMIF('Tab7'!$N$70:$N$273,A1290,'Tab7'!$O$70:$O$273)</f>
        <v>0</v>
      </c>
      <c r="N1290" s="337">
        <f>SUMIF('Tab 8'!$N$70:$N$680,A1290,'Tab 8'!$O$70:$O$680)</f>
        <v>0</v>
      </c>
      <c r="O1290" s="739">
        <f t="shared" si="77"/>
        <v>0</v>
      </c>
      <c r="P1290" s="740">
        <f t="shared" si="79"/>
        <v>0</v>
      </c>
    </row>
    <row r="1291" spans="1:16">
      <c r="A1291" s="732" t="s">
        <v>1300</v>
      </c>
      <c r="B1291" s="80">
        <f>VLOOKUP(A1291,[1]Adjustments!$A$12:$B$1400,2,FALSE)</f>
        <v>14483763.999999899</v>
      </c>
      <c r="C1291" s="80">
        <f>VLOOKUP(A1291,[1]Adjustments!$A$12:$DS$1400,123,FALSE)</f>
        <v>0</v>
      </c>
      <c r="D1291" s="80">
        <f t="shared" si="78"/>
        <v>14483763.999999899</v>
      </c>
      <c r="F1291" s="337">
        <f>VLOOKUP(A1291,[1]Adjustments!$A$12:$DQ$1400,121,FALSE)</f>
        <v>631524.40000000014</v>
      </c>
      <c r="G1291" s="740">
        <f t="shared" si="80"/>
        <v>-13852239.599999899</v>
      </c>
      <c r="I1291" s="738">
        <f>SUMIF('Tab 3'!$N$11:$N$409,A1291,'Tab 3'!$O$11:$O$409)</f>
        <v>218458.40000000014</v>
      </c>
      <c r="J1291" s="337">
        <f>SUMIF('Tab 4'!$N$11:$N$409,A1291,'Tab 4'!$O$11:$O$409)</f>
        <v>0</v>
      </c>
      <c r="K1291" s="337">
        <f>SUMIF('Tab 5'!$N$11:$N$69,A1291,'Tab 5'!$O$11:$O$69)</f>
        <v>0</v>
      </c>
      <c r="L1291" s="751">
        <f>SUMIF('Tab 6'!$N$11:$N$409,A1291,'Tab 6'!$O$11:$O$409)</f>
        <v>0</v>
      </c>
      <c r="M1291" s="337">
        <f>SUMIF('Tab7'!$N$70:$N$273,A1291,'Tab7'!$O$70:$O$273)</f>
        <v>0</v>
      </c>
      <c r="N1291" s="337">
        <f>SUMIF('Tab 8'!$N$70:$N$680,A1291,'Tab 8'!$O$70:$O$680)</f>
        <v>0</v>
      </c>
      <c r="O1291" s="739">
        <f t="shared" si="77"/>
        <v>218458.40000000014</v>
      </c>
      <c r="P1291" s="740">
        <f t="shared" si="79"/>
        <v>218458.40000000014</v>
      </c>
    </row>
    <row r="1292" spans="1:16">
      <c r="A1292" s="732" t="s">
        <v>1301</v>
      </c>
      <c r="B1292" s="80">
        <f>VLOOKUP(A1292,[1]Adjustments!$A$12:$B$1400,2,FALSE)</f>
        <v>115235561</v>
      </c>
      <c r="C1292" s="80">
        <f>VLOOKUP(A1292,[1]Adjustments!$A$12:$DS$1400,123,FALSE)</f>
        <v>0</v>
      </c>
      <c r="D1292" s="80">
        <f t="shared" si="78"/>
        <v>115235561</v>
      </c>
      <c r="F1292" s="337">
        <f>VLOOKUP(A1292,[1]Adjustments!$A$12:$DQ$1400,121,FALSE)</f>
        <v>61353</v>
      </c>
      <c r="G1292" s="740">
        <f t="shared" si="80"/>
        <v>-115174208</v>
      </c>
      <c r="I1292" s="738">
        <f>SUMIF('Tab 3'!$N$11:$N$409,A1292,'Tab 3'!$O$11:$O$409)</f>
        <v>0</v>
      </c>
      <c r="J1292" s="337">
        <f>SUMIF('Tab 4'!$N$11:$N$409,A1292,'Tab 4'!$O$11:$O$409)</f>
        <v>0</v>
      </c>
      <c r="K1292" s="337">
        <f>SUMIF('Tab 5'!$N$11:$N$69,A1292,'Tab 5'!$O$11:$O$69)</f>
        <v>0</v>
      </c>
      <c r="L1292" s="751">
        <f>SUMIF('Tab 6'!$N$11:$N$409,A1292,'Tab 6'!$O$11:$O$409)</f>
        <v>0</v>
      </c>
      <c r="M1292" s="337">
        <f>SUMIF('Tab7'!$N$70:$N$273,A1292,'Tab7'!$O$70:$O$273)</f>
        <v>0</v>
      </c>
      <c r="N1292" s="337">
        <f>SUMIF('Tab 8'!$N$70:$N$680,A1292,'Tab 8'!$O$70:$O$680)</f>
        <v>0</v>
      </c>
      <c r="O1292" s="739">
        <f t="shared" si="77"/>
        <v>0</v>
      </c>
      <c r="P1292" s="740">
        <f t="shared" si="79"/>
        <v>0</v>
      </c>
    </row>
    <row r="1293" spans="1:16">
      <c r="A1293" s="732" t="s">
        <v>1302</v>
      </c>
      <c r="B1293" s="80">
        <f>VLOOKUP(A1293,[1]Adjustments!$A$12:$B$1400,2,FALSE)</f>
        <v>87997357</v>
      </c>
      <c r="C1293" s="80">
        <f>VLOOKUP(A1293,[1]Adjustments!$A$12:$DS$1400,123,FALSE)</f>
        <v>0</v>
      </c>
      <c r="D1293" s="80">
        <f t="shared" si="78"/>
        <v>87997357</v>
      </c>
      <c r="F1293" s="337">
        <f>VLOOKUP(A1293,[1]Adjustments!$A$12:$DQ$1400,121,FALSE)</f>
        <v>0</v>
      </c>
      <c r="G1293" s="740">
        <f t="shared" si="80"/>
        <v>-87997357</v>
      </c>
      <c r="I1293" s="738">
        <f>SUMIF('Tab 3'!$N$11:$N$409,A1293,'Tab 3'!$O$11:$O$409)</f>
        <v>0</v>
      </c>
      <c r="J1293" s="337">
        <f>SUMIF('Tab 4'!$N$11:$N$409,A1293,'Tab 4'!$O$11:$O$409)</f>
        <v>0</v>
      </c>
      <c r="K1293" s="337">
        <f>SUMIF('Tab 5'!$N$11:$N$69,A1293,'Tab 5'!$O$11:$O$69)</f>
        <v>0</v>
      </c>
      <c r="L1293" s="751">
        <f>SUMIF('Tab 6'!$N$11:$N$409,A1293,'Tab 6'!$O$11:$O$409)</f>
        <v>0</v>
      </c>
      <c r="M1293" s="337">
        <f>SUMIF('Tab7'!$N$70:$N$273,A1293,'Tab7'!$O$70:$O$273)</f>
        <v>0</v>
      </c>
      <c r="N1293" s="337">
        <f>SUMIF('Tab 8'!$N$70:$N$680,A1293,'Tab 8'!$O$70:$O$680)</f>
        <v>0</v>
      </c>
      <c r="O1293" s="739">
        <f t="shared" si="77"/>
        <v>0</v>
      </c>
      <c r="P1293" s="740">
        <f t="shared" si="79"/>
        <v>0</v>
      </c>
    </row>
    <row r="1294" spans="1:16">
      <c r="A1294" s="732" t="s">
        <v>1303</v>
      </c>
      <c r="B1294" s="80">
        <f>VLOOKUP(A1294,[1]Adjustments!$A$12:$B$1400,2,FALSE)</f>
        <v>-214545</v>
      </c>
      <c r="C1294" s="80">
        <f>VLOOKUP(A1294,[1]Adjustments!$A$12:$DS$1400,123,FALSE)</f>
        <v>0</v>
      </c>
      <c r="D1294" s="80">
        <f t="shared" si="78"/>
        <v>-214545</v>
      </c>
      <c r="F1294" s="337">
        <f>VLOOKUP(A1294,[1]Adjustments!$A$12:$DQ$1400,121,FALSE)</f>
        <v>0</v>
      </c>
      <c r="G1294" s="740">
        <f t="shared" si="80"/>
        <v>214545</v>
      </c>
      <c r="I1294" s="738">
        <f>SUMIF('Tab 3'!$N$11:$N$409,A1294,'Tab 3'!$O$11:$O$409)</f>
        <v>0</v>
      </c>
      <c r="J1294" s="337">
        <f>SUMIF('Tab 4'!$N$11:$N$409,A1294,'Tab 4'!$O$11:$O$409)</f>
        <v>0</v>
      </c>
      <c r="K1294" s="337">
        <f>SUMIF('Tab 5'!$N$11:$N$69,A1294,'Tab 5'!$O$11:$O$69)</f>
        <v>0</v>
      </c>
      <c r="L1294" s="751">
        <f>SUMIF('Tab 6'!$N$11:$N$409,A1294,'Tab 6'!$O$11:$O$409)</f>
        <v>0</v>
      </c>
      <c r="M1294" s="337">
        <f>SUMIF('Tab7'!$N$70:$N$273,A1294,'Tab7'!$O$70:$O$273)</f>
        <v>0</v>
      </c>
      <c r="N1294" s="337">
        <f>SUMIF('Tab 8'!$N$70:$N$680,A1294,'Tab 8'!$O$70:$O$680)</f>
        <v>0</v>
      </c>
      <c r="O1294" s="739">
        <f t="shared" ref="O1294:O1317" si="81">SUM(I1294:N1294)</f>
        <v>0</v>
      </c>
      <c r="P1294" s="740">
        <f t="shared" si="79"/>
        <v>0</v>
      </c>
    </row>
    <row r="1295" spans="1:16">
      <c r="A1295" s="732" t="s">
        <v>1304</v>
      </c>
      <c r="B1295" s="80">
        <f>VLOOKUP(A1295,[1]Adjustments!$A$12:$B$1400,2,FALSE)</f>
        <v>7387040</v>
      </c>
      <c r="C1295" s="80">
        <f>VLOOKUP(A1295,[1]Adjustments!$A$12:$DS$1400,123,FALSE)</f>
        <v>0</v>
      </c>
      <c r="D1295" s="80">
        <f t="shared" si="78"/>
        <v>7387040</v>
      </c>
      <c r="F1295" s="337">
        <f>VLOOKUP(A1295,[1]Adjustments!$A$12:$DQ$1400,121,FALSE)</f>
        <v>23194134</v>
      </c>
      <c r="G1295" s="740">
        <f t="shared" si="80"/>
        <v>15807094</v>
      </c>
      <c r="I1295" s="738">
        <f>SUMIF('Tab 3'!$N$11:$N$409,A1295,'Tab 3'!$O$11:$O$409)</f>
        <v>0</v>
      </c>
      <c r="J1295" s="337">
        <f>SUMIF('Tab 4'!$N$11:$N$409,A1295,'Tab 4'!$O$11:$O$409)</f>
        <v>-43531123</v>
      </c>
      <c r="K1295" s="337">
        <f>SUMIF('Tab 5'!$N$11:$N$69,A1295,'Tab 5'!$O$11:$O$69)</f>
        <v>0</v>
      </c>
      <c r="L1295" s="751">
        <f>SUMIF('Tab 6'!$N$11:$N$409,A1295,'Tab 6'!$O$11:$O$409)</f>
        <v>0</v>
      </c>
      <c r="M1295" s="337">
        <f>SUMIF('Tab7'!$N$70:$N$273,A1295,'Tab7'!$O$70:$O$273)</f>
        <v>0</v>
      </c>
      <c r="N1295" s="337">
        <f>SUMIF('Tab 8'!$N$70:$N$680,A1295,'Tab 8'!$O$70:$O$680)</f>
        <v>0</v>
      </c>
      <c r="O1295" s="739">
        <f t="shared" si="81"/>
        <v>-43531123</v>
      </c>
      <c r="P1295" s="740">
        <f t="shared" si="79"/>
        <v>-43531123</v>
      </c>
    </row>
    <row r="1296" spans="1:16">
      <c r="A1296" s="732" t="s">
        <v>1305</v>
      </c>
      <c r="B1296" s="80">
        <f>VLOOKUP(A1296,[1]Adjustments!$A$12:$B$1400,2,FALSE)</f>
        <v>149024</v>
      </c>
      <c r="C1296" s="80">
        <f>VLOOKUP(A1296,[1]Adjustments!$A$12:$DS$1400,123,FALSE)</f>
        <v>0</v>
      </c>
      <c r="D1296" s="80">
        <f t="shared" ref="D1296:D1317" si="82">SUM(B1296:C1296)</f>
        <v>149024</v>
      </c>
      <c r="F1296" s="337">
        <f>VLOOKUP(A1296,[1]Adjustments!$A$12:$DQ$1400,121,FALSE)</f>
        <v>0</v>
      </c>
      <c r="G1296" s="740">
        <f t="shared" si="80"/>
        <v>-149024</v>
      </c>
      <c r="I1296" s="738">
        <f>SUMIF('Tab 3'!$N$11:$N$409,A1296,'Tab 3'!$O$11:$O$409)</f>
        <v>0</v>
      </c>
      <c r="J1296" s="337">
        <f>SUMIF('Tab 4'!$N$11:$N$409,A1296,'Tab 4'!$O$11:$O$409)</f>
        <v>0</v>
      </c>
      <c r="K1296" s="337">
        <f>SUMIF('Tab 5'!$N$11:$N$69,A1296,'Tab 5'!$O$11:$O$69)</f>
        <v>0</v>
      </c>
      <c r="L1296" s="751">
        <f>SUMIF('Tab 6'!$N$11:$N$409,A1296,'Tab 6'!$O$11:$O$409)</f>
        <v>0</v>
      </c>
      <c r="M1296" s="337">
        <f>SUMIF('Tab7'!$N$70:$N$273,A1296,'Tab7'!$O$70:$O$273)</f>
        <v>0</v>
      </c>
      <c r="N1296" s="337">
        <f>SUMIF('Tab 8'!$N$70:$N$680,A1296,'Tab 8'!$O$70:$O$680)</f>
        <v>0</v>
      </c>
      <c r="O1296" s="739">
        <f t="shared" si="81"/>
        <v>0</v>
      </c>
      <c r="P1296" s="740">
        <f t="shared" si="79"/>
        <v>0</v>
      </c>
    </row>
    <row r="1297" spans="1:16">
      <c r="A1297" s="732" t="s">
        <v>1306</v>
      </c>
      <c r="B1297" s="80">
        <f>VLOOKUP(A1297,[1]Adjustments!$A$12:$B$1400,2,FALSE)</f>
        <v>1048425493</v>
      </c>
      <c r="C1297" s="80">
        <f>VLOOKUP(A1297,[1]Adjustments!$A$12:$DS$1400,123,FALSE)</f>
        <v>0</v>
      </c>
      <c r="D1297" s="80">
        <f t="shared" si="82"/>
        <v>1048425493</v>
      </c>
      <c r="F1297" s="337">
        <f>VLOOKUP(A1297,[1]Adjustments!$A$12:$DQ$1400,121,FALSE)</f>
        <v>0</v>
      </c>
      <c r="G1297" s="740">
        <f t="shared" si="80"/>
        <v>-1048425493</v>
      </c>
      <c r="I1297" s="738">
        <f>SUMIF('Tab 3'!$N$11:$N$409,A1297,'Tab 3'!$O$11:$O$409)</f>
        <v>0</v>
      </c>
      <c r="J1297" s="337">
        <f>SUMIF('Tab 4'!$N$11:$N$409,A1297,'Tab 4'!$O$11:$O$409)</f>
        <v>0</v>
      </c>
      <c r="K1297" s="337">
        <f>SUMIF('Tab 5'!$N$11:$N$69,A1297,'Tab 5'!$O$11:$O$69)</f>
        <v>0</v>
      </c>
      <c r="L1297" s="751">
        <f>SUMIF('Tab 6'!$N$11:$N$409,A1297,'Tab 6'!$O$11:$O$409)</f>
        <v>0</v>
      </c>
      <c r="M1297" s="337">
        <f>SUMIF('Tab7'!$N$70:$N$273,A1297,'Tab7'!$O$70:$O$273)</f>
        <v>0</v>
      </c>
      <c r="N1297" s="337">
        <f>SUMIF('Tab 8'!$N$70:$N$680,A1297,'Tab 8'!$O$70:$O$680)</f>
        <v>0</v>
      </c>
      <c r="O1297" s="739">
        <f t="shared" si="81"/>
        <v>0</v>
      </c>
      <c r="P1297" s="740">
        <f t="shared" si="79"/>
        <v>0</v>
      </c>
    </row>
    <row r="1298" spans="1:16">
      <c r="A1298" s="732" t="s">
        <v>2039</v>
      </c>
      <c r="B1298" s="80">
        <f>VLOOKUP(A1298,[1]Adjustments!$A$12:$B$1400,2,FALSE)</f>
        <v>0</v>
      </c>
      <c r="C1298" s="80">
        <f>VLOOKUP(A1298,[1]Adjustments!$A$12:$DS$1400,123,FALSE)</f>
        <v>0</v>
      </c>
      <c r="D1298" s="80">
        <f t="shared" si="82"/>
        <v>0</v>
      </c>
      <c r="F1298" s="337">
        <f>VLOOKUP(A1298,[1]Adjustments!$A$12:$DQ$1400,121,FALSE)</f>
        <v>0</v>
      </c>
      <c r="G1298" s="740">
        <f t="shared" si="80"/>
        <v>0</v>
      </c>
      <c r="I1298" s="738">
        <f>SUMIF('Tab 3'!$N$11:$N$409,A1298,'Tab 3'!$O$11:$O$409)</f>
        <v>0</v>
      </c>
      <c r="J1298" s="337">
        <f>SUMIF('Tab 4'!$N$11:$N$409,A1298,'Tab 4'!$O$11:$O$409)</f>
        <v>0</v>
      </c>
      <c r="K1298" s="337">
        <f>SUMIF('Tab 5'!$N$11:$N$69,A1298,'Tab 5'!$O$11:$O$69)</f>
        <v>0</v>
      </c>
      <c r="L1298" s="751">
        <f>SUMIF('Tab 6'!$N$11:$N$409,A1298,'Tab 6'!$O$11:$O$409)</f>
        <v>0</v>
      </c>
      <c r="M1298" s="337">
        <f>SUMIF('Tab7'!$N$70:$N$273,A1298,'Tab7'!$O$70:$O$273)</f>
        <v>0</v>
      </c>
      <c r="N1298" s="337">
        <f>SUMIF('Tab 8'!$N$70:$N$680,A1298,'Tab 8'!$O$70:$O$680)</f>
        <v>0</v>
      </c>
      <c r="O1298" s="739">
        <f t="shared" si="81"/>
        <v>0</v>
      </c>
      <c r="P1298" s="740">
        <f t="shared" si="79"/>
        <v>0</v>
      </c>
    </row>
    <row r="1299" spans="1:16">
      <c r="A1299" s="732" t="s">
        <v>1307</v>
      </c>
      <c r="B1299" s="80">
        <f>VLOOKUP(A1299,[1]Adjustments!$A$12:$B$1400,2,FALSE)</f>
        <v>11010581</v>
      </c>
      <c r="C1299" s="80">
        <f>VLOOKUP(A1299,[1]Adjustments!$A$12:$DS$1400,123,FALSE)</f>
        <v>0</v>
      </c>
      <c r="D1299" s="80">
        <f t="shared" si="82"/>
        <v>11010581</v>
      </c>
      <c r="F1299" s="337">
        <f>VLOOKUP(A1299,[1]Adjustments!$A$12:$DQ$1400,121,FALSE)</f>
        <v>0</v>
      </c>
      <c r="G1299" s="740">
        <f t="shared" si="80"/>
        <v>-11010581</v>
      </c>
      <c r="I1299" s="738">
        <f>SUMIF('Tab 3'!$N$11:$N$409,A1299,'Tab 3'!$O$11:$O$409)</f>
        <v>0</v>
      </c>
      <c r="J1299" s="337">
        <f>SUMIF('Tab 4'!$N$11:$N$409,A1299,'Tab 4'!$O$11:$O$409)</f>
        <v>0</v>
      </c>
      <c r="K1299" s="337">
        <f>SUMIF('Tab 5'!$N$11:$N$69,A1299,'Tab 5'!$O$11:$O$69)</f>
        <v>0</v>
      </c>
      <c r="L1299" s="751">
        <f>SUMIF('Tab 6'!$N$11:$N$409,A1299,'Tab 6'!$O$11:$O$409)</f>
        <v>0</v>
      </c>
      <c r="M1299" s="337">
        <f>SUMIF('Tab7'!$N$70:$N$273,A1299,'Tab7'!$O$70:$O$273)</f>
        <v>0</v>
      </c>
      <c r="N1299" s="337">
        <f>SUMIF('Tab 8'!$N$70:$N$680,A1299,'Tab 8'!$O$70:$O$680)</f>
        <v>0</v>
      </c>
      <c r="O1299" s="739">
        <f t="shared" si="81"/>
        <v>0</v>
      </c>
      <c r="P1299" s="740">
        <f t="shared" ref="P1299:P1317" si="83">+O1299-C1299</f>
        <v>0</v>
      </c>
    </row>
    <row r="1300" spans="1:16">
      <c r="A1300" s="732" t="s">
        <v>1308</v>
      </c>
      <c r="B1300" s="80">
        <f>VLOOKUP(A1300,[1]Adjustments!$A$12:$B$1400,2,FALSE)</f>
        <v>280913</v>
      </c>
      <c r="C1300" s="80">
        <f>VLOOKUP(A1300,[1]Adjustments!$A$12:$DS$1400,123,FALSE)</f>
        <v>0</v>
      </c>
      <c r="D1300" s="80">
        <f t="shared" si="82"/>
        <v>280913</v>
      </c>
      <c r="F1300" s="337">
        <f>VLOOKUP(A1300,[1]Adjustments!$A$12:$DQ$1400,121,FALSE)</f>
        <v>0</v>
      </c>
      <c r="G1300" s="740">
        <f t="shared" si="80"/>
        <v>-280913</v>
      </c>
      <c r="I1300" s="738">
        <f>SUMIF('Tab 3'!$N$11:$N$409,A1300,'Tab 3'!$O$11:$O$409)</f>
        <v>0</v>
      </c>
      <c r="J1300" s="337">
        <f>SUMIF('Tab 4'!$N$11:$N$409,A1300,'Tab 4'!$O$11:$O$409)</f>
        <v>0</v>
      </c>
      <c r="K1300" s="337">
        <f>SUMIF('Tab 5'!$N$11:$N$69,A1300,'Tab 5'!$O$11:$O$69)</f>
        <v>0</v>
      </c>
      <c r="L1300" s="751">
        <f>SUMIF('Tab 6'!$N$11:$N$409,A1300,'Tab 6'!$O$11:$O$409)</f>
        <v>0</v>
      </c>
      <c r="M1300" s="337">
        <f>SUMIF('Tab7'!$N$70:$N$273,A1300,'Tab7'!$O$70:$O$273)</f>
        <v>0</v>
      </c>
      <c r="N1300" s="337">
        <f>SUMIF('Tab 8'!$N$70:$N$680,A1300,'Tab 8'!$O$70:$O$680)</f>
        <v>0</v>
      </c>
      <c r="O1300" s="739">
        <f t="shared" si="81"/>
        <v>0</v>
      </c>
      <c r="P1300" s="740">
        <f t="shared" si="83"/>
        <v>0</v>
      </c>
    </row>
    <row r="1301" spans="1:16">
      <c r="A1301" s="732" t="s">
        <v>1309</v>
      </c>
      <c r="B1301" s="80">
        <f>VLOOKUP(A1301,[1]Adjustments!$A$12:$B$1400,2,FALSE)</f>
        <v>7689287</v>
      </c>
      <c r="C1301" s="80">
        <f>VLOOKUP(A1301,[1]Adjustments!$A$12:$DS$1400,123,FALSE)</f>
        <v>0</v>
      </c>
      <c r="D1301" s="80">
        <f t="shared" si="82"/>
        <v>7689287</v>
      </c>
      <c r="F1301" s="337">
        <f>VLOOKUP(A1301,[1]Adjustments!$A$12:$DQ$1400,121,FALSE)</f>
        <v>0</v>
      </c>
      <c r="G1301" s="740">
        <f t="shared" si="80"/>
        <v>-7689287</v>
      </c>
      <c r="I1301" s="738">
        <f>SUMIF('Tab 3'!$N$11:$N$409,A1301,'Tab 3'!$O$11:$O$409)</f>
        <v>0</v>
      </c>
      <c r="J1301" s="337">
        <f>SUMIF('Tab 4'!$N$11:$N$409,A1301,'Tab 4'!$O$11:$O$409)</f>
        <v>0</v>
      </c>
      <c r="K1301" s="337">
        <f>SUMIF('Tab 5'!$N$11:$N$69,A1301,'Tab 5'!$O$11:$O$69)</f>
        <v>0</v>
      </c>
      <c r="L1301" s="751">
        <f>SUMIF('Tab 6'!$N$11:$N$409,A1301,'Tab 6'!$O$11:$O$409)</f>
        <v>0</v>
      </c>
      <c r="M1301" s="337">
        <f>SUMIF('Tab7'!$N$70:$N$273,A1301,'Tab7'!$O$70:$O$273)</f>
        <v>0</v>
      </c>
      <c r="N1301" s="337">
        <f>SUMIF('Tab 8'!$N$70:$N$680,A1301,'Tab 8'!$O$70:$O$680)</f>
        <v>0</v>
      </c>
      <c r="O1301" s="739">
        <f t="shared" si="81"/>
        <v>0</v>
      </c>
      <c r="P1301" s="740">
        <f t="shared" si="83"/>
        <v>0</v>
      </c>
    </row>
    <row r="1302" spans="1:16">
      <c r="A1302" s="732" t="s">
        <v>1287</v>
      </c>
      <c r="B1302" s="80">
        <f>VLOOKUP(A1302,[1]Adjustments!$A$12:$B$1400,2,FALSE)</f>
        <v>503213</v>
      </c>
      <c r="C1302" s="80">
        <f>VLOOKUP(A1302,[1]Adjustments!$A$12:$DS$1400,123,FALSE)</f>
        <v>0</v>
      </c>
      <c r="D1302" s="80">
        <f t="shared" si="82"/>
        <v>503213</v>
      </c>
      <c r="F1302" s="337">
        <f>VLOOKUP(A1302,[1]Adjustments!$A$12:$DQ$1400,121,FALSE)</f>
        <v>0</v>
      </c>
      <c r="G1302" s="740">
        <f t="shared" si="80"/>
        <v>-503213</v>
      </c>
      <c r="I1302" s="738">
        <f>SUMIF('Tab 3'!$N$11:$N$409,A1302,'Tab 3'!$O$11:$O$409)</f>
        <v>0</v>
      </c>
      <c r="J1302" s="337">
        <f>SUMIF('Tab 4'!$N$11:$N$409,A1302,'Tab 4'!$O$11:$O$409)</f>
        <v>0</v>
      </c>
      <c r="K1302" s="337">
        <f>SUMIF('Tab 5'!$N$11:$N$69,A1302,'Tab 5'!$O$11:$O$69)</f>
        <v>0</v>
      </c>
      <c r="L1302" s="751">
        <f>SUMIF('Tab 6'!$N$11:$N$409,A1302,'Tab 6'!$O$11:$O$409)</f>
        <v>0</v>
      </c>
      <c r="M1302" s="337">
        <f>SUMIF('Tab7'!$N$70:$N$273,A1302,'Tab7'!$O$70:$O$273)</f>
        <v>0</v>
      </c>
      <c r="N1302" s="337">
        <f>SUMIF('Tab 8'!$N$70:$N$680,A1302,'Tab 8'!$O$70:$O$680)</f>
        <v>0</v>
      </c>
      <c r="O1302" s="739">
        <f t="shared" si="81"/>
        <v>0</v>
      </c>
      <c r="P1302" s="740">
        <f t="shared" si="83"/>
        <v>0</v>
      </c>
    </row>
    <row r="1303" spans="1:16">
      <c r="A1303" s="732" t="s">
        <v>824</v>
      </c>
      <c r="B1303" s="80">
        <f>VLOOKUP(A1303,[1]Adjustments!$A$12:$B$1400,2,FALSE)</f>
        <v>0</v>
      </c>
      <c r="C1303" s="80">
        <f>VLOOKUP(A1303,[1]Adjustments!$A$12:$DS$1400,123,FALSE)</f>
        <v>0</v>
      </c>
      <c r="D1303" s="80">
        <f t="shared" si="82"/>
        <v>0</v>
      </c>
      <c r="F1303" s="337">
        <f>VLOOKUP(A1303,[1]Adjustments!$A$12:$DQ$1400,121,FALSE)</f>
        <v>-392048.33799999999</v>
      </c>
      <c r="G1303" s="740">
        <f t="shared" si="80"/>
        <v>-392048.33799999999</v>
      </c>
      <c r="I1303" s="738">
        <f>SUMIF('Tab 3'!$N$11:$N$409,A1303,'Tab 3'!$O$11:$O$409)</f>
        <v>-154970.3630000001</v>
      </c>
      <c r="J1303" s="337">
        <f>SUMIF('Tab 4'!$N$11:$N$409,A1303,'Tab 4'!$O$11:$O$409)</f>
        <v>0</v>
      </c>
      <c r="K1303" s="337">
        <f>SUMIF('Tab 5'!$N$11:$N$69,A1303,'Tab 5'!$O$11:$O$69)</f>
        <v>0</v>
      </c>
      <c r="L1303" s="751">
        <f>SUMIF('Tab 6'!$N$11:$N$409,A1303,'Tab 6'!$O$11:$O$409)</f>
        <v>0</v>
      </c>
      <c r="M1303" s="337">
        <f>SUMIF('Tab7'!$N$70:$N$273,A1303,'Tab7'!$O$70:$O$273)</f>
        <v>0</v>
      </c>
      <c r="N1303" s="337">
        <f>SUMIF('Tab 8'!$N$70:$N$680,A1303,'Tab 8'!$O$70:$O$680)</f>
        <v>0</v>
      </c>
      <c r="O1303" s="739">
        <f t="shared" si="81"/>
        <v>-154970.3630000001</v>
      </c>
      <c r="P1303" s="740">
        <f t="shared" si="83"/>
        <v>-154970.3630000001</v>
      </c>
    </row>
    <row r="1304" spans="1:16">
      <c r="A1304" s="732" t="s">
        <v>1478</v>
      </c>
      <c r="B1304" s="80">
        <f>VLOOKUP(A1304,[1]Adjustments!$A$12:$B$1400,2,FALSE)</f>
        <v>0</v>
      </c>
      <c r="C1304" s="80">
        <f>VLOOKUP(A1304,[1]Adjustments!$A$12:$DS$1400,123,FALSE)</f>
        <v>0</v>
      </c>
      <c r="D1304" s="80">
        <f t="shared" si="82"/>
        <v>0</v>
      </c>
      <c r="F1304" s="337">
        <f>VLOOKUP(A1304,[1]Adjustments!$A$12:$DQ$1400,121,FALSE)</f>
        <v>982562.50000000012</v>
      </c>
      <c r="G1304" s="740">
        <f t="shared" si="80"/>
        <v>982562.50000000012</v>
      </c>
      <c r="I1304" s="738">
        <f>SUMIF('Tab 3'!$N$11:$N$409,A1304,'Tab 3'!$O$11:$O$409)</f>
        <v>0</v>
      </c>
      <c r="J1304" s="337">
        <f>SUMIF('Tab 4'!$N$11:$N$409,A1304,'Tab 4'!$O$11:$O$409)</f>
        <v>0</v>
      </c>
      <c r="K1304" s="337">
        <f>SUMIF('Tab 5'!$N$11:$N$69,A1304,'Tab 5'!$O$11:$O$69)</f>
        <v>0</v>
      </c>
      <c r="L1304" s="751">
        <f>SUMIF('Tab 6'!$N$11:$N$409,A1304,'Tab 6'!$O$11:$O$409)</f>
        <v>0</v>
      </c>
      <c r="M1304" s="337">
        <f>SUMIF('Tab7'!$N$70:$N$273,A1304,'Tab7'!$O$70:$O$273)</f>
        <v>0</v>
      </c>
      <c r="N1304" s="337">
        <f>SUMIF('Tab 8'!$N$70:$N$680,A1304,'Tab 8'!$O$70:$O$680)</f>
        <v>985794.62000000011</v>
      </c>
      <c r="O1304" s="739">
        <f t="shared" si="81"/>
        <v>985794.62000000011</v>
      </c>
      <c r="P1304" s="740">
        <f t="shared" si="83"/>
        <v>985794.62000000011</v>
      </c>
    </row>
    <row r="1305" spans="1:16">
      <c r="A1305" s="732" t="s">
        <v>812</v>
      </c>
      <c r="B1305" s="80">
        <f>VLOOKUP(A1305,[1]Adjustments!$A$12:$B$1400,2,FALSE)</f>
        <v>0</v>
      </c>
      <c r="C1305" s="80">
        <f>VLOOKUP(A1305,[1]Adjustments!$A$12:$DS$1400,123,FALSE)</f>
        <v>0</v>
      </c>
      <c r="D1305" s="80">
        <f t="shared" si="82"/>
        <v>0</v>
      </c>
      <c r="F1305" s="337">
        <f>VLOOKUP(A1305,[1]Adjustments!$A$12:$DQ$1400,121,FALSE)</f>
        <v>-16409603.223846154</v>
      </c>
      <c r="G1305" s="740">
        <f t="shared" si="80"/>
        <v>-16409603.223846154</v>
      </c>
      <c r="I1305" s="738">
        <f>SUMIF('Tab 3'!$N$11:$N$409,A1305,'Tab 3'!$O$11:$O$409)</f>
        <v>0</v>
      </c>
      <c r="J1305" s="337">
        <f>SUMIF('Tab 4'!$N$11:$N$409,A1305,'Tab 4'!$O$11:$O$409)</f>
        <v>0</v>
      </c>
      <c r="K1305" s="337">
        <f>SUMIF('Tab 5'!$N$11:$N$69,A1305,'Tab 5'!$O$11:$O$69)</f>
        <v>0</v>
      </c>
      <c r="L1305" s="751">
        <f>SUMIF('Tab 6'!$N$11:$N$409,A1305,'Tab 6'!$O$11:$O$409)</f>
        <v>0</v>
      </c>
      <c r="M1305" s="337">
        <f>SUMIF('Tab7'!$N$70:$N$273,A1305,'Tab7'!$O$70:$O$273)</f>
        <v>0</v>
      </c>
      <c r="N1305" s="337">
        <f>SUMIF('Tab 8'!$N$70:$N$680,A1305,'Tab 8'!$O$70:$O$680)</f>
        <v>-16474459.013846155</v>
      </c>
      <c r="O1305" s="739">
        <f t="shared" si="81"/>
        <v>-16474459.013846155</v>
      </c>
      <c r="P1305" s="740">
        <f t="shared" si="83"/>
        <v>-16474459.013846155</v>
      </c>
    </row>
    <row r="1306" spans="1:16">
      <c r="A1306" s="732" t="s">
        <v>1469</v>
      </c>
      <c r="B1306" s="80">
        <f>VLOOKUP(A1306,[1]Adjustments!$A$12:$B$1400,2,FALSE)</f>
        <v>0</v>
      </c>
      <c r="C1306" s="80">
        <f>VLOOKUP(A1306,[1]Adjustments!$A$12:$DS$1400,123,FALSE)</f>
        <v>0</v>
      </c>
      <c r="D1306" s="80">
        <f t="shared" si="82"/>
        <v>0</v>
      </c>
      <c r="F1306" s="337">
        <f>VLOOKUP(A1306,[1]Adjustments!$A$12:$DQ$1400,121,FALSE)</f>
        <v>278366.94</v>
      </c>
      <c r="G1306" s="740">
        <f t="shared" si="80"/>
        <v>278366.94</v>
      </c>
      <c r="I1306" s="738">
        <f>SUMIF('Tab 3'!$N$11:$N$409,A1306,'Tab 3'!$O$11:$O$409)</f>
        <v>0</v>
      </c>
      <c r="J1306" s="337">
        <f>SUMIF('Tab 4'!$N$11:$N$409,A1306,'Tab 4'!$O$11:$O$409)</f>
        <v>0</v>
      </c>
      <c r="K1306" s="337">
        <f>SUMIF('Tab 5'!$N$11:$N$69,A1306,'Tab 5'!$O$11:$O$69)</f>
        <v>0</v>
      </c>
      <c r="L1306" s="751">
        <f>SUMIF('Tab 6'!$N$11:$N$409,A1306,'Tab 6'!$O$11:$O$409)</f>
        <v>0</v>
      </c>
      <c r="M1306" s="337">
        <f>SUMIF('Tab7'!$N$70:$N$273,A1306,'Tab7'!$O$70:$O$273)</f>
        <v>0</v>
      </c>
      <c r="N1306" s="337">
        <f>SUMIF('Tab 8'!$N$70:$N$680,A1306,'Tab 8'!$O$70:$O$680)</f>
        <v>0</v>
      </c>
      <c r="O1306" s="739">
        <f t="shared" si="81"/>
        <v>0</v>
      </c>
      <c r="P1306" s="740">
        <f t="shared" si="83"/>
        <v>0</v>
      </c>
    </row>
    <row r="1307" spans="1:16">
      <c r="A1307" s="732" t="s">
        <v>1537</v>
      </c>
      <c r="B1307" s="80">
        <f>VLOOKUP(A1307,[1]Adjustments!$A$12:$B$1400,2,FALSE)</f>
        <v>-5.96</v>
      </c>
      <c r="C1307" s="80">
        <f>VLOOKUP(A1307,[1]Adjustments!$A$12:$DS$1400,123,FALSE)</f>
        <v>0</v>
      </c>
      <c r="D1307" s="80">
        <f t="shared" si="82"/>
        <v>-5.96</v>
      </c>
      <c r="F1307" s="337">
        <f>VLOOKUP(A1307,[1]Adjustments!$A$12:$DQ$1400,121,FALSE)</f>
        <v>-179494.79856700249</v>
      </c>
      <c r="G1307" s="740">
        <f t="shared" si="80"/>
        <v>-179488.8385670025</v>
      </c>
      <c r="I1307" s="738">
        <f>SUMIF('Tab 3'!$N$11:$N$409,A1307,'Tab 3'!$O$11:$O$409)</f>
        <v>-79618.639887542886</v>
      </c>
      <c r="J1307" s="337">
        <f>SUMIF('Tab 4'!$N$11:$N$409,A1307,'Tab 4'!$O$11:$O$409)</f>
        <v>0</v>
      </c>
      <c r="K1307" s="337">
        <f>SUMIF('Tab 5'!$N$11:$N$69,A1307,'Tab 5'!$O$11:$O$69)</f>
        <v>0</v>
      </c>
      <c r="L1307" s="751">
        <f>SUMIF('Tab 6'!$N$11:$N$409,A1307,'Tab 6'!$O$11:$O$409)</f>
        <v>0</v>
      </c>
      <c r="M1307" s="337">
        <f>SUMIF('Tab7'!$N$70:$N$273,A1307,'Tab7'!$O$70:$O$273)</f>
        <v>0</v>
      </c>
      <c r="N1307" s="337">
        <f>SUMIF('Tab 8'!$N$70:$N$680,A1307,'Tab 8'!$O$70:$O$680)</f>
        <v>0</v>
      </c>
      <c r="O1307" s="739">
        <f t="shared" si="81"/>
        <v>-79618.639887542886</v>
      </c>
      <c r="P1307" s="740">
        <f t="shared" si="83"/>
        <v>-79618.639887542886</v>
      </c>
    </row>
    <row r="1308" spans="1:16">
      <c r="A1308" s="732" t="s">
        <v>837</v>
      </c>
      <c r="B1308" s="80">
        <f>VLOOKUP(A1308,[1]Adjustments!$A$12:$B$1400,2,FALSE)</f>
        <v>0</v>
      </c>
      <c r="C1308" s="80">
        <f>VLOOKUP(A1308,[1]Adjustments!$A$12:$DS$1400,123,FALSE)</f>
        <v>0</v>
      </c>
      <c r="D1308" s="80">
        <f t="shared" si="82"/>
        <v>0</v>
      </c>
      <c r="F1308" s="337">
        <f>VLOOKUP(A1308,[1]Adjustments!$A$12:$DQ$1400,121,FALSE)</f>
        <v>0</v>
      </c>
      <c r="G1308" s="740">
        <f t="shared" si="80"/>
        <v>0</v>
      </c>
      <c r="I1308" s="738">
        <f>SUMIF('Tab 3'!$N$11:$N$409,A1308,'Tab 3'!$O$11:$O$409)</f>
        <v>0</v>
      </c>
      <c r="J1308" s="337">
        <f>SUMIF('Tab 4'!$N$11:$N$409,A1308,'Tab 4'!$O$11:$O$409)</f>
        <v>0</v>
      </c>
      <c r="K1308" s="337">
        <f>SUMIF('Tab 5'!$N$11:$N$69,A1308,'Tab 5'!$O$11:$O$69)</f>
        <v>0</v>
      </c>
      <c r="L1308" s="751">
        <f>SUMIF('Tab 6'!$N$11:$N$409,A1308,'Tab 6'!$O$11:$O$409)</f>
        <v>0</v>
      </c>
      <c r="M1308" s="337">
        <f>SUMIF('Tab7'!$N$70:$N$273,A1308,'Tab7'!$O$70:$O$273)</f>
        <v>0</v>
      </c>
      <c r="N1308" s="337">
        <f>SUMIF('Tab 8'!$N$70:$N$680,A1308,'Tab 8'!$O$70:$O$680)</f>
        <v>0</v>
      </c>
      <c r="O1308" s="739">
        <f t="shared" si="81"/>
        <v>0</v>
      </c>
      <c r="P1308" s="740">
        <f t="shared" si="83"/>
        <v>0</v>
      </c>
    </row>
    <row r="1309" spans="1:16">
      <c r="A1309" s="732" t="s">
        <v>852</v>
      </c>
      <c r="B1309" s="80">
        <f>VLOOKUP(A1309,[1]Adjustments!$A$12:$B$1400,2,FALSE)</f>
        <v>0</v>
      </c>
      <c r="C1309" s="80">
        <f>VLOOKUP(A1309,[1]Adjustments!$A$12:$DS$1400,123,FALSE)</f>
        <v>0</v>
      </c>
      <c r="D1309" s="80">
        <f t="shared" si="82"/>
        <v>0</v>
      </c>
      <c r="F1309" s="337">
        <f>VLOOKUP(A1309,[1]Adjustments!$A$12:$DQ$1400,121,FALSE)</f>
        <v>-217075725.92307693</v>
      </c>
      <c r="G1309" s="740">
        <f t="shared" si="80"/>
        <v>-217075725.92307693</v>
      </c>
      <c r="I1309" s="738">
        <f>SUMIF('Tab 3'!$N$11:$N$409,A1309,'Tab 3'!$O$11:$O$409)</f>
        <v>0</v>
      </c>
      <c r="J1309" s="337">
        <f>SUMIF('Tab 4'!$N$11:$N$409,A1309,'Tab 4'!$O$11:$O$409)</f>
        <v>0</v>
      </c>
      <c r="K1309" s="337">
        <f>SUMIF('Tab 5'!$N$11:$N$69,A1309,'Tab 5'!$O$11:$O$69)</f>
        <v>0</v>
      </c>
      <c r="L1309" s="751">
        <f>SUMIF('Tab 6'!$N$11:$N$409,A1309,'Tab 6'!$O$11:$O$409)</f>
        <v>0</v>
      </c>
      <c r="M1309" s="337">
        <f>SUMIF('Tab7'!$N$70:$N$273,A1309,'Tab7'!$O$70:$O$273)</f>
        <v>-222689901.53846154</v>
      </c>
      <c r="N1309" s="337">
        <f>SUMIF('Tab 8'!$N$70:$N$680,A1309,'Tab 8'!$O$70:$O$680)</f>
        <v>0</v>
      </c>
      <c r="O1309" s="739">
        <f t="shared" si="81"/>
        <v>-222689901.53846154</v>
      </c>
      <c r="P1309" s="740">
        <f t="shared" si="83"/>
        <v>-222689901.53846154</v>
      </c>
    </row>
    <row r="1310" spans="1:16">
      <c r="A1310" s="732" t="s">
        <v>850</v>
      </c>
      <c r="B1310" s="80">
        <f>VLOOKUP(A1310,[1]Adjustments!$A$12:$B$1400,2,FALSE)</f>
        <v>0</v>
      </c>
      <c r="C1310" s="80">
        <f>VLOOKUP(A1310,[1]Adjustments!$A$12:$DS$1400,123,FALSE)</f>
        <v>0</v>
      </c>
      <c r="D1310" s="80">
        <f t="shared" si="82"/>
        <v>0</v>
      </c>
      <c r="F1310" s="337">
        <f>VLOOKUP(A1310,[1]Adjustments!$A$12:$DQ$1400,121,FALSE)</f>
        <v>-84958472.84615384</v>
      </c>
      <c r="G1310" s="740">
        <f t="shared" ref="G1310:G1317" si="84">+F1310-D1310</f>
        <v>-84958472.84615384</v>
      </c>
      <c r="I1310" s="738">
        <f>SUMIF('Tab 3'!$N$11:$N$409,A1310,'Tab 3'!$O$11:$O$409)</f>
        <v>0</v>
      </c>
      <c r="J1310" s="337">
        <f>SUMIF('Tab 4'!$N$11:$N$409,A1310,'Tab 4'!$O$11:$O$409)</f>
        <v>0</v>
      </c>
      <c r="K1310" s="337">
        <f>SUMIF('Tab 5'!$N$11:$N$69,A1310,'Tab 5'!$O$11:$O$69)</f>
        <v>0</v>
      </c>
      <c r="L1310" s="751">
        <f>SUMIF('Tab 6'!$N$11:$N$409,A1310,'Tab 6'!$O$11:$O$409)</f>
        <v>0</v>
      </c>
      <c r="M1310" s="337">
        <f>SUMIF('Tab7'!$N$70:$N$273,A1310,'Tab7'!$O$70:$O$273)</f>
        <v>-86632855.076923072</v>
      </c>
      <c r="N1310" s="337">
        <f>SUMIF('Tab 8'!$N$70:$N$680,A1310,'Tab 8'!$O$70:$O$680)</f>
        <v>0</v>
      </c>
      <c r="O1310" s="739">
        <f t="shared" si="81"/>
        <v>-86632855.076923072</v>
      </c>
      <c r="P1310" s="740">
        <f t="shared" si="83"/>
        <v>-86632855.076923072</v>
      </c>
    </row>
    <row r="1311" spans="1:16">
      <c r="A1311" s="732" t="s">
        <v>853</v>
      </c>
      <c r="B1311" s="80">
        <f>VLOOKUP(A1311,[1]Adjustments!$A$12:$B$1400,2,FALSE)</f>
        <v>0</v>
      </c>
      <c r="C1311" s="80">
        <f>VLOOKUP(A1311,[1]Adjustments!$A$12:$DS$1400,123,FALSE)</f>
        <v>0</v>
      </c>
      <c r="D1311" s="80">
        <f t="shared" si="82"/>
        <v>0</v>
      </c>
      <c r="F1311" s="337">
        <f>VLOOKUP(A1311,[1]Adjustments!$A$12:$DQ$1400,121,FALSE)</f>
        <v>-1045782283.1538461</v>
      </c>
      <c r="G1311" s="740">
        <f t="shared" si="84"/>
        <v>-1045782283.1538461</v>
      </c>
      <c r="I1311" s="738">
        <f>SUMIF('Tab 3'!$N$11:$N$409,A1311,'Tab 3'!$O$11:$O$409)</f>
        <v>0</v>
      </c>
      <c r="J1311" s="337">
        <f>SUMIF('Tab 4'!$N$11:$N$409,A1311,'Tab 4'!$O$11:$O$409)</f>
        <v>0</v>
      </c>
      <c r="K1311" s="337">
        <f>SUMIF('Tab 5'!$N$11:$N$69,A1311,'Tab 5'!$O$11:$O$69)</f>
        <v>0</v>
      </c>
      <c r="L1311" s="751">
        <f>SUMIF('Tab 6'!$N$11:$N$409,A1311,'Tab 6'!$O$11:$O$409)</f>
        <v>0</v>
      </c>
      <c r="M1311" s="337">
        <f>SUMIF('Tab7'!$N$70:$N$273,A1311,'Tab7'!$O$70:$O$273)</f>
        <v>-1065287281.3076923</v>
      </c>
      <c r="N1311" s="337">
        <f>SUMIF('Tab 8'!$N$70:$N$680,A1311,'Tab 8'!$O$70:$O$680)</f>
        <v>0</v>
      </c>
      <c r="O1311" s="739">
        <f t="shared" si="81"/>
        <v>-1065287281.3076923</v>
      </c>
      <c r="P1311" s="740">
        <f t="shared" si="83"/>
        <v>-1065287281.3076923</v>
      </c>
    </row>
    <row r="1312" spans="1:16">
      <c r="A1312" s="732" t="s">
        <v>858</v>
      </c>
      <c r="B1312" s="80">
        <f>VLOOKUP(A1312,[1]Adjustments!$A$12:$B$1400,2,FALSE)</f>
        <v>0</v>
      </c>
      <c r="C1312" s="80">
        <f>VLOOKUP(A1312,[1]Adjustments!$A$12:$DS$1400,123,FALSE)</f>
        <v>0</v>
      </c>
      <c r="D1312" s="80">
        <f t="shared" si="82"/>
        <v>0</v>
      </c>
      <c r="F1312" s="337">
        <f>VLOOKUP(A1312,[1]Adjustments!$A$12:$DQ$1400,121,FALSE)</f>
        <v>-1679158655.7692308</v>
      </c>
      <c r="G1312" s="740">
        <f t="shared" si="84"/>
        <v>-1679158655.7692308</v>
      </c>
      <c r="I1312" s="738">
        <f>SUMIF('Tab 3'!$N$11:$N$409,A1312,'Tab 3'!$O$11:$O$409)</f>
        <v>0</v>
      </c>
      <c r="J1312" s="337">
        <f>SUMIF('Tab 4'!$N$11:$N$409,A1312,'Tab 4'!$O$11:$O$409)</f>
        <v>0</v>
      </c>
      <c r="K1312" s="337">
        <f>SUMIF('Tab 5'!$N$11:$N$69,A1312,'Tab 5'!$O$11:$O$69)</f>
        <v>0</v>
      </c>
      <c r="L1312" s="751">
        <f>SUMIF('Tab 6'!$N$11:$N$409,A1312,'Tab 6'!$O$11:$O$409)</f>
        <v>0</v>
      </c>
      <c r="M1312" s="337">
        <f>SUMIF('Tab7'!$N$70:$N$273,A1312,'Tab7'!$O$70:$O$273)</f>
        <v>-1727414464.3846154</v>
      </c>
      <c r="N1312" s="337">
        <f>SUMIF('Tab 8'!$N$70:$N$680,A1312,'Tab 8'!$O$70:$O$680)</f>
        <v>0</v>
      </c>
      <c r="O1312" s="739">
        <f t="shared" si="81"/>
        <v>-1727414464.3846154</v>
      </c>
      <c r="P1312" s="740">
        <f t="shared" si="83"/>
        <v>-1727414464.3846154</v>
      </c>
    </row>
    <row r="1313" spans="1:17">
      <c r="A1313" s="732" t="s">
        <v>859</v>
      </c>
      <c r="B1313" s="80">
        <f>VLOOKUP(A1313,[1]Adjustments!$A$12:$B$1400,2,FALSE)</f>
        <v>0</v>
      </c>
      <c r="C1313" s="80">
        <f>VLOOKUP(A1313,[1]Adjustments!$A$12:$DS$1400,123,FALSE)</f>
        <v>0</v>
      </c>
      <c r="D1313" s="80">
        <f t="shared" si="82"/>
        <v>0</v>
      </c>
      <c r="F1313" s="337">
        <f>VLOOKUP(A1313,[1]Adjustments!$A$12:$DQ$1400,121,FALSE)</f>
        <v>-235149103.30769232</v>
      </c>
      <c r="G1313" s="740">
        <f t="shared" si="84"/>
        <v>-235149103.30769232</v>
      </c>
      <c r="I1313" s="738">
        <f>SUMIF('Tab 3'!$N$11:$N$409,A1313,'Tab 3'!$O$11:$O$409)</f>
        <v>0</v>
      </c>
      <c r="J1313" s="337">
        <f>SUMIF('Tab 4'!$N$11:$N$409,A1313,'Tab 4'!$O$11:$O$409)</f>
        <v>0</v>
      </c>
      <c r="K1313" s="337">
        <f>SUMIF('Tab 5'!$N$11:$N$69,A1313,'Tab 5'!$O$11:$O$69)</f>
        <v>0</v>
      </c>
      <c r="L1313" s="751">
        <f>SUMIF('Tab 6'!$N$11:$N$409,A1313,'Tab 6'!$O$11:$O$409)</f>
        <v>0</v>
      </c>
      <c r="M1313" s="337">
        <f>SUMIF('Tab7'!$N$70:$N$273,A1313,'Tab7'!$O$70:$O$273)</f>
        <v>-237523907.84615386</v>
      </c>
      <c r="N1313" s="337">
        <f>SUMIF('Tab 8'!$N$70:$N$680,A1313,'Tab 8'!$O$70:$O$680)</f>
        <v>0</v>
      </c>
      <c r="O1313" s="739">
        <f t="shared" si="81"/>
        <v>-237523907.84615386</v>
      </c>
      <c r="P1313" s="740">
        <f t="shared" si="83"/>
        <v>-237523907.84615386</v>
      </c>
    </row>
    <row r="1314" spans="1:17">
      <c r="A1314" s="732" t="s">
        <v>860</v>
      </c>
      <c r="B1314" s="80">
        <f>VLOOKUP(A1314,[1]Adjustments!$A$12:$B$1400,2,FALSE)</f>
        <v>0</v>
      </c>
      <c r="C1314" s="80">
        <f>VLOOKUP(A1314,[1]Adjustments!$A$12:$DS$1400,123,FALSE)</f>
        <v>0</v>
      </c>
      <c r="D1314" s="80">
        <f t="shared" si="82"/>
        <v>0</v>
      </c>
      <c r="F1314" s="337">
        <f>VLOOKUP(A1314,[1]Adjustments!$A$12:$DQ$1400,121,FALSE)</f>
        <v>-542422035.69230771</v>
      </c>
      <c r="G1314" s="740">
        <f t="shared" si="84"/>
        <v>-542422035.69230771</v>
      </c>
      <c r="I1314" s="738">
        <f>SUMIF('Tab 3'!$N$11:$N$409,A1314,'Tab 3'!$O$11:$O$409)</f>
        <v>0</v>
      </c>
      <c r="J1314" s="337">
        <f>SUMIF('Tab 4'!$N$11:$N$409,A1314,'Tab 4'!$O$11:$O$409)</f>
        <v>0</v>
      </c>
      <c r="K1314" s="337">
        <f>SUMIF('Tab 5'!$N$11:$N$69,A1314,'Tab 5'!$O$11:$O$69)</f>
        <v>0</v>
      </c>
      <c r="L1314" s="751">
        <f>SUMIF('Tab 6'!$N$11:$N$409,A1314,'Tab 6'!$O$11:$O$409)</f>
        <v>0</v>
      </c>
      <c r="M1314" s="337">
        <f>SUMIF('Tab7'!$N$70:$N$273,A1314,'Tab7'!$O$70:$O$273)</f>
        <v>-557231047.53846157</v>
      </c>
      <c r="N1314" s="337">
        <f>SUMIF('Tab 8'!$N$70:$N$680,A1314,'Tab 8'!$O$70:$O$680)</f>
        <v>0</v>
      </c>
      <c r="O1314" s="739">
        <f t="shared" si="81"/>
        <v>-557231047.53846157</v>
      </c>
      <c r="P1314" s="740">
        <f t="shared" si="83"/>
        <v>-557231047.53846157</v>
      </c>
      <c r="Q1314" s="735" t="s">
        <v>1960</v>
      </c>
    </row>
    <row r="1315" spans="1:17">
      <c r="A1315" s="732" t="s">
        <v>1863</v>
      </c>
      <c r="B1315" s="80">
        <f>VLOOKUP(A1315,[1]Adjustments!$A$12:$B$1400,2,FALSE)</f>
        <v>0</v>
      </c>
      <c r="C1315" s="80">
        <f>VLOOKUP(A1315,[1]Adjustments!$A$12:$DS$1400,123,FALSE)</f>
        <v>0</v>
      </c>
      <c r="D1315" s="80">
        <f t="shared" si="82"/>
        <v>0</v>
      </c>
      <c r="F1315" s="337">
        <f>VLOOKUP(A1315,[1]Adjustments!$A$12:$DQ$1400,121,FALSE)</f>
        <v>-7700136.8461538469</v>
      </c>
      <c r="G1315" s="740">
        <f t="shared" si="84"/>
        <v>-7700136.8461538469</v>
      </c>
      <c r="I1315" s="738">
        <f>SUMIF('Tab 3'!$N$11:$N$409,A1315,'Tab 3'!$O$11:$O$409)</f>
        <v>0</v>
      </c>
      <c r="J1315" s="337">
        <f>SUMIF('Tab 4'!$N$11:$N$409,A1315,'Tab 4'!$O$11:$O$409)</f>
        <v>0</v>
      </c>
      <c r="K1315" s="337">
        <f>SUMIF('Tab 5'!$N$11:$N$69,A1315,'Tab 5'!$O$11:$O$69)</f>
        <v>0</v>
      </c>
      <c r="L1315" s="751">
        <f>SUMIF('Tab 6'!$N$11:$N$409,A1315,'Tab 6'!$O$11:$O$409)</f>
        <v>0</v>
      </c>
      <c r="M1315" s="337">
        <f>SUMIF('Tab7'!$N$70:$N$273,A1315,'Tab7'!$O$70:$O$273)</f>
        <v>1185333.7848426483</v>
      </c>
      <c r="N1315" s="337">
        <f>SUMIF('Tab 8'!$N$70:$N$680,A1315,'Tab 8'!$O$70:$O$680)</f>
        <v>0</v>
      </c>
      <c r="O1315" s="739">
        <f t="shared" si="81"/>
        <v>1185333.7848426483</v>
      </c>
      <c r="P1315" s="740">
        <f t="shared" si="83"/>
        <v>1185333.7848426483</v>
      </c>
    </row>
    <row r="1316" spans="1:17">
      <c r="A1316" s="732" t="s">
        <v>1862</v>
      </c>
      <c r="B1316" s="80">
        <f>VLOOKUP(A1316,[1]Adjustments!$A$12:$B$1400,2,FALSE)</f>
        <v>0</v>
      </c>
      <c r="C1316" s="80">
        <f>VLOOKUP(A1316,[1]Adjustments!$A$12:$DS$1400,123,FALSE)</f>
        <v>0</v>
      </c>
      <c r="D1316" s="80">
        <f t="shared" si="82"/>
        <v>0</v>
      </c>
      <c r="F1316" s="337">
        <f>VLOOKUP(A1316,[1]Adjustments!$A$12:$DQ$1400,121,FALSE)</f>
        <v>78518</v>
      </c>
      <c r="G1316" s="740">
        <f t="shared" si="84"/>
        <v>78518</v>
      </c>
      <c r="I1316" s="738">
        <f>SUMIF('Tab 3'!$N$11:$N$409,A1316,'Tab 3'!$O$11:$O$409)</f>
        <v>0</v>
      </c>
      <c r="J1316" s="337">
        <f>SUMIF('Tab 4'!$N$11:$N$409,A1316,'Tab 4'!$O$11:$O$409)</f>
        <v>0</v>
      </c>
      <c r="K1316" s="337">
        <f>SUMIF('Tab 5'!$N$11:$N$69,A1316,'Tab 5'!$O$11:$O$69)</f>
        <v>0</v>
      </c>
      <c r="L1316" s="751">
        <f>SUMIF('Tab 6'!$N$11:$N$409,A1316,'Tab 6'!$O$11:$O$409)</f>
        <v>0</v>
      </c>
      <c r="M1316" s="337">
        <f>SUMIF('Tab7'!$N$70:$N$273,A1316,'Tab7'!$O$70:$O$273)</f>
        <v>78517.997109999997</v>
      </c>
      <c r="N1316" s="337">
        <f>SUMIF('Tab 8'!$N$70:$N$680,A1316,'Tab 8'!$O$70:$O$680)</f>
        <v>0</v>
      </c>
      <c r="O1316" s="739">
        <f t="shared" si="81"/>
        <v>78517.997109999997</v>
      </c>
      <c r="P1316" s="740">
        <f t="shared" si="83"/>
        <v>78517.997109999997</v>
      </c>
    </row>
    <row r="1317" spans="1:17">
      <c r="A1317" s="732" t="s">
        <v>1864</v>
      </c>
      <c r="B1317" s="80">
        <f>VLOOKUP(A1317,[1]Adjustments!$A$12:$B$1400,2,FALSE)</f>
        <v>0</v>
      </c>
      <c r="C1317" s="80">
        <f>VLOOKUP(A1317,[1]Adjustments!$A$12:$DS$1400,123,FALSE)</f>
        <v>0</v>
      </c>
      <c r="D1317" s="80">
        <f t="shared" si="82"/>
        <v>0</v>
      </c>
      <c r="F1317" s="337">
        <f>VLOOKUP(A1317,[1]Adjustments!$A$12:$DQ$1400,121,FALSE)</f>
        <v>323229</v>
      </c>
      <c r="G1317" s="740">
        <f t="shared" si="84"/>
        <v>323229</v>
      </c>
      <c r="I1317" s="738">
        <f>SUMIF('Tab 3'!$N$11:$N$409,A1317,'Tab 3'!$O$11:$O$409)</f>
        <v>0</v>
      </c>
      <c r="J1317" s="337">
        <f>SUMIF('Tab 4'!$N$11:$N$409,A1317,'Tab 4'!$O$11:$O$409)</f>
        <v>0</v>
      </c>
      <c r="K1317" s="337">
        <f>SUMIF('Tab 5'!$N$11:$N$69,A1317,'Tab 5'!$O$11:$O$69)</f>
        <v>0</v>
      </c>
      <c r="L1317" s="751">
        <f>SUMIF('Tab 6'!$N$11:$N$409,A1317,'Tab 6'!$O$11:$O$409)</f>
        <v>0</v>
      </c>
      <c r="M1317" s="337">
        <f>SUMIF('Tab7'!$N$70:$N$273,A1317,'Tab7'!$O$70:$O$273)</f>
        <v>253060.06050942442</v>
      </c>
      <c r="N1317" s="337">
        <f>SUMIF('Tab 8'!$N$70:$N$680,A1317,'Tab 8'!$O$70:$O$680)</f>
        <v>0</v>
      </c>
      <c r="O1317" s="739">
        <f t="shared" si="81"/>
        <v>253060.06050942442</v>
      </c>
      <c r="P1317" s="740">
        <f t="shared" si="83"/>
        <v>253060.06050942442</v>
      </c>
    </row>
    <row r="1318" spans="1:17">
      <c r="A1318" s="732"/>
      <c r="B1318" s="80"/>
      <c r="C1318" s="80"/>
      <c r="D1318" s="80"/>
      <c r="F1318" s="337"/>
      <c r="G1318" s="740"/>
      <c r="P1318" s="740"/>
    </row>
    <row r="1319" spans="1:17">
      <c r="A1319" s="351" t="s">
        <v>1868</v>
      </c>
      <c r="B1319" s="307">
        <f>SUM(B6:B1318)</f>
        <v>25211077649.498756</v>
      </c>
      <c r="C1319" s="307">
        <f>SUM(C6:C1318)</f>
        <v>0</v>
      </c>
      <c r="D1319" s="307">
        <f>SUM(D6:D1318)</f>
        <v>25211077649.498756</v>
      </c>
      <c r="F1319" s="307">
        <f>SUM(F6:F1318)</f>
        <v>-17020991.581491582</v>
      </c>
      <c r="G1319" s="741">
        <f>SUM(G6:G1318)</f>
        <v>-25228098641.080215</v>
      </c>
      <c r="I1319" s="307">
        <f t="shared" ref="I1319:P1319" si="85">SUM(I6:I1318)</f>
        <v>-76181894.135120541</v>
      </c>
      <c r="J1319" s="307">
        <f t="shared" si="85"/>
        <v>-109996590.09930144</v>
      </c>
      <c r="K1319" s="307">
        <f t="shared" si="85"/>
        <v>-21528672.564370409</v>
      </c>
      <c r="L1319" s="307">
        <f t="shared" si="85"/>
        <v>3670976.54</v>
      </c>
      <c r="M1319" s="307">
        <f t="shared" si="85"/>
        <v>2055459.8493390183</v>
      </c>
      <c r="N1319" s="307">
        <f t="shared" si="85"/>
        <v>165956438.12909192</v>
      </c>
      <c r="O1319" s="307">
        <f t="shared" si="85"/>
        <v>-36024282.280363552</v>
      </c>
      <c r="P1319" s="741">
        <f t="shared" si="85"/>
        <v>38087467.529636867</v>
      </c>
    </row>
    <row r="1320" spans="1:17">
      <c r="A1320" s="351" t="s">
        <v>1866</v>
      </c>
      <c r="B1320" s="80">
        <f>[1]Adjustments!$B$1418</f>
        <v>25211077649.498756</v>
      </c>
      <c r="C1320" s="80">
        <f>[1]Adjustments!$DS$10</f>
        <v>0</v>
      </c>
      <c r="D1320" s="80">
        <f>SUM(B1320:C1320)</f>
        <v>25211077649.498756</v>
      </c>
      <c r="E1320" s="67"/>
      <c r="F1320" s="80">
        <f>[1]Adjustments!$DQ$10</f>
        <v>-17020991.581491582</v>
      </c>
      <c r="G1320" s="737">
        <f>+F1320-D1320</f>
        <v>-25228098641.08025</v>
      </c>
      <c r="I1320" s="80">
        <f>+Balancing!D6</f>
        <v>-78011944.255120516</v>
      </c>
      <c r="J1320" s="80">
        <f>+Balancing!D7</f>
        <v>-111795084.81363632</v>
      </c>
      <c r="K1320" s="80">
        <f>+Balancing!D8</f>
        <v>-21528672.564370409</v>
      </c>
      <c r="L1320" s="80">
        <f>+Balancing!D9</f>
        <v>4.6566128730773926E-10</v>
      </c>
      <c r="M1320" s="80">
        <f>+Balancing!D10</f>
        <v>2055459.8493391685</v>
      </c>
      <c r="N1320" s="80">
        <f>+Balancing!D11</f>
        <v>143993504.27139962</v>
      </c>
      <c r="O1320" s="80">
        <f>SUM(I1320:N1320)</f>
        <v>-65286737.512388438</v>
      </c>
      <c r="P1320" s="736">
        <v>0</v>
      </c>
    </row>
    <row r="1321" spans="1:17">
      <c r="A1321" s="351" t="s">
        <v>1867</v>
      </c>
      <c r="B1321" s="737">
        <f>+B1320-B1319</f>
        <v>0</v>
      </c>
      <c r="C1321" s="737">
        <f>+C1320-C1319</f>
        <v>0</v>
      </c>
      <c r="D1321" s="737">
        <f>+D1320-D1319</f>
        <v>0</v>
      </c>
      <c r="F1321" s="737">
        <f>+F1320-F1319</f>
        <v>0</v>
      </c>
      <c r="G1321" s="737">
        <f>+G1320-G1319</f>
        <v>-3.4332275390625E-5</v>
      </c>
      <c r="I1321" s="737">
        <f t="shared" ref="I1321:P1321" si="86">+I1320-I1319</f>
        <v>-1830050.119999975</v>
      </c>
      <c r="J1321" s="737">
        <f t="shared" si="86"/>
        <v>-1798494.7143348753</v>
      </c>
      <c r="K1321" s="737">
        <f t="shared" si="86"/>
        <v>0</v>
      </c>
      <c r="L1321" s="737">
        <f t="shared" si="86"/>
        <v>-3670976.5399999996</v>
      </c>
      <c r="M1321" s="737">
        <f t="shared" si="86"/>
        <v>1.5017576515674591E-7</v>
      </c>
      <c r="N1321" s="737">
        <f t="shared" si="86"/>
        <v>-21962933.857692301</v>
      </c>
      <c r="O1321" s="737">
        <f t="shared" si="86"/>
        <v>-29262455.232024886</v>
      </c>
      <c r="P1321" s="737">
        <f t="shared" si="86"/>
        <v>-38087467.529636867</v>
      </c>
    </row>
    <row r="1322" spans="1:17">
      <c r="A1322" s="732"/>
      <c r="B1322" s="733"/>
      <c r="C1322" s="733"/>
      <c r="D1322" s="733"/>
      <c r="F1322" s="337"/>
      <c r="G1322" s="337"/>
    </row>
    <row r="1323" spans="1:17">
      <c r="A1323" s="732"/>
      <c r="B1323" s="733"/>
      <c r="C1323" s="733"/>
      <c r="D1323" s="733"/>
      <c r="F1323" s="337"/>
      <c r="G1323" s="337"/>
    </row>
    <row r="1324" spans="1:17">
      <c r="A1324" s="732"/>
      <c r="B1324" s="733"/>
      <c r="C1324" s="733"/>
      <c r="D1324" s="733"/>
      <c r="F1324" s="337"/>
      <c r="G1324" s="337"/>
    </row>
    <row r="1325" spans="1:17">
      <c r="A1325" s="732"/>
      <c r="B1325" s="733"/>
      <c r="C1325" s="733"/>
      <c r="D1325" s="733"/>
      <c r="F1325" s="337"/>
      <c r="G1325" s="337"/>
    </row>
    <row r="1326" spans="1:17">
      <c r="A1326" s="732"/>
      <c r="B1326" s="732"/>
      <c r="C1326" s="732"/>
      <c r="D1326" s="732"/>
      <c r="G1326" s="337"/>
    </row>
    <row r="1327" spans="1:17">
      <c r="A1327" s="732"/>
      <c r="B1327" s="732"/>
      <c r="C1327" s="732"/>
      <c r="D1327" s="732"/>
      <c r="G1327" s="337"/>
    </row>
    <row r="1328" spans="1:17">
      <c r="A1328" s="732"/>
      <c r="B1328" s="732"/>
      <c r="C1328" s="732"/>
      <c r="D1328" s="732"/>
      <c r="G1328" s="337"/>
    </row>
    <row r="1329" spans="1:7">
      <c r="A1329" s="732"/>
      <c r="B1329" s="732"/>
      <c r="C1329" s="732"/>
      <c r="D1329" s="732"/>
      <c r="G1329" s="337"/>
    </row>
    <row r="1330" spans="1:7">
      <c r="A1330" s="732"/>
      <c r="B1330" s="732"/>
      <c r="C1330" s="732"/>
      <c r="D1330" s="732"/>
      <c r="G1330" s="337"/>
    </row>
    <row r="1331" spans="1:7">
      <c r="A1331" s="732"/>
      <c r="B1331" s="732"/>
      <c r="C1331" s="732"/>
      <c r="D1331" s="732"/>
      <c r="G1331" s="337"/>
    </row>
    <row r="1332" spans="1:7">
      <c r="A1332" s="732"/>
      <c r="B1332" s="732"/>
      <c r="C1332" s="732"/>
      <c r="D1332" s="732"/>
    </row>
    <row r="1333" spans="1:7">
      <c r="A1333" s="732"/>
      <c r="B1333" s="732"/>
      <c r="C1333" s="732"/>
      <c r="D1333" s="732"/>
    </row>
    <row r="1334" spans="1:7">
      <c r="A1334" s="732"/>
      <c r="B1334" s="732"/>
      <c r="C1334" s="732"/>
      <c r="D1334" s="732"/>
    </row>
  </sheetData>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A108"/>
  <sheetViews>
    <sheetView view="pageBreakPreview" zoomScale="85" zoomScaleNormal="77" zoomScaleSheetLayoutView="85" workbookViewId="0">
      <pane ySplit="3" topLeftCell="A66" activePane="bottomLeft" state="frozen"/>
      <selection pane="bottomLeft" activeCell="F92" sqref="F92"/>
    </sheetView>
  </sheetViews>
  <sheetFormatPr defaultColWidth="9.140625" defaultRowHeight="15"/>
  <cols>
    <col min="1" max="1" width="45.28515625" style="773" customWidth="1"/>
    <col min="2" max="2" width="12.28515625" style="772" customWidth="1"/>
    <col min="3" max="3" width="13.140625" style="772" customWidth="1"/>
    <col min="4" max="4" width="2" style="773" customWidth="1"/>
    <col min="5" max="7" width="9.140625" style="772" customWidth="1"/>
    <col min="8" max="8" width="9.140625" style="772"/>
    <col min="9" max="9" width="9.140625" style="772" customWidth="1"/>
    <col min="10" max="10" width="9.140625" style="772"/>
    <col min="11" max="11" width="18.5703125" style="772" customWidth="1"/>
    <col min="12" max="15" width="12.42578125" style="772" customWidth="1"/>
    <col min="16" max="16" width="17.140625" style="772" customWidth="1"/>
    <col min="17" max="17" width="12.42578125" style="772" customWidth="1"/>
    <col min="18" max="18" width="21.140625" style="772" bestFit="1" customWidth="1"/>
    <col min="19" max="27" width="12.42578125" style="772" customWidth="1"/>
    <col min="28" max="16384" width="9.140625" style="773"/>
  </cols>
  <sheetData>
    <row r="1" spans="1:27" ht="18.75">
      <c r="A1" s="771" t="s">
        <v>292</v>
      </c>
    </row>
    <row r="3" spans="1:27" ht="45">
      <c r="A3" s="774"/>
      <c r="B3" s="775" t="s">
        <v>293</v>
      </c>
      <c r="C3" s="775" t="s">
        <v>294</v>
      </c>
      <c r="D3" s="775"/>
      <c r="E3" s="775" t="s">
        <v>147</v>
      </c>
      <c r="F3" s="775" t="s">
        <v>150</v>
      </c>
      <c r="G3" s="775" t="s">
        <v>148</v>
      </c>
      <c r="H3" s="806" t="s">
        <v>146</v>
      </c>
      <c r="I3" s="775" t="s">
        <v>149</v>
      </c>
      <c r="J3" s="775" t="s">
        <v>196</v>
      </c>
      <c r="K3" s="776" t="s">
        <v>297</v>
      </c>
      <c r="L3" s="776" t="s">
        <v>298</v>
      </c>
      <c r="M3" s="776" t="s">
        <v>299</v>
      </c>
      <c r="N3" s="776" t="s">
        <v>300</v>
      </c>
      <c r="O3" s="776" t="s">
        <v>301</v>
      </c>
      <c r="P3" s="776" t="s">
        <v>302</v>
      </c>
      <c r="Q3" s="776" t="s">
        <v>303</v>
      </c>
      <c r="R3" s="776" t="s">
        <v>304</v>
      </c>
      <c r="S3" s="776" t="s">
        <v>305</v>
      </c>
      <c r="T3" s="776" t="s">
        <v>1892</v>
      </c>
      <c r="U3" s="777"/>
    </row>
    <row r="4" spans="1:27" hidden="1">
      <c r="A4" s="778" t="s">
        <v>306</v>
      </c>
      <c r="B4" s="779"/>
      <c r="C4" s="779"/>
      <c r="D4" s="774"/>
      <c r="E4" s="779"/>
      <c r="F4" s="779"/>
      <c r="G4" s="779"/>
      <c r="H4" s="779"/>
      <c r="I4" s="779"/>
      <c r="J4" s="779"/>
      <c r="K4" s="779"/>
      <c r="L4" s="779"/>
      <c r="M4" s="779"/>
      <c r="N4" s="779"/>
      <c r="O4" s="779"/>
      <c r="P4" s="779"/>
      <c r="Q4" s="779"/>
      <c r="R4" s="779"/>
      <c r="S4" s="779"/>
      <c r="T4" s="779"/>
      <c r="U4" s="779"/>
    </row>
    <row r="5" spans="1:27" s="787" customFormat="1" hidden="1">
      <c r="A5" s="780" t="s">
        <v>1893</v>
      </c>
      <c r="B5" s="781" t="s">
        <v>33</v>
      </c>
      <c r="C5" s="781" t="s">
        <v>315</v>
      </c>
      <c r="D5" s="782"/>
      <c r="E5" s="781" t="s">
        <v>310</v>
      </c>
      <c r="F5" s="781"/>
      <c r="G5" s="781"/>
      <c r="H5" s="781"/>
      <c r="I5" s="781"/>
      <c r="J5" s="781"/>
      <c r="K5" s="783">
        <v>41713</v>
      </c>
      <c r="L5" s="784">
        <v>41705</v>
      </c>
      <c r="M5" s="784">
        <v>41705</v>
      </c>
      <c r="N5" s="784">
        <v>41711</v>
      </c>
      <c r="O5" s="784">
        <v>41705</v>
      </c>
      <c r="P5" s="784">
        <v>41708</v>
      </c>
      <c r="Q5" s="784">
        <v>41708</v>
      </c>
      <c r="R5" s="781"/>
      <c r="S5" s="781"/>
      <c r="T5" s="781"/>
      <c r="U5" s="785"/>
      <c r="V5" s="786"/>
      <c r="W5" s="786"/>
      <c r="X5" s="786"/>
      <c r="Y5" s="786"/>
      <c r="Z5" s="786"/>
      <c r="AA5" s="786"/>
    </row>
    <row r="6" spans="1:27" s="787" customFormat="1" hidden="1">
      <c r="A6" s="780" t="s">
        <v>1894</v>
      </c>
      <c r="B6" s="781" t="s">
        <v>1895</v>
      </c>
      <c r="C6" s="781" t="s">
        <v>308</v>
      </c>
      <c r="D6" s="782"/>
      <c r="E6" s="781"/>
      <c r="F6" s="781" t="s">
        <v>310</v>
      </c>
      <c r="G6" s="781"/>
      <c r="H6" s="781"/>
      <c r="I6" s="781"/>
      <c r="J6" s="781"/>
      <c r="K6" s="783">
        <v>41713</v>
      </c>
      <c r="L6" s="784">
        <v>41709</v>
      </c>
      <c r="M6" s="784">
        <v>41719</v>
      </c>
      <c r="N6" s="784">
        <v>41724</v>
      </c>
      <c r="O6" s="784">
        <v>41722</v>
      </c>
      <c r="P6" s="784">
        <v>41723</v>
      </c>
      <c r="Q6" s="784">
        <v>41723</v>
      </c>
      <c r="R6" s="781"/>
      <c r="S6" s="781"/>
      <c r="T6" s="781"/>
      <c r="U6" s="785"/>
      <c r="V6" s="786"/>
      <c r="W6" s="786"/>
      <c r="X6" s="786"/>
      <c r="Y6" s="786"/>
      <c r="Z6" s="786"/>
      <c r="AA6" s="786"/>
    </row>
    <row r="7" spans="1:27" s="787" customFormat="1" hidden="1">
      <c r="A7" s="780" t="s">
        <v>1896</v>
      </c>
      <c r="B7" s="781" t="s">
        <v>336</v>
      </c>
      <c r="C7" s="781" t="s">
        <v>349</v>
      </c>
      <c r="D7" s="782"/>
      <c r="E7" s="781"/>
      <c r="F7" s="781"/>
      <c r="G7" s="781" t="s">
        <v>310</v>
      </c>
      <c r="H7" s="781"/>
      <c r="I7" s="781"/>
      <c r="J7" s="781"/>
      <c r="K7" s="783">
        <v>41713</v>
      </c>
      <c r="L7" s="784">
        <v>41704</v>
      </c>
      <c r="M7" s="784">
        <v>41708</v>
      </c>
      <c r="N7" s="781"/>
      <c r="O7" s="784">
        <v>41718</v>
      </c>
      <c r="P7" s="784">
        <v>41718</v>
      </c>
      <c r="Q7" s="784">
        <v>41718</v>
      </c>
      <c r="R7" s="781"/>
      <c r="S7" s="781"/>
      <c r="T7" s="781"/>
      <c r="U7" s="785"/>
      <c r="V7" s="786"/>
      <c r="W7" s="786"/>
      <c r="X7" s="786"/>
      <c r="Y7" s="786"/>
      <c r="Z7" s="786"/>
      <c r="AA7" s="786"/>
    </row>
    <row r="8" spans="1:27" s="787" customFormat="1">
      <c r="A8" s="780" t="s">
        <v>307</v>
      </c>
      <c r="B8" s="781" t="s">
        <v>308</v>
      </c>
      <c r="C8" s="781" t="s">
        <v>315</v>
      </c>
      <c r="D8" s="782"/>
      <c r="E8" s="781"/>
      <c r="F8" s="781"/>
      <c r="G8" s="781"/>
      <c r="H8" s="807" t="s">
        <v>310</v>
      </c>
      <c r="I8" s="781"/>
      <c r="J8" s="781"/>
      <c r="K8" s="783">
        <v>41713</v>
      </c>
      <c r="L8" s="784">
        <v>41705</v>
      </c>
      <c r="M8" s="784">
        <v>41723</v>
      </c>
      <c r="N8" s="784">
        <v>41712</v>
      </c>
      <c r="O8" s="784">
        <v>41723</v>
      </c>
      <c r="P8" s="784">
        <v>41723</v>
      </c>
      <c r="Q8" s="784">
        <v>41723</v>
      </c>
      <c r="R8" s="784"/>
      <c r="S8" s="781"/>
      <c r="T8" s="781"/>
      <c r="U8" s="785"/>
      <c r="V8" s="786"/>
      <c r="W8" s="786"/>
      <c r="X8" s="786"/>
      <c r="Y8" s="786"/>
      <c r="Z8" s="786"/>
      <c r="AA8" s="786"/>
    </row>
    <row r="9" spans="1:27" s="787" customFormat="1" hidden="1">
      <c r="A9" s="780" t="s">
        <v>1897</v>
      </c>
      <c r="B9" s="781" t="s">
        <v>349</v>
      </c>
      <c r="C9" s="781" t="s">
        <v>336</v>
      </c>
      <c r="D9" s="782"/>
      <c r="E9" s="781"/>
      <c r="F9" s="781"/>
      <c r="G9" s="781"/>
      <c r="H9" s="781"/>
      <c r="I9" s="781" t="s">
        <v>310</v>
      </c>
      <c r="J9" s="781"/>
      <c r="K9" s="783">
        <v>41713</v>
      </c>
      <c r="L9" s="784">
        <v>41718</v>
      </c>
      <c r="M9" s="784">
        <v>41718</v>
      </c>
      <c r="N9" s="784"/>
      <c r="O9" s="784">
        <v>41718</v>
      </c>
      <c r="P9" s="784">
        <v>41718</v>
      </c>
      <c r="Q9" s="784">
        <v>41718</v>
      </c>
      <c r="R9" s="781"/>
      <c r="S9" s="781"/>
      <c r="T9" s="781"/>
      <c r="U9" s="785"/>
      <c r="V9" s="786"/>
      <c r="W9" s="786"/>
      <c r="X9" s="786"/>
      <c r="Y9" s="786"/>
      <c r="Z9" s="786"/>
      <c r="AA9" s="786"/>
    </row>
    <row r="10" spans="1:27" s="787" customFormat="1" hidden="1">
      <c r="A10" s="780" t="s">
        <v>1898</v>
      </c>
      <c r="B10" s="781" t="s">
        <v>1899</v>
      </c>
      <c r="C10" s="781" t="s">
        <v>315</v>
      </c>
      <c r="D10" s="782"/>
      <c r="E10" s="781"/>
      <c r="F10" s="781"/>
      <c r="G10" s="781"/>
      <c r="H10" s="781"/>
      <c r="I10" s="781"/>
      <c r="J10" s="781" t="s">
        <v>310</v>
      </c>
      <c r="K10" s="783">
        <v>41713</v>
      </c>
      <c r="L10" s="784">
        <v>41719</v>
      </c>
      <c r="M10" s="784">
        <v>41719</v>
      </c>
      <c r="N10" s="784"/>
      <c r="O10" s="784">
        <v>41722</v>
      </c>
      <c r="P10" s="784">
        <v>41723</v>
      </c>
      <c r="Q10" s="784">
        <v>41723</v>
      </c>
      <c r="R10" s="784"/>
      <c r="S10" s="781"/>
      <c r="T10" s="781"/>
      <c r="U10" s="785"/>
      <c r="V10" s="786"/>
      <c r="W10" s="786"/>
      <c r="X10" s="786"/>
      <c r="Y10" s="786"/>
      <c r="Z10" s="786"/>
      <c r="AA10" s="786"/>
    </row>
    <row r="11" spans="1:27" s="787" customFormat="1" hidden="1">
      <c r="A11" s="780" t="s">
        <v>1900</v>
      </c>
      <c r="B11" s="781" t="s">
        <v>33</v>
      </c>
      <c r="C11" s="781" t="s">
        <v>315</v>
      </c>
      <c r="D11" s="782"/>
      <c r="E11" s="781" t="s">
        <v>313</v>
      </c>
      <c r="F11" s="781"/>
      <c r="G11" s="781"/>
      <c r="H11" s="781"/>
      <c r="I11" s="781"/>
      <c r="J11" s="781"/>
      <c r="K11" s="783">
        <v>41713</v>
      </c>
      <c r="L11" s="784">
        <v>41705</v>
      </c>
      <c r="M11" s="784">
        <v>41705</v>
      </c>
      <c r="N11" s="784">
        <v>41711</v>
      </c>
      <c r="O11" s="784">
        <v>41705</v>
      </c>
      <c r="P11" s="784">
        <v>41708</v>
      </c>
      <c r="Q11" s="784">
        <v>41708</v>
      </c>
      <c r="R11" s="781"/>
      <c r="S11" s="781"/>
      <c r="T11" s="781"/>
      <c r="U11" s="785"/>
      <c r="V11" s="786"/>
      <c r="W11" s="786"/>
      <c r="X11" s="786"/>
      <c r="Y11" s="786"/>
      <c r="Z11" s="786"/>
      <c r="AA11" s="786"/>
    </row>
    <row r="12" spans="1:27" s="787" customFormat="1" hidden="1">
      <c r="A12" s="780" t="s">
        <v>1901</v>
      </c>
      <c r="B12" s="781" t="s">
        <v>1895</v>
      </c>
      <c r="C12" s="781" t="s">
        <v>308</v>
      </c>
      <c r="D12" s="782"/>
      <c r="E12" s="781"/>
      <c r="F12" s="781" t="s">
        <v>313</v>
      </c>
      <c r="G12" s="781"/>
      <c r="H12" s="781"/>
      <c r="I12" s="781"/>
      <c r="J12" s="781"/>
      <c r="K12" s="783">
        <v>41713</v>
      </c>
      <c r="L12" s="784">
        <v>41709</v>
      </c>
      <c r="M12" s="784">
        <v>41719</v>
      </c>
      <c r="N12" s="784">
        <v>41724</v>
      </c>
      <c r="O12" s="784">
        <v>41722</v>
      </c>
      <c r="P12" s="784">
        <v>41723</v>
      </c>
      <c r="Q12" s="784">
        <v>41723</v>
      </c>
      <c r="R12" s="781"/>
      <c r="S12" s="781"/>
      <c r="T12" s="781"/>
      <c r="U12" s="785"/>
      <c r="V12" s="786"/>
      <c r="W12" s="786"/>
      <c r="X12" s="786"/>
      <c r="Y12" s="786"/>
      <c r="Z12" s="786"/>
      <c r="AA12" s="786"/>
    </row>
    <row r="13" spans="1:27" s="787" customFormat="1" hidden="1">
      <c r="A13" s="780" t="s">
        <v>1902</v>
      </c>
      <c r="B13" s="781" t="s">
        <v>336</v>
      </c>
      <c r="C13" s="781" t="s">
        <v>349</v>
      </c>
      <c r="D13" s="782"/>
      <c r="E13" s="781"/>
      <c r="F13" s="781"/>
      <c r="G13" s="781" t="s">
        <v>313</v>
      </c>
      <c r="H13" s="781"/>
      <c r="I13" s="781"/>
      <c r="J13" s="781"/>
      <c r="K13" s="783">
        <v>41713</v>
      </c>
      <c r="L13" s="784">
        <v>41704</v>
      </c>
      <c r="M13" s="784">
        <v>41708</v>
      </c>
      <c r="N13" s="781"/>
      <c r="O13" s="784">
        <v>41718</v>
      </c>
      <c r="P13" s="784">
        <v>41718</v>
      </c>
      <c r="Q13" s="784">
        <v>41718</v>
      </c>
      <c r="R13" s="781"/>
      <c r="S13" s="781"/>
      <c r="T13" s="781"/>
      <c r="U13" s="785"/>
      <c r="V13" s="786"/>
      <c r="W13" s="786"/>
      <c r="X13" s="786"/>
      <c r="Y13" s="786"/>
      <c r="Z13" s="786"/>
      <c r="AA13" s="786"/>
    </row>
    <row r="14" spans="1:27" s="787" customFormat="1">
      <c r="A14" s="780" t="s">
        <v>312</v>
      </c>
      <c r="B14" s="781" t="s">
        <v>308</v>
      </c>
      <c r="C14" s="781" t="s">
        <v>315</v>
      </c>
      <c r="D14" s="782"/>
      <c r="E14" s="781"/>
      <c r="F14" s="781"/>
      <c r="G14" s="781"/>
      <c r="H14" s="807" t="s">
        <v>313</v>
      </c>
      <c r="I14" s="781"/>
      <c r="J14" s="781"/>
      <c r="K14" s="783">
        <v>41713</v>
      </c>
      <c r="L14" s="784">
        <v>41705</v>
      </c>
      <c r="M14" s="784">
        <v>41723</v>
      </c>
      <c r="N14" s="784">
        <v>41712</v>
      </c>
      <c r="O14" s="784">
        <v>41723</v>
      </c>
      <c r="P14" s="784">
        <v>41723</v>
      </c>
      <c r="Q14" s="784">
        <v>41723</v>
      </c>
      <c r="R14" s="784"/>
      <c r="S14" s="781"/>
      <c r="T14" s="781"/>
      <c r="U14" s="785"/>
      <c r="V14" s="786"/>
      <c r="W14" s="786"/>
      <c r="X14" s="786"/>
      <c r="Y14" s="786"/>
      <c r="Z14" s="786"/>
      <c r="AA14" s="786"/>
    </row>
    <row r="15" spans="1:27" s="787" customFormat="1" hidden="1">
      <c r="A15" s="780" t="s">
        <v>1903</v>
      </c>
      <c r="B15" s="781" t="s">
        <v>349</v>
      </c>
      <c r="C15" s="781" t="s">
        <v>336</v>
      </c>
      <c r="D15" s="782"/>
      <c r="E15" s="781"/>
      <c r="F15" s="781"/>
      <c r="G15" s="781"/>
      <c r="H15" s="781"/>
      <c r="I15" s="781" t="s">
        <v>313</v>
      </c>
      <c r="J15" s="781"/>
      <c r="K15" s="783">
        <v>41713</v>
      </c>
      <c r="L15" s="784"/>
      <c r="M15" s="784">
        <v>41718</v>
      </c>
      <c r="N15" s="784"/>
      <c r="O15" s="784">
        <v>41718</v>
      </c>
      <c r="P15" s="784">
        <v>41718</v>
      </c>
      <c r="Q15" s="784">
        <v>41718</v>
      </c>
      <c r="R15" s="781"/>
      <c r="S15" s="781"/>
      <c r="T15" s="781"/>
      <c r="U15" s="785"/>
      <c r="V15" s="786"/>
      <c r="W15" s="786"/>
      <c r="X15" s="786"/>
      <c r="Y15" s="786"/>
      <c r="Z15" s="786"/>
      <c r="AA15" s="786"/>
    </row>
    <row r="16" spans="1:27" s="787" customFormat="1" hidden="1">
      <c r="A16" s="780" t="s">
        <v>1904</v>
      </c>
      <c r="B16" s="781" t="s">
        <v>1899</v>
      </c>
      <c r="C16" s="781" t="s">
        <v>315</v>
      </c>
      <c r="D16" s="782"/>
      <c r="E16" s="781"/>
      <c r="F16" s="781"/>
      <c r="G16" s="781"/>
      <c r="H16" s="781"/>
      <c r="I16" s="781"/>
      <c r="J16" s="781" t="s">
        <v>313</v>
      </c>
      <c r="K16" s="783">
        <v>41713</v>
      </c>
      <c r="L16" s="784">
        <v>41719</v>
      </c>
      <c r="M16" s="784">
        <v>41719</v>
      </c>
      <c r="N16" s="784"/>
      <c r="O16" s="784">
        <v>41722</v>
      </c>
      <c r="P16" s="784">
        <v>41723</v>
      </c>
      <c r="Q16" s="784">
        <v>41723</v>
      </c>
      <c r="R16" s="784"/>
      <c r="S16" s="781"/>
      <c r="T16" s="781"/>
      <c r="U16" s="785"/>
      <c r="V16" s="786"/>
      <c r="W16" s="786"/>
      <c r="X16" s="786"/>
      <c r="Y16" s="786"/>
      <c r="Z16" s="786"/>
      <c r="AA16" s="786"/>
    </row>
    <row r="17" spans="1:27" s="787" customFormat="1" hidden="1">
      <c r="A17" s="780" t="s">
        <v>1905</v>
      </c>
      <c r="B17" s="781" t="s">
        <v>33</v>
      </c>
      <c r="C17" s="781" t="s">
        <v>315</v>
      </c>
      <c r="D17" s="782"/>
      <c r="E17" s="781" t="s">
        <v>316</v>
      </c>
      <c r="F17" s="781"/>
      <c r="G17" s="781"/>
      <c r="H17" s="781"/>
      <c r="I17" s="781"/>
      <c r="J17" s="781"/>
      <c r="K17" s="783">
        <v>41713</v>
      </c>
      <c r="L17" s="784">
        <v>41705</v>
      </c>
      <c r="M17" s="784">
        <v>41705</v>
      </c>
      <c r="N17" s="784">
        <v>41711</v>
      </c>
      <c r="O17" s="784">
        <v>41705</v>
      </c>
      <c r="P17" s="784">
        <v>41708</v>
      </c>
      <c r="Q17" s="784">
        <v>41708</v>
      </c>
      <c r="R17" s="781"/>
      <c r="S17" s="781"/>
      <c r="T17" s="781"/>
      <c r="U17" s="785"/>
      <c r="V17" s="786"/>
      <c r="W17" s="786"/>
      <c r="X17" s="786"/>
      <c r="Y17" s="786"/>
      <c r="Z17" s="786"/>
      <c r="AA17" s="786"/>
    </row>
    <row r="18" spans="1:27" s="787" customFormat="1" hidden="1">
      <c r="A18" s="780" t="s">
        <v>1906</v>
      </c>
      <c r="B18" s="781" t="s">
        <v>1895</v>
      </c>
      <c r="C18" s="781" t="s">
        <v>308</v>
      </c>
      <c r="D18" s="782"/>
      <c r="E18" s="781"/>
      <c r="F18" s="781" t="s">
        <v>316</v>
      </c>
      <c r="G18" s="781"/>
      <c r="H18" s="781"/>
      <c r="I18" s="781"/>
      <c r="J18" s="781"/>
      <c r="K18" s="783">
        <v>41713</v>
      </c>
      <c r="L18" s="784">
        <v>41709</v>
      </c>
      <c r="M18" s="784">
        <v>41719</v>
      </c>
      <c r="N18" s="784">
        <v>41724</v>
      </c>
      <c r="O18" s="784">
        <v>41722</v>
      </c>
      <c r="P18" s="784">
        <v>41723</v>
      </c>
      <c r="Q18" s="784">
        <v>41723</v>
      </c>
      <c r="R18" s="781"/>
      <c r="S18" s="781"/>
      <c r="T18" s="781"/>
      <c r="U18" s="785"/>
      <c r="V18" s="786"/>
      <c r="W18" s="786"/>
      <c r="X18" s="786"/>
      <c r="Y18" s="786"/>
      <c r="Z18" s="786"/>
      <c r="AA18" s="786"/>
    </row>
    <row r="19" spans="1:27" s="787" customFormat="1" hidden="1">
      <c r="A19" s="780" t="s">
        <v>1907</v>
      </c>
      <c r="B19" s="781" t="s">
        <v>336</v>
      </c>
      <c r="C19" s="781" t="s">
        <v>349</v>
      </c>
      <c r="D19" s="782"/>
      <c r="E19" s="781"/>
      <c r="F19" s="781"/>
      <c r="G19" s="781" t="s">
        <v>316</v>
      </c>
      <c r="H19" s="781"/>
      <c r="I19" s="781"/>
      <c r="J19" s="781"/>
      <c r="K19" s="783">
        <v>41713</v>
      </c>
      <c r="L19" s="784">
        <v>41704</v>
      </c>
      <c r="M19" s="784">
        <v>41708</v>
      </c>
      <c r="N19" s="781"/>
      <c r="O19" s="784">
        <v>41718</v>
      </c>
      <c r="P19" s="784">
        <v>41718</v>
      </c>
      <c r="Q19" s="784">
        <v>41718</v>
      </c>
      <c r="R19" s="781"/>
      <c r="S19" s="781"/>
      <c r="T19" s="781"/>
      <c r="U19" s="785"/>
      <c r="V19" s="786"/>
      <c r="W19" s="786"/>
      <c r="X19" s="786"/>
      <c r="Y19" s="786"/>
      <c r="Z19" s="786"/>
      <c r="AA19" s="786"/>
    </row>
    <row r="20" spans="1:27" s="787" customFormat="1" hidden="1">
      <c r="A20" s="780" t="s">
        <v>1908</v>
      </c>
      <c r="B20" s="781" t="s">
        <v>349</v>
      </c>
      <c r="C20" s="781" t="s">
        <v>336</v>
      </c>
      <c r="D20" s="782"/>
      <c r="E20" s="781"/>
      <c r="F20" s="781"/>
      <c r="G20" s="781"/>
      <c r="H20" s="781"/>
      <c r="I20" s="781" t="s">
        <v>316</v>
      </c>
      <c r="J20" s="781"/>
      <c r="K20" s="783">
        <v>41713</v>
      </c>
      <c r="L20" s="784"/>
      <c r="M20" s="784">
        <v>41718</v>
      </c>
      <c r="N20" s="784"/>
      <c r="O20" s="784">
        <v>41718</v>
      </c>
      <c r="P20" s="784">
        <v>41718</v>
      </c>
      <c r="Q20" s="784">
        <v>41718</v>
      </c>
      <c r="R20" s="781"/>
      <c r="S20" s="781"/>
      <c r="T20" s="781"/>
      <c r="U20" s="785"/>
      <c r="V20" s="786"/>
      <c r="W20" s="786"/>
      <c r="X20" s="786"/>
      <c r="Y20" s="786"/>
      <c r="Z20" s="786"/>
      <c r="AA20" s="786"/>
    </row>
    <row r="21" spans="1:27" s="787" customFormat="1" hidden="1">
      <c r="A21" s="780" t="s">
        <v>1909</v>
      </c>
      <c r="B21" s="781" t="s">
        <v>1899</v>
      </c>
      <c r="C21" s="781" t="s">
        <v>315</v>
      </c>
      <c r="D21" s="782"/>
      <c r="E21" s="781"/>
      <c r="F21" s="781"/>
      <c r="G21" s="781"/>
      <c r="H21" s="781"/>
      <c r="I21" s="781"/>
      <c r="J21" s="781" t="s">
        <v>316</v>
      </c>
      <c r="K21" s="783">
        <v>41713</v>
      </c>
      <c r="L21" s="784">
        <v>41719</v>
      </c>
      <c r="M21" s="784">
        <v>41719</v>
      </c>
      <c r="N21" s="784"/>
      <c r="O21" s="784">
        <v>41722</v>
      </c>
      <c r="P21" s="784">
        <v>41723</v>
      </c>
      <c r="Q21" s="784">
        <v>41723</v>
      </c>
      <c r="R21" s="784"/>
      <c r="S21" s="781"/>
      <c r="T21" s="781"/>
      <c r="U21" s="785"/>
      <c r="V21" s="786"/>
      <c r="W21" s="786"/>
      <c r="X21" s="786"/>
      <c r="Y21" s="786"/>
      <c r="Z21" s="786"/>
      <c r="AA21" s="786"/>
    </row>
    <row r="22" spans="1:27" s="787" customFormat="1">
      <c r="A22" s="780" t="s">
        <v>158</v>
      </c>
      <c r="B22" s="781" t="s">
        <v>33</v>
      </c>
      <c r="C22" s="781" t="s">
        <v>315</v>
      </c>
      <c r="D22" s="782"/>
      <c r="E22" s="781" t="s">
        <v>321</v>
      </c>
      <c r="F22" s="781" t="s">
        <v>321</v>
      </c>
      <c r="G22" s="781" t="s">
        <v>321</v>
      </c>
      <c r="H22" s="807" t="s">
        <v>316</v>
      </c>
      <c r="I22" s="781" t="s">
        <v>321</v>
      </c>
      <c r="J22" s="781" t="s">
        <v>321</v>
      </c>
      <c r="K22" s="783">
        <v>41339</v>
      </c>
      <c r="L22" s="784">
        <v>41703</v>
      </c>
      <c r="M22" s="784">
        <v>41705</v>
      </c>
      <c r="N22" s="781"/>
      <c r="O22" s="784">
        <v>41705</v>
      </c>
      <c r="P22" s="784">
        <v>41708</v>
      </c>
      <c r="Q22" s="784">
        <v>41708</v>
      </c>
      <c r="R22" s="788">
        <v>41713</v>
      </c>
      <c r="S22" s="781"/>
      <c r="T22" s="781" t="s">
        <v>352</v>
      </c>
      <c r="U22" s="785"/>
      <c r="V22" s="786"/>
      <c r="W22" s="786"/>
      <c r="X22" s="786"/>
      <c r="Y22" s="786"/>
      <c r="Z22" s="786"/>
      <c r="AA22" s="786"/>
    </row>
    <row r="23" spans="1:27" s="787" customFormat="1">
      <c r="A23" s="780" t="s">
        <v>320</v>
      </c>
      <c r="B23" s="781" t="s">
        <v>1910</v>
      </c>
      <c r="C23" s="781" t="s">
        <v>315</v>
      </c>
      <c r="D23" s="782"/>
      <c r="E23" s="781" t="s">
        <v>323</v>
      </c>
      <c r="F23" s="781" t="s">
        <v>323</v>
      </c>
      <c r="G23" s="781" t="s">
        <v>323</v>
      </c>
      <c r="H23" s="807" t="s">
        <v>321</v>
      </c>
      <c r="I23" s="781" t="s">
        <v>323</v>
      </c>
      <c r="J23" s="781" t="s">
        <v>323</v>
      </c>
      <c r="K23" s="784">
        <v>41346</v>
      </c>
      <c r="L23" s="781"/>
      <c r="M23" s="784"/>
      <c r="N23" s="789"/>
      <c r="O23" s="784"/>
      <c r="P23" s="784"/>
      <c r="Q23" s="784"/>
      <c r="R23" s="784"/>
      <c r="S23" s="781"/>
      <c r="T23" s="781"/>
      <c r="U23" s="790" t="s">
        <v>1911</v>
      </c>
      <c r="V23" s="786"/>
      <c r="W23" s="786"/>
      <c r="X23" s="786"/>
      <c r="Y23" s="786"/>
      <c r="Z23" s="786"/>
      <c r="AA23" s="786"/>
    </row>
    <row r="24" spans="1:27" s="787" customFormat="1">
      <c r="A24" s="780" t="s">
        <v>157</v>
      </c>
      <c r="B24" s="781" t="s">
        <v>336</v>
      </c>
      <c r="C24" s="781" t="s">
        <v>315</v>
      </c>
      <c r="D24" s="782"/>
      <c r="E24" s="781" t="s">
        <v>325</v>
      </c>
      <c r="F24" s="781" t="s">
        <v>325</v>
      </c>
      <c r="G24" s="781" t="s">
        <v>325</v>
      </c>
      <c r="H24" s="807" t="s">
        <v>323</v>
      </c>
      <c r="I24" s="781" t="s">
        <v>325</v>
      </c>
      <c r="J24" s="781" t="s">
        <v>325</v>
      </c>
      <c r="K24" s="784">
        <v>41716</v>
      </c>
      <c r="L24" s="784">
        <v>41712</v>
      </c>
      <c r="M24" s="784">
        <v>41715</v>
      </c>
      <c r="N24" s="791"/>
      <c r="O24" s="784">
        <v>41715</v>
      </c>
      <c r="P24" s="784">
        <v>41716</v>
      </c>
      <c r="Q24" s="784">
        <v>41717</v>
      </c>
      <c r="R24" s="784">
        <v>41718</v>
      </c>
      <c r="S24" s="781"/>
      <c r="T24" s="781" t="s">
        <v>352</v>
      </c>
      <c r="U24" s="790" t="s">
        <v>1911</v>
      </c>
      <c r="V24" s="786"/>
      <c r="W24" s="786"/>
      <c r="X24" s="786"/>
      <c r="Y24" s="786"/>
      <c r="Z24" s="786"/>
      <c r="AA24" s="786"/>
    </row>
    <row r="25" spans="1:27" s="780" customFormat="1" hidden="1">
      <c r="A25" s="780" t="s">
        <v>421</v>
      </c>
      <c r="B25" s="781" t="s">
        <v>336</v>
      </c>
      <c r="C25" s="781" t="s">
        <v>308</v>
      </c>
      <c r="D25" s="782"/>
      <c r="E25" s="781" t="s">
        <v>1912</v>
      </c>
      <c r="F25" s="781" t="s">
        <v>1912</v>
      </c>
      <c r="G25" s="781">
        <v>3.7</v>
      </c>
      <c r="H25" s="781"/>
      <c r="I25" s="781">
        <v>3.7</v>
      </c>
      <c r="J25" s="781" t="s">
        <v>1912</v>
      </c>
      <c r="K25" s="784">
        <v>41717</v>
      </c>
      <c r="L25" s="784">
        <v>41719</v>
      </c>
      <c r="M25" s="784">
        <v>41722</v>
      </c>
      <c r="N25" s="781"/>
      <c r="O25" s="784">
        <v>41722</v>
      </c>
      <c r="P25" s="784">
        <v>41723</v>
      </c>
      <c r="Q25" s="784">
        <v>41723</v>
      </c>
      <c r="R25" s="784"/>
      <c r="S25" s="781"/>
      <c r="T25" s="781"/>
      <c r="U25" s="785"/>
      <c r="V25" s="785"/>
      <c r="W25" s="785"/>
      <c r="X25" s="785"/>
      <c r="Y25" s="785"/>
      <c r="Z25" s="785"/>
      <c r="AA25" s="785"/>
    </row>
    <row r="26" spans="1:27" s="787" customFormat="1">
      <c r="A26" s="780" t="s">
        <v>324</v>
      </c>
      <c r="B26" s="781" t="s">
        <v>1899</v>
      </c>
      <c r="C26" s="781" t="s">
        <v>1910</v>
      </c>
      <c r="D26" s="782"/>
      <c r="E26" s="781"/>
      <c r="F26" s="781"/>
      <c r="G26" s="781"/>
      <c r="H26" s="807" t="s">
        <v>325</v>
      </c>
      <c r="I26" s="781"/>
      <c r="J26" s="781"/>
      <c r="K26" s="784">
        <v>41711</v>
      </c>
      <c r="L26" s="784"/>
      <c r="M26" s="784"/>
      <c r="N26" s="791"/>
      <c r="O26" s="784"/>
      <c r="P26" s="784"/>
      <c r="Q26" s="784"/>
      <c r="R26" s="784"/>
      <c r="S26" s="781"/>
      <c r="T26" s="781"/>
      <c r="U26" s="785"/>
      <c r="V26" s="786"/>
      <c r="W26" s="786"/>
      <c r="X26" s="786"/>
      <c r="Y26" s="786"/>
      <c r="Z26" s="786"/>
      <c r="AA26" s="786"/>
    </row>
    <row r="27" spans="1:27" s="787" customFormat="1" hidden="1">
      <c r="A27" s="792" t="s">
        <v>267</v>
      </c>
      <c r="B27" s="781"/>
      <c r="C27" s="781"/>
      <c r="D27" s="782"/>
      <c r="E27" s="781" t="s">
        <v>13</v>
      </c>
      <c r="F27" s="781" t="s">
        <v>13</v>
      </c>
      <c r="G27" s="781" t="s">
        <v>13</v>
      </c>
      <c r="H27" s="781" t="s">
        <v>13</v>
      </c>
      <c r="I27" s="781" t="s">
        <v>13</v>
      </c>
      <c r="J27" s="781" t="s">
        <v>13</v>
      </c>
      <c r="K27" s="781"/>
      <c r="L27" s="781"/>
      <c r="M27" s="781"/>
      <c r="N27" s="781"/>
      <c r="O27" s="781"/>
      <c r="P27" s="781"/>
      <c r="Q27" s="781"/>
      <c r="R27" s="781"/>
      <c r="S27" s="781"/>
      <c r="T27" s="781"/>
      <c r="U27" s="785"/>
      <c r="V27" s="786"/>
      <c r="W27" s="786"/>
      <c r="X27" s="786"/>
      <c r="Y27" s="786"/>
      <c r="Z27" s="786"/>
      <c r="AA27" s="786"/>
    </row>
    <row r="28" spans="1:27" s="787" customFormat="1">
      <c r="A28" s="809"/>
      <c r="B28" s="810"/>
      <c r="C28" s="810"/>
      <c r="D28" s="811"/>
      <c r="E28" s="810"/>
      <c r="F28" s="810"/>
      <c r="G28" s="810"/>
      <c r="H28" s="810"/>
      <c r="I28" s="810"/>
      <c r="J28" s="810"/>
      <c r="K28" s="810"/>
      <c r="L28" s="810"/>
      <c r="M28" s="810"/>
      <c r="N28" s="810"/>
      <c r="O28" s="810"/>
      <c r="P28" s="810"/>
      <c r="Q28" s="810"/>
      <c r="R28" s="810"/>
      <c r="S28" s="810"/>
      <c r="T28" s="810"/>
      <c r="U28" s="785"/>
      <c r="V28" s="786"/>
      <c r="W28" s="786"/>
      <c r="X28" s="786"/>
      <c r="Y28" s="786"/>
      <c r="Z28" s="786"/>
      <c r="AA28" s="786"/>
    </row>
    <row r="29" spans="1:27" s="787" customFormat="1">
      <c r="A29" s="780" t="s">
        <v>327</v>
      </c>
      <c r="B29" s="781" t="s">
        <v>1895</v>
      </c>
      <c r="C29" s="781" t="s">
        <v>315</v>
      </c>
      <c r="D29" s="782"/>
      <c r="E29" s="781" t="s">
        <v>328</v>
      </c>
      <c r="F29" s="781" t="s">
        <v>328</v>
      </c>
      <c r="G29" s="781" t="s">
        <v>328</v>
      </c>
      <c r="H29" s="807" t="s">
        <v>328</v>
      </c>
      <c r="I29" s="781" t="s">
        <v>328</v>
      </c>
      <c r="J29" s="781" t="s">
        <v>328</v>
      </c>
      <c r="K29" s="784">
        <v>41704</v>
      </c>
      <c r="L29" s="784">
        <v>41718</v>
      </c>
      <c r="M29" s="784">
        <v>41722</v>
      </c>
      <c r="N29" s="784"/>
      <c r="O29" s="784">
        <v>41722</v>
      </c>
      <c r="P29" s="784">
        <v>41723</v>
      </c>
      <c r="Q29" s="784">
        <v>41723</v>
      </c>
      <c r="R29" s="784"/>
      <c r="S29" s="781"/>
      <c r="T29" s="781"/>
      <c r="U29" s="785"/>
      <c r="V29" s="786"/>
      <c r="W29" s="786"/>
      <c r="X29" s="786"/>
      <c r="Y29" s="786"/>
      <c r="Z29" s="786"/>
      <c r="AA29" s="786"/>
    </row>
    <row r="30" spans="1:27" s="787" customFormat="1" hidden="1">
      <c r="A30" s="780" t="s">
        <v>427</v>
      </c>
      <c r="B30" s="781" t="s">
        <v>336</v>
      </c>
      <c r="C30" s="781" t="s">
        <v>315</v>
      </c>
      <c r="D30" s="782"/>
      <c r="E30" s="781" t="s">
        <v>332</v>
      </c>
      <c r="F30" s="781" t="s">
        <v>332</v>
      </c>
      <c r="G30" s="781" t="s">
        <v>332</v>
      </c>
      <c r="H30" s="781"/>
      <c r="I30" s="781" t="s">
        <v>332</v>
      </c>
      <c r="J30" s="781" t="s">
        <v>332</v>
      </c>
      <c r="K30" s="784">
        <v>41704</v>
      </c>
      <c r="L30" s="784">
        <v>41691</v>
      </c>
      <c r="M30" s="784">
        <v>41716</v>
      </c>
      <c r="N30" s="784">
        <v>41717</v>
      </c>
      <c r="O30" s="784">
        <v>41716</v>
      </c>
      <c r="P30" s="784">
        <v>41716</v>
      </c>
      <c r="Q30" s="784">
        <v>41717</v>
      </c>
      <c r="R30" s="784">
        <v>41718</v>
      </c>
      <c r="S30" s="781"/>
      <c r="T30" s="781" t="s">
        <v>352</v>
      </c>
      <c r="U30" s="785"/>
      <c r="V30" s="786"/>
      <c r="W30" s="786"/>
      <c r="X30" s="786"/>
      <c r="Y30" s="786"/>
      <c r="Z30" s="786"/>
      <c r="AA30" s="786"/>
    </row>
    <row r="31" spans="1:27" s="787" customFormat="1" hidden="1">
      <c r="A31" s="780" t="s">
        <v>1913</v>
      </c>
      <c r="B31" s="781" t="s">
        <v>336</v>
      </c>
      <c r="C31" s="781" t="s">
        <v>315</v>
      </c>
      <c r="D31" s="782"/>
      <c r="E31" s="781" t="s">
        <v>334</v>
      </c>
      <c r="F31" s="781" t="s">
        <v>334</v>
      </c>
      <c r="G31" s="781" t="s">
        <v>334</v>
      </c>
      <c r="H31" s="781"/>
      <c r="I31" s="781" t="s">
        <v>334</v>
      </c>
      <c r="J31" s="781" t="s">
        <v>334</v>
      </c>
      <c r="K31" s="784">
        <v>41704</v>
      </c>
      <c r="L31" s="784">
        <v>41691</v>
      </c>
      <c r="M31" s="784">
        <v>41716</v>
      </c>
      <c r="N31" s="784">
        <v>41717</v>
      </c>
      <c r="O31" s="784">
        <v>41716</v>
      </c>
      <c r="P31" s="784">
        <v>41716</v>
      </c>
      <c r="Q31" s="784">
        <v>41717</v>
      </c>
      <c r="R31" s="784">
        <v>41718</v>
      </c>
      <c r="S31" s="781"/>
      <c r="T31" s="781" t="s">
        <v>352</v>
      </c>
      <c r="U31" s="785"/>
      <c r="V31" s="786"/>
      <c r="W31" s="786"/>
      <c r="X31" s="786"/>
      <c r="Y31" s="786"/>
      <c r="Z31" s="786"/>
      <c r="AA31" s="786"/>
    </row>
    <row r="32" spans="1:27" s="787" customFormat="1">
      <c r="A32" s="780" t="s">
        <v>330</v>
      </c>
      <c r="B32" s="781" t="s">
        <v>331</v>
      </c>
      <c r="C32" s="781" t="s">
        <v>386</v>
      </c>
      <c r="D32" s="782"/>
      <c r="E32" s="781" t="s">
        <v>1914</v>
      </c>
      <c r="F32" s="781" t="s">
        <v>1914</v>
      </c>
      <c r="G32" s="781" t="s">
        <v>1914</v>
      </c>
      <c r="H32" s="807" t="s">
        <v>332</v>
      </c>
      <c r="I32" s="781" t="s">
        <v>1914</v>
      </c>
      <c r="J32" s="781" t="s">
        <v>1914</v>
      </c>
      <c r="K32" s="784">
        <v>41704</v>
      </c>
      <c r="L32" s="784">
        <v>41698</v>
      </c>
      <c r="M32" s="784">
        <v>41698</v>
      </c>
      <c r="N32" s="781"/>
      <c r="O32" s="784">
        <v>41701</v>
      </c>
      <c r="P32" s="784">
        <v>41702</v>
      </c>
      <c r="Q32" s="784">
        <v>41702</v>
      </c>
      <c r="R32" s="784">
        <v>41704</v>
      </c>
      <c r="S32" s="781"/>
      <c r="T32" s="781" t="s">
        <v>352</v>
      </c>
      <c r="U32" s="785"/>
      <c r="V32" s="786"/>
      <c r="W32" s="786"/>
      <c r="X32" s="786"/>
      <c r="Y32" s="786"/>
      <c r="Z32" s="786"/>
      <c r="AA32" s="786"/>
    </row>
    <row r="33" spans="1:27" s="787" customFormat="1">
      <c r="A33" s="780" t="s">
        <v>164</v>
      </c>
      <c r="B33" s="781" t="s">
        <v>33</v>
      </c>
      <c r="C33" s="781" t="s">
        <v>315</v>
      </c>
      <c r="D33" s="782"/>
      <c r="E33" s="781" t="s">
        <v>1915</v>
      </c>
      <c r="F33" s="781" t="s">
        <v>1915</v>
      </c>
      <c r="G33" s="781" t="s">
        <v>1915</v>
      </c>
      <c r="H33" s="807" t="s">
        <v>334</v>
      </c>
      <c r="I33" s="781" t="s">
        <v>1915</v>
      </c>
      <c r="J33" s="781" t="s">
        <v>1915</v>
      </c>
      <c r="K33" s="784">
        <v>41698</v>
      </c>
      <c r="L33" s="784">
        <v>41702</v>
      </c>
      <c r="M33" s="793">
        <v>41705</v>
      </c>
      <c r="N33" s="781"/>
      <c r="O33" s="784">
        <v>41705</v>
      </c>
      <c r="P33" s="784">
        <v>41710</v>
      </c>
      <c r="Q33" s="784">
        <v>41711</v>
      </c>
      <c r="R33" s="784">
        <v>41715</v>
      </c>
      <c r="S33" s="781"/>
      <c r="T33" s="781" t="s">
        <v>352</v>
      </c>
      <c r="U33" s="785"/>
      <c r="V33" s="786"/>
      <c r="W33" s="786"/>
      <c r="X33" s="786"/>
      <c r="Y33" s="786"/>
      <c r="Z33" s="786"/>
      <c r="AA33" s="786"/>
    </row>
    <row r="34" spans="1:27" s="787" customFormat="1">
      <c r="A34" s="780" t="s">
        <v>1916</v>
      </c>
      <c r="B34" s="794" t="s">
        <v>336</v>
      </c>
      <c r="C34" s="794" t="s">
        <v>315</v>
      </c>
      <c r="D34" s="795"/>
      <c r="E34" s="794" t="s">
        <v>1917</v>
      </c>
      <c r="F34" s="794"/>
      <c r="G34" s="794"/>
      <c r="H34" s="808" t="s">
        <v>337</v>
      </c>
      <c r="I34" s="794" t="s">
        <v>1917</v>
      </c>
      <c r="J34" s="794" t="s">
        <v>1917</v>
      </c>
      <c r="K34" s="796">
        <v>41698</v>
      </c>
      <c r="L34" s="796">
        <v>41673</v>
      </c>
      <c r="M34" s="793"/>
      <c r="N34" s="781"/>
      <c r="O34" s="793"/>
      <c r="P34" s="784"/>
      <c r="Q34" s="784"/>
      <c r="R34" s="784"/>
      <c r="S34" s="781"/>
      <c r="T34" s="781"/>
      <c r="U34" s="785"/>
      <c r="V34" s="786"/>
      <c r="W34" s="786"/>
      <c r="X34" s="786"/>
      <c r="Y34" s="786"/>
      <c r="Z34" s="786"/>
      <c r="AA34" s="786"/>
    </row>
    <row r="35" spans="1:27" s="787" customFormat="1">
      <c r="A35" s="780" t="s">
        <v>338</v>
      </c>
      <c r="B35" s="781" t="s">
        <v>1895</v>
      </c>
      <c r="C35" s="781" t="s">
        <v>308</v>
      </c>
      <c r="D35" s="782"/>
      <c r="E35" s="781" t="s">
        <v>1918</v>
      </c>
      <c r="F35" s="781" t="s">
        <v>1917</v>
      </c>
      <c r="G35" s="781" t="s">
        <v>1917</v>
      </c>
      <c r="H35" s="807">
        <v>4.4000000000000004</v>
      </c>
      <c r="I35" s="781" t="s">
        <v>1918</v>
      </c>
      <c r="J35" s="781" t="s">
        <v>1918</v>
      </c>
      <c r="K35" s="784">
        <v>41698</v>
      </c>
      <c r="L35" s="784">
        <v>41697</v>
      </c>
      <c r="M35" s="784">
        <v>41703</v>
      </c>
      <c r="N35" s="784">
        <v>41709</v>
      </c>
      <c r="O35" s="784">
        <v>41705</v>
      </c>
      <c r="P35" s="784">
        <v>41708</v>
      </c>
      <c r="Q35" s="784">
        <v>41708</v>
      </c>
      <c r="R35" s="784">
        <v>41718</v>
      </c>
      <c r="S35" s="781"/>
      <c r="T35" s="781" t="s">
        <v>352</v>
      </c>
      <c r="U35" s="785"/>
      <c r="V35" s="786"/>
      <c r="W35" s="786"/>
      <c r="X35" s="786"/>
      <c r="Y35" s="786"/>
      <c r="Z35" s="786"/>
      <c r="AA35" s="786"/>
    </row>
    <row r="36" spans="1:27" s="787" customFormat="1" hidden="1">
      <c r="A36" s="780" t="s">
        <v>1919</v>
      </c>
      <c r="B36" s="781" t="s">
        <v>336</v>
      </c>
      <c r="C36" s="781" t="s">
        <v>315</v>
      </c>
      <c r="D36" s="782"/>
      <c r="E36" s="797"/>
      <c r="F36" s="781"/>
      <c r="G36" s="781" t="s">
        <v>1918</v>
      </c>
      <c r="H36" s="781"/>
      <c r="I36" s="781"/>
      <c r="J36" s="781"/>
      <c r="K36" s="784">
        <v>41710</v>
      </c>
      <c r="L36" s="784">
        <v>41704</v>
      </c>
      <c r="M36" s="784">
        <v>41705</v>
      </c>
      <c r="N36" s="784">
        <v>41712</v>
      </c>
      <c r="O36" s="784">
        <v>41705</v>
      </c>
      <c r="P36" s="784">
        <v>41708</v>
      </c>
      <c r="Q36" s="784">
        <v>41708</v>
      </c>
      <c r="R36" s="784">
        <v>41712</v>
      </c>
      <c r="S36" s="781"/>
      <c r="T36" s="781" t="s">
        <v>352</v>
      </c>
      <c r="U36" s="785"/>
      <c r="V36" s="786"/>
      <c r="W36" s="786"/>
      <c r="X36" s="786"/>
      <c r="Y36" s="786"/>
      <c r="Z36" s="786"/>
      <c r="AA36" s="786"/>
    </row>
    <row r="37" spans="1:27" s="787" customFormat="1">
      <c r="A37" s="780" t="s">
        <v>340</v>
      </c>
      <c r="B37" s="781" t="s">
        <v>315</v>
      </c>
      <c r="C37" s="781" t="s">
        <v>33</v>
      </c>
      <c r="D37" s="782"/>
      <c r="E37" s="781" t="s">
        <v>1920</v>
      </c>
      <c r="F37" s="781" t="s">
        <v>1918</v>
      </c>
      <c r="G37" s="781" t="s">
        <v>1921</v>
      </c>
      <c r="H37" s="807">
        <v>4.5</v>
      </c>
      <c r="I37" s="781" t="s">
        <v>1921</v>
      </c>
      <c r="J37" s="781" t="s">
        <v>1921</v>
      </c>
      <c r="K37" s="784">
        <v>41711</v>
      </c>
      <c r="L37" s="784">
        <v>41709</v>
      </c>
      <c r="M37" s="784">
        <v>41710</v>
      </c>
      <c r="N37" s="784"/>
      <c r="O37" s="784">
        <v>41710</v>
      </c>
      <c r="P37" s="784">
        <v>41710</v>
      </c>
      <c r="Q37" s="784">
        <v>41710</v>
      </c>
      <c r="R37" s="784">
        <v>41718</v>
      </c>
      <c r="S37" s="781"/>
      <c r="T37" s="781" t="s">
        <v>1922</v>
      </c>
      <c r="U37" s="785"/>
      <c r="V37" s="786"/>
      <c r="W37" s="786"/>
      <c r="X37" s="786"/>
      <c r="Y37" s="786"/>
      <c r="Z37" s="786"/>
      <c r="AA37" s="786"/>
    </row>
    <row r="38" spans="1:27" s="787" customFormat="1">
      <c r="A38" s="780" t="s">
        <v>155</v>
      </c>
      <c r="B38" s="781" t="s">
        <v>331</v>
      </c>
      <c r="C38" s="781" t="s">
        <v>308</v>
      </c>
      <c r="D38" s="782"/>
      <c r="E38" s="781" t="s">
        <v>544</v>
      </c>
      <c r="F38" s="781" t="s">
        <v>1921</v>
      </c>
      <c r="G38" s="781" t="s">
        <v>1920</v>
      </c>
      <c r="H38" s="807">
        <v>4.5999999999999996</v>
      </c>
      <c r="I38" s="781"/>
      <c r="J38" s="781" t="s">
        <v>1920</v>
      </c>
      <c r="K38" s="784">
        <v>41711</v>
      </c>
      <c r="L38" s="784">
        <v>41710</v>
      </c>
      <c r="M38" s="784">
        <v>41712</v>
      </c>
      <c r="N38" s="784"/>
      <c r="O38" s="784">
        <v>41715</v>
      </c>
      <c r="P38" s="784">
        <v>41716</v>
      </c>
      <c r="Q38" s="784">
        <v>41716</v>
      </c>
      <c r="R38" s="784">
        <v>41718</v>
      </c>
      <c r="S38" s="781"/>
      <c r="T38" s="781" t="s">
        <v>352</v>
      </c>
      <c r="U38" s="785"/>
      <c r="V38" s="786"/>
      <c r="W38" s="786"/>
      <c r="X38" s="786"/>
      <c r="Y38" s="786"/>
      <c r="Z38" s="786"/>
      <c r="AA38" s="786"/>
    </row>
    <row r="39" spans="1:27" s="787" customFormat="1" hidden="1">
      <c r="A39" s="780" t="s">
        <v>439</v>
      </c>
      <c r="B39" s="781" t="s">
        <v>1899</v>
      </c>
      <c r="C39" s="781" t="s">
        <v>308</v>
      </c>
      <c r="D39" s="782"/>
      <c r="E39" s="781" t="s">
        <v>1923</v>
      </c>
      <c r="F39" s="781" t="s">
        <v>1920</v>
      </c>
      <c r="G39" s="781" t="s">
        <v>544</v>
      </c>
      <c r="H39" s="781" t="s">
        <v>13</v>
      </c>
      <c r="I39" s="781"/>
      <c r="J39" s="781" t="s">
        <v>544</v>
      </c>
      <c r="K39" s="784">
        <v>41711</v>
      </c>
      <c r="L39" s="798"/>
      <c r="M39" s="798"/>
      <c r="N39" s="781"/>
      <c r="O39" s="784"/>
      <c r="P39" s="784"/>
      <c r="Q39" s="784"/>
      <c r="R39" s="784"/>
      <c r="S39" s="781"/>
      <c r="T39" s="781"/>
      <c r="U39" s="785"/>
      <c r="V39" s="786"/>
      <c r="W39" s="786"/>
      <c r="X39" s="786"/>
      <c r="Y39" s="786"/>
      <c r="Z39" s="786"/>
      <c r="AA39" s="786"/>
    </row>
    <row r="40" spans="1:27" s="787" customFormat="1" hidden="1">
      <c r="A40" s="780" t="s">
        <v>242</v>
      </c>
      <c r="B40" s="781" t="s">
        <v>336</v>
      </c>
      <c r="C40" s="781" t="s">
        <v>349</v>
      </c>
      <c r="D40" s="782"/>
      <c r="E40" s="781"/>
      <c r="F40" s="781"/>
      <c r="G40" s="781"/>
      <c r="H40" s="781"/>
      <c r="I40" s="781" t="s">
        <v>1920</v>
      </c>
      <c r="J40" s="781"/>
      <c r="K40" s="784">
        <v>41711</v>
      </c>
      <c r="L40" s="784">
        <v>41691</v>
      </c>
      <c r="M40" s="784">
        <v>41710</v>
      </c>
      <c r="N40" s="784"/>
      <c r="O40" s="784">
        <v>41715</v>
      </c>
      <c r="P40" s="784">
        <v>41716</v>
      </c>
      <c r="Q40" s="784">
        <v>41716</v>
      </c>
      <c r="R40" s="784">
        <v>41718</v>
      </c>
      <c r="S40" s="781"/>
      <c r="T40" s="781" t="s">
        <v>352</v>
      </c>
      <c r="U40" s="785"/>
      <c r="V40" s="786"/>
      <c r="W40" s="786"/>
      <c r="X40" s="786"/>
      <c r="Y40" s="786"/>
      <c r="Z40" s="786"/>
      <c r="AA40" s="786"/>
    </row>
    <row r="41" spans="1:27" s="799" customFormat="1">
      <c r="A41" s="799" t="s">
        <v>343</v>
      </c>
      <c r="B41" s="794" t="s">
        <v>331</v>
      </c>
      <c r="C41" s="794" t="s">
        <v>308</v>
      </c>
      <c r="D41" s="795"/>
      <c r="E41" s="794"/>
      <c r="F41" s="794"/>
      <c r="G41" s="794"/>
      <c r="H41" s="808">
        <v>4.7</v>
      </c>
      <c r="I41" s="794"/>
      <c r="J41" s="794"/>
      <c r="K41" s="796">
        <v>41711</v>
      </c>
      <c r="L41" s="796"/>
      <c r="M41" s="796"/>
      <c r="N41" s="796"/>
      <c r="O41" s="796"/>
      <c r="P41" s="796"/>
      <c r="Q41" s="796"/>
      <c r="R41" s="796"/>
      <c r="S41" s="794"/>
      <c r="T41" s="794"/>
      <c r="U41" s="800"/>
      <c r="V41" s="800"/>
      <c r="W41" s="800"/>
      <c r="X41" s="800"/>
      <c r="Y41" s="800"/>
      <c r="Z41" s="800"/>
      <c r="AA41" s="800"/>
    </row>
    <row r="42" spans="1:27" s="787" customFormat="1" hidden="1">
      <c r="A42" s="780" t="s">
        <v>442</v>
      </c>
      <c r="B42" s="781" t="s">
        <v>1895</v>
      </c>
      <c r="C42" s="781" t="s">
        <v>315</v>
      </c>
      <c r="D42" s="782"/>
      <c r="E42" s="781"/>
      <c r="F42" s="781" t="s">
        <v>544</v>
      </c>
      <c r="G42" s="781" t="s">
        <v>1923</v>
      </c>
      <c r="H42" s="781"/>
      <c r="I42" s="781" t="s">
        <v>544</v>
      </c>
      <c r="J42" s="781"/>
      <c r="K42" s="784">
        <v>41711</v>
      </c>
      <c r="L42" s="784">
        <v>41712</v>
      </c>
      <c r="M42" s="784">
        <v>41712</v>
      </c>
      <c r="N42" s="781"/>
      <c r="O42" s="784">
        <v>41712</v>
      </c>
      <c r="P42" s="784">
        <v>41716</v>
      </c>
      <c r="Q42" s="784">
        <v>41716</v>
      </c>
      <c r="R42" s="784">
        <v>41718</v>
      </c>
      <c r="S42" s="781"/>
      <c r="T42" s="781" t="s">
        <v>352</v>
      </c>
      <c r="U42" s="785"/>
      <c r="V42" s="786"/>
      <c r="W42" s="786"/>
      <c r="X42" s="786"/>
      <c r="Y42" s="786"/>
      <c r="Z42" s="786"/>
      <c r="AA42" s="786"/>
    </row>
    <row r="43" spans="1:27" s="787" customFormat="1" hidden="1">
      <c r="A43" s="780" t="s">
        <v>443</v>
      </c>
      <c r="B43" s="781" t="s">
        <v>331</v>
      </c>
      <c r="C43" s="781" t="s">
        <v>308</v>
      </c>
      <c r="D43" s="782"/>
      <c r="E43" s="781"/>
      <c r="F43" s="781" t="s">
        <v>1923</v>
      </c>
      <c r="G43" s="781"/>
      <c r="H43" s="781"/>
      <c r="I43" s="781"/>
      <c r="J43" s="781"/>
      <c r="K43" s="784" t="s">
        <v>1924</v>
      </c>
      <c r="L43" s="784">
        <v>41682</v>
      </c>
      <c r="M43" s="784">
        <v>41712</v>
      </c>
      <c r="N43" s="781"/>
      <c r="O43" s="784">
        <v>41715</v>
      </c>
      <c r="P43" s="784">
        <v>41716</v>
      </c>
      <c r="Q43" s="784">
        <v>41716</v>
      </c>
      <c r="R43" s="784">
        <v>41718</v>
      </c>
      <c r="S43" s="781"/>
      <c r="T43" s="781" t="s">
        <v>352</v>
      </c>
      <c r="U43" s="785"/>
      <c r="V43" s="786"/>
      <c r="W43" s="786"/>
      <c r="X43" s="786"/>
      <c r="Y43" s="786"/>
      <c r="Z43" s="786"/>
      <c r="AA43" s="786"/>
    </row>
    <row r="44" spans="1:27" s="787" customFormat="1" hidden="1">
      <c r="A44" s="780" t="s">
        <v>445</v>
      </c>
      <c r="B44" s="781" t="s">
        <v>336</v>
      </c>
      <c r="C44" s="781" t="s">
        <v>315</v>
      </c>
      <c r="D44" s="782"/>
      <c r="E44" s="781"/>
      <c r="F44" s="781" t="s">
        <v>1925</v>
      </c>
      <c r="G44" s="781"/>
      <c r="H44" s="781"/>
      <c r="I44" s="781"/>
      <c r="J44" s="781"/>
      <c r="K44" s="784">
        <v>41704</v>
      </c>
      <c r="L44" s="784">
        <v>41691</v>
      </c>
      <c r="M44" s="784">
        <v>41723</v>
      </c>
      <c r="N44" s="781"/>
      <c r="O44" s="784">
        <v>41723</v>
      </c>
      <c r="P44" s="784">
        <v>41723</v>
      </c>
      <c r="Q44" s="784">
        <v>41723</v>
      </c>
      <c r="S44" s="781"/>
      <c r="U44" s="785"/>
      <c r="V44" s="786"/>
      <c r="W44" s="786"/>
      <c r="X44" s="786"/>
      <c r="Y44" s="786"/>
      <c r="Z44" s="786"/>
      <c r="AA44" s="786"/>
    </row>
    <row r="45" spans="1:27" s="787" customFormat="1" hidden="1">
      <c r="A45" s="780" t="s">
        <v>449</v>
      </c>
      <c r="B45" s="781" t="s">
        <v>336</v>
      </c>
      <c r="C45" s="781" t="s">
        <v>308</v>
      </c>
      <c r="D45" s="782"/>
      <c r="E45" s="781" t="s">
        <v>1925</v>
      </c>
      <c r="F45" s="781" t="s">
        <v>1926</v>
      </c>
      <c r="G45" s="781" t="s">
        <v>1925</v>
      </c>
      <c r="H45" s="781"/>
      <c r="I45" s="781" t="s">
        <v>1923</v>
      </c>
      <c r="J45" s="781" t="s">
        <v>1923</v>
      </c>
      <c r="K45" s="784">
        <v>41718</v>
      </c>
      <c r="L45" s="784">
        <v>41710</v>
      </c>
      <c r="M45" s="784">
        <v>41722</v>
      </c>
      <c r="N45" s="781"/>
      <c r="O45" s="784">
        <v>41722</v>
      </c>
      <c r="P45" s="784">
        <v>41723</v>
      </c>
      <c r="Q45" s="784">
        <v>41723</v>
      </c>
      <c r="R45" s="784"/>
      <c r="S45" s="781"/>
      <c r="T45" s="781"/>
      <c r="U45" s="785"/>
      <c r="V45" s="786"/>
      <c r="W45" s="786"/>
      <c r="X45" s="786"/>
      <c r="Y45" s="786"/>
      <c r="Z45" s="786"/>
      <c r="AA45" s="786"/>
    </row>
    <row r="46" spans="1:27" s="787" customFormat="1" hidden="1">
      <c r="A46" s="780" t="s">
        <v>451</v>
      </c>
      <c r="B46" s="781" t="s">
        <v>336</v>
      </c>
      <c r="C46" s="781" t="s">
        <v>308</v>
      </c>
      <c r="D46" s="782"/>
      <c r="E46" s="781"/>
      <c r="F46" s="781" t="s">
        <v>1927</v>
      </c>
      <c r="G46" s="781"/>
      <c r="H46" s="781"/>
      <c r="I46" s="781"/>
      <c r="J46" s="781"/>
      <c r="K46" s="784">
        <v>41704</v>
      </c>
      <c r="L46" s="784">
        <v>41675</v>
      </c>
      <c r="M46" s="784">
        <v>41711</v>
      </c>
      <c r="N46" s="781"/>
      <c r="O46" s="784">
        <v>41718</v>
      </c>
      <c r="P46" s="784">
        <v>41718</v>
      </c>
      <c r="Q46" s="784">
        <v>41718</v>
      </c>
      <c r="R46" s="784">
        <v>41718</v>
      </c>
      <c r="S46" s="781"/>
      <c r="T46" s="781"/>
      <c r="U46" s="785"/>
      <c r="V46" s="786"/>
      <c r="W46" s="786"/>
      <c r="X46" s="786"/>
      <c r="Y46" s="786"/>
      <c r="Z46" s="786"/>
      <c r="AA46" s="786"/>
    </row>
    <row r="47" spans="1:27" s="787" customFormat="1" hidden="1">
      <c r="A47" s="780" t="s">
        <v>452</v>
      </c>
      <c r="B47" s="781" t="s">
        <v>336</v>
      </c>
      <c r="C47" s="781" t="s">
        <v>308</v>
      </c>
      <c r="D47" s="782"/>
      <c r="E47" s="781"/>
      <c r="F47" s="781"/>
      <c r="G47" s="781"/>
      <c r="H47" s="781"/>
      <c r="I47" s="781" t="s">
        <v>1925</v>
      </c>
      <c r="J47" s="781"/>
      <c r="K47" s="784">
        <v>41704</v>
      </c>
      <c r="L47" s="784">
        <v>41676</v>
      </c>
      <c r="M47" s="784">
        <v>41712</v>
      </c>
      <c r="N47" s="781"/>
      <c r="O47" s="784">
        <v>41718</v>
      </c>
      <c r="P47" s="784">
        <v>41718</v>
      </c>
      <c r="Q47" s="784">
        <v>41718</v>
      </c>
      <c r="R47" s="784">
        <v>41718</v>
      </c>
      <c r="S47" s="781"/>
      <c r="T47" s="781" t="s">
        <v>352</v>
      </c>
      <c r="U47" s="785"/>
      <c r="V47" s="786"/>
      <c r="W47" s="786"/>
      <c r="X47" s="786"/>
      <c r="Y47" s="786"/>
      <c r="Z47" s="786"/>
      <c r="AA47" s="786"/>
    </row>
    <row r="48" spans="1:27" s="787" customFormat="1">
      <c r="A48" s="799" t="s">
        <v>346</v>
      </c>
      <c r="B48" s="794" t="s">
        <v>1899</v>
      </c>
      <c r="C48" s="794" t="s">
        <v>308</v>
      </c>
      <c r="D48" s="795"/>
      <c r="E48" s="794"/>
      <c r="F48" s="794" t="s">
        <v>1928</v>
      </c>
      <c r="G48" s="794" t="s">
        <v>1926</v>
      </c>
      <c r="H48" s="808">
        <v>4.8</v>
      </c>
      <c r="I48" s="794"/>
      <c r="J48" s="794" t="s">
        <v>1925</v>
      </c>
      <c r="K48" s="801">
        <v>41725</v>
      </c>
      <c r="L48" s="784"/>
      <c r="M48" s="784"/>
      <c r="N48" s="784"/>
      <c r="O48" s="784"/>
      <c r="P48" s="784"/>
      <c r="Q48" s="784"/>
      <c r="R48" s="784"/>
      <c r="S48" s="781"/>
      <c r="T48" s="781"/>
      <c r="U48" s="785"/>
      <c r="V48" s="786"/>
      <c r="W48" s="786"/>
      <c r="X48" s="786"/>
      <c r="Y48" s="786"/>
      <c r="Z48" s="786"/>
      <c r="AA48" s="786"/>
    </row>
    <row r="49" spans="1:27" s="799" customFormat="1">
      <c r="A49" s="799" t="s">
        <v>279</v>
      </c>
      <c r="B49" s="794" t="s">
        <v>331</v>
      </c>
      <c r="C49" s="794" t="s">
        <v>386</v>
      </c>
      <c r="D49" s="795"/>
      <c r="E49" s="794" t="s">
        <v>1926</v>
      </c>
      <c r="F49" s="794" t="s">
        <v>1929</v>
      </c>
      <c r="G49" s="794" t="s">
        <v>1927</v>
      </c>
      <c r="H49" s="808">
        <v>4.9000000000000004</v>
      </c>
      <c r="I49" s="794" t="s">
        <v>1926</v>
      </c>
      <c r="J49" s="794" t="s">
        <v>1926</v>
      </c>
      <c r="K49" s="796">
        <v>41711</v>
      </c>
      <c r="L49" s="796">
        <v>41698</v>
      </c>
      <c r="M49" s="796">
        <v>41698</v>
      </c>
      <c r="N49" s="796"/>
      <c r="O49" s="796"/>
      <c r="P49" s="796"/>
      <c r="Q49" s="796"/>
      <c r="R49" s="796"/>
      <c r="S49" s="794"/>
      <c r="T49" s="794"/>
      <c r="U49" s="800"/>
      <c r="V49" s="800"/>
      <c r="W49" s="800"/>
      <c r="X49" s="800"/>
      <c r="Y49" s="800"/>
      <c r="Z49" s="800"/>
      <c r="AA49" s="800"/>
    </row>
    <row r="50" spans="1:27" s="787" customFormat="1" hidden="1">
      <c r="A50" s="792" t="s">
        <v>268</v>
      </c>
      <c r="B50" s="781"/>
      <c r="C50" s="781"/>
      <c r="D50" s="782"/>
      <c r="E50" s="781" t="s">
        <v>13</v>
      </c>
      <c r="F50" s="781" t="s">
        <v>13</v>
      </c>
      <c r="G50" s="781" t="s">
        <v>13</v>
      </c>
      <c r="H50" s="781" t="s">
        <v>13</v>
      </c>
      <c r="I50" s="781" t="s">
        <v>249</v>
      </c>
      <c r="J50" s="781" t="s">
        <v>13</v>
      </c>
      <c r="K50" s="781"/>
      <c r="L50" s="781"/>
      <c r="M50" s="781"/>
      <c r="N50" s="781"/>
      <c r="O50" s="781"/>
      <c r="P50" s="781"/>
      <c r="Q50" s="781"/>
      <c r="R50" s="781"/>
      <c r="S50" s="781"/>
      <c r="T50" s="781"/>
      <c r="U50" s="785"/>
      <c r="V50" s="786"/>
      <c r="W50" s="786"/>
      <c r="X50" s="786"/>
      <c r="Y50" s="786"/>
      <c r="Z50" s="786"/>
      <c r="AA50" s="786"/>
    </row>
    <row r="51" spans="1:27" s="787" customFormat="1">
      <c r="A51" s="809"/>
      <c r="B51" s="810"/>
      <c r="C51" s="810"/>
      <c r="D51" s="811"/>
      <c r="E51" s="810"/>
      <c r="F51" s="810"/>
      <c r="G51" s="810"/>
      <c r="H51" s="810"/>
      <c r="I51" s="810"/>
      <c r="J51" s="810"/>
      <c r="K51" s="810"/>
      <c r="L51" s="810"/>
      <c r="M51" s="810"/>
      <c r="N51" s="810"/>
      <c r="O51" s="810"/>
      <c r="P51" s="810"/>
      <c r="Q51" s="810"/>
      <c r="R51" s="810"/>
      <c r="S51" s="810"/>
      <c r="T51" s="810"/>
      <c r="U51" s="785"/>
      <c r="V51" s="786"/>
      <c r="W51" s="786"/>
      <c r="X51" s="786"/>
      <c r="Y51" s="786"/>
      <c r="Z51" s="786"/>
      <c r="AA51" s="786"/>
    </row>
    <row r="52" spans="1:27" s="787" customFormat="1" ht="28.5" customHeight="1">
      <c r="A52" s="780" t="s">
        <v>348</v>
      </c>
      <c r="B52" s="781" t="s">
        <v>33</v>
      </c>
      <c r="C52" s="781" t="s">
        <v>349</v>
      </c>
      <c r="D52" s="782"/>
      <c r="E52" s="781" t="s">
        <v>350</v>
      </c>
      <c r="F52" s="781" t="s">
        <v>350</v>
      </c>
      <c r="G52" s="781" t="s">
        <v>350</v>
      </c>
      <c r="H52" s="807" t="s">
        <v>350</v>
      </c>
      <c r="I52" s="781" t="s">
        <v>350</v>
      </c>
      <c r="J52" s="781" t="s">
        <v>350</v>
      </c>
      <c r="K52" s="788" t="s">
        <v>1930</v>
      </c>
      <c r="L52" s="784"/>
      <c r="M52" s="784"/>
      <c r="N52" s="784"/>
      <c r="O52" s="784"/>
      <c r="P52" s="784"/>
      <c r="Q52" s="784"/>
      <c r="R52" s="802"/>
      <c r="S52" s="781"/>
      <c r="T52" s="781"/>
      <c r="U52" s="785"/>
      <c r="V52" s="786"/>
      <c r="W52" s="786"/>
      <c r="X52" s="786"/>
      <c r="Y52" s="786"/>
      <c r="Z52" s="786"/>
      <c r="AA52" s="786"/>
    </row>
    <row r="53" spans="1:27" s="787" customFormat="1" hidden="1">
      <c r="A53" s="780" t="s">
        <v>455</v>
      </c>
      <c r="B53" s="781" t="s">
        <v>33</v>
      </c>
      <c r="C53" s="781" t="s">
        <v>349</v>
      </c>
      <c r="D53" s="782"/>
      <c r="E53" s="781" t="s">
        <v>1931</v>
      </c>
      <c r="F53" s="781" t="s">
        <v>1931</v>
      </c>
      <c r="G53" s="781" t="s">
        <v>1931</v>
      </c>
      <c r="H53" s="781"/>
      <c r="I53" s="781" t="s">
        <v>1931</v>
      </c>
      <c r="J53" s="781" t="s">
        <v>1931</v>
      </c>
      <c r="K53" s="784">
        <v>41711</v>
      </c>
      <c r="L53" s="784">
        <v>41705</v>
      </c>
      <c r="M53" s="784">
        <v>41705</v>
      </c>
      <c r="N53" s="784"/>
      <c r="O53" s="784">
        <v>41705</v>
      </c>
      <c r="P53" s="784">
        <v>41708</v>
      </c>
      <c r="Q53" s="784">
        <v>41708</v>
      </c>
      <c r="R53" s="784">
        <v>41712</v>
      </c>
      <c r="S53" s="781"/>
      <c r="T53" s="781" t="s">
        <v>352</v>
      </c>
      <c r="U53" s="785"/>
      <c r="V53" s="786"/>
      <c r="W53" s="786"/>
      <c r="X53" s="786"/>
      <c r="Y53" s="786"/>
      <c r="Z53" s="786"/>
      <c r="AA53" s="786"/>
    </row>
    <row r="54" spans="1:27" s="787" customFormat="1" hidden="1">
      <c r="A54" s="799" t="s">
        <v>459</v>
      </c>
      <c r="B54" s="794" t="s">
        <v>33</v>
      </c>
      <c r="C54" s="794" t="s">
        <v>349</v>
      </c>
      <c r="D54" s="795"/>
      <c r="E54" s="794"/>
      <c r="F54" s="794" t="s">
        <v>1932</v>
      </c>
      <c r="G54" s="794" t="s">
        <v>1932</v>
      </c>
      <c r="H54" s="794"/>
      <c r="I54" s="794" t="s">
        <v>1932</v>
      </c>
      <c r="J54" s="794"/>
      <c r="K54" s="796">
        <v>41700</v>
      </c>
      <c r="L54" s="796">
        <v>41702</v>
      </c>
      <c r="M54" s="796">
        <v>41703</v>
      </c>
      <c r="N54" s="796">
        <v>41709</v>
      </c>
      <c r="O54" s="796">
        <v>41705</v>
      </c>
      <c r="P54" s="796">
        <v>41708</v>
      </c>
      <c r="Q54" s="796">
        <v>41708</v>
      </c>
      <c r="R54" s="781"/>
      <c r="S54" s="781"/>
      <c r="T54" s="781"/>
      <c r="U54" s="785"/>
      <c r="V54" s="786"/>
      <c r="W54" s="786"/>
      <c r="X54" s="786"/>
      <c r="Y54" s="786"/>
      <c r="Z54" s="786"/>
      <c r="AA54" s="786"/>
    </row>
    <row r="55" spans="1:27" s="787" customFormat="1" hidden="1">
      <c r="A55" s="780" t="s">
        <v>461</v>
      </c>
      <c r="B55" s="781" t="s">
        <v>33</v>
      </c>
      <c r="C55" s="781" t="s">
        <v>315</v>
      </c>
      <c r="D55" s="782"/>
      <c r="E55" s="781" t="s">
        <v>1932</v>
      </c>
      <c r="F55" s="781" t="s">
        <v>1933</v>
      </c>
      <c r="G55" s="781" t="s">
        <v>1933</v>
      </c>
      <c r="H55" s="781"/>
      <c r="I55" s="781"/>
      <c r="J55" s="781" t="s">
        <v>1932</v>
      </c>
      <c r="K55" s="784">
        <v>41731</v>
      </c>
      <c r="L55" s="784">
        <v>41705</v>
      </c>
      <c r="M55" s="784">
        <v>41705</v>
      </c>
      <c r="N55" s="784">
        <v>41709</v>
      </c>
      <c r="O55" s="784">
        <v>41705</v>
      </c>
      <c r="P55" s="784">
        <v>41708</v>
      </c>
      <c r="Q55" s="784">
        <v>41708</v>
      </c>
      <c r="R55" s="784">
        <v>41712</v>
      </c>
      <c r="S55" s="781"/>
      <c r="T55" s="781" t="s">
        <v>352</v>
      </c>
      <c r="U55" s="785"/>
      <c r="V55" s="786"/>
      <c r="W55" s="786"/>
      <c r="X55" s="786"/>
      <c r="Y55" s="786"/>
      <c r="Z55" s="786"/>
      <c r="AA55" s="786"/>
    </row>
    <row r="56" spans="1:27" s="787" customFormat="1" hidden="1">
      <c r="A56" s="780" t="s">
        <v>462</v>
      </c>
      <c r="B56" s="781" t="s">
        <v>33</v>
      </c>
      <c r="C56" s="781" t="s">
        <v>349</v>
      </c>
      <c r="D56" s="782"/>
      <c r="E56" s="781"/>
      <c r="F56" s="781"/>
      <c r="G56" s="781"/>
      <c r="H56" s="781"/>
      <c r="I56" s="781" t="s">
        <v>1933</v>
      </c>
      <c r="J56" s="781"/>
      <c r="K56" s="784">
        <v>41711</v>
      </c>
      <c r="L56" s="784">
        <v>41710</v>
      </c>
      <c r="M56" s="784">
        <v>41715</v>
      </c>
      <c r="N56" s="781"/>
      <c r="O56" s="784">
        <v>41717</v>
      </c>
      <c r="P56" s="784">
        <v>41718</v>
      </c>
      <c r="Q56" s="784">
        <v>41718</v>
      </c>
      <c r="R56" s="784">
        <v>41357</v>
      </c>
      <c r="S56" s="781"/>
      <c r="T56" s="781" t="s">
        <v>352</v>
      </c>
      <c r="U56" s="785"/>
      <c r="V56" s="786"/>
      <c r="W56" s="786"/>
      <c r="X56" s="786"/>
      <c r="Y56" s="786"/>
      <c r="Z56" s="786"/>
      <c r="AA56" s="786"/>
    </row>
    <row r="57" spans="1:27" s="787" customFormat="1" hidden="1">
      <c r="A57" s="780" t="s">
        <v>464</v>
      </c>
      <c r="B57" s="781" t="s">
        <v>331</v>
      </c>
      <c r="C57" s="781" t="s">
        <v>308</v>
      </c>
      <c r="D57" s="782"/>
      <c r="E57" s="781"/>
      <c r="F57" s="781"/>
      <c r="G57" s="781" t="s">
        <v>1934</v>
      </c>
      <c r="H57" s="781"/>
      <c r="I57" s="781"/>
      <c r="J57" s="781"/>
      <c r="K57" s="784">
        <v>41704</v>
      </c>
      <c r="L57" s="784">
        <v>41710</v>
      </c>
      <c r="M57" s="784">
        <v>41712</v>
      </c>
      <c r="N57" s="781"/>
      <c r="O57" s="784">
        <v>41715</v>
      </c>
      <c r="P57" s="784">
        <v>41716</v>
      </c>
      <c r="Q57" s="784">
        <v>41716</v>
      </c>
      <c r="R57" s="784">
        <v>41719</v>
      </c>
      <c r="S57" s="781"/>
      <c r="T57" s="781" t="s">
        <v>352</v>
      </c>
      <c r="U57" s="785"/>
      <c r="V57" s="786"/>
      <c r="W57" s="786"/>
      <c r="X57" s="786"/>
      <c r="Y57" s="786"/>
      <c r="Z57" s="786"/>
      <c r="AA57" s="786"/>
    </row>
    <row r="58" spans="1:27" s="787" customFormat="1" hidden="1">
      <c r="A58" s="792" t="s">
        <v>465</v>
      </c>
      <c r="B58" s="781"/>
      <c r="C58" s="781"/>
      <c r="D58" s="782"/>
      <c r="E58" s="781" t="s">
        <v>13</v>
      </c>
      <c r="F58" s="781" t="s">
        <v>13</v>
      </c>
      <c r="G58" s="781" t="s">
        <v>13</v>
      </c>
      <c r="H58" s="781"/>
      <c r="I58" s="781" t="s">
        <v>249</v>
      </c>
      <c r="J58" s="781" t="s">
        <v>13</v>
      </c>
      <c r="K58" s="781"/>
      <c r="L58" s="781"/>
      <c r="M58" s="781"/>
      <c r="N58" s="781"/>
      <c r="O58" s="781"/>
      <c r="P58" s="781"/>
      <c r="Q58" s="781"/>
      <c r="R58" s="781"/>
      <c r="S58" s="781"/>
      <c r="T58" s="781"/>
      <c r="U58" s="785"/>
      <c r="V58" s="786"/>
      <c r="W58" s="786"/>
      <c r="X58" s="786"/>
      <c r="Y58" s="786"/>
      <c r="Z58" s="786"/>
      <c r="AA58" s="786"/>
    </row>
    <row r="59" spans="1:27" s="787" customFormat="1" hidden="1">
      <c r="A59" s="780" t="s">
        <v>466</v>
      </c>
      <c r="B59" s="781" t="s">
        <v>386</v>
      </c>
      <c r="C59" s="781" t="s">
        <v>33</v>
      </c>
      <c r="D59" s="782"/>
      <c r="E59" s="781" t="s">
        <v>1935</v>
      </c>
      <c r="F59" s="781" t="s">
        <v>1935</v>
      </c>
      <c r="G59" s="781" t="s">
        <v>1935</v>
      </c>
      <c r="H59" s="781"/>
      <c r="I59" s="781" t="s">
        <v>1935</v>
      </c>
      <c r="J59" s="781" t="s">
        <v>1935</v>
      </c>
      <c r="K59" s="784">
        <v>41726</v>
      </c>
      <c r="L59" s="784"/>
      <c r="M59" s="784"/>
      <c r="N59" s="781"/>
      <c r="O59" s="784"/>
      <c r="P59" s="784"/>
      <c r="Q59" s="784"/>
      <c r="R59" s="784"/>
      <c r="S59" s="781"/>
      <c r="T59" s="781"/>
      <c r="U59" s="785"/>
      <c r="V59" s="786"/>
      <c r="W59" s="786"/>
      <c r="X59" s="786"/>
      <c r="Y59" s="786"/>
      <c r="Z59" s="786"/>
      <c r="AA59" s="786"/>
    </row>
    <row r="60" spans="1:27" s="787" customFormat="1" hidden="1">
      <c r="A60" s="780" t="s">
        <v>469</v>
      </c>
      <c r="B60" s="781" t="s">
        <v>386</v>
      </c>
      <c r="C60" s="781" t="s">
        <v>33</v>
      </c>
      <c r="D60" s="782"/>
      <c r="E60" s="781" t="s">
        <v>1936</v>
      </c>
      <c r="F60" s="781" t="s">
        <v>1936</v>
      </c>
      <c r="G60" s="781" t="s">
        <v>1936</v>
      </c>
      <c r="H60" s="781"/>
      <c r="I60" s="781" t="s">
        <v>1936</v>
      </c>
      <c r="J60" s="781" t="s">
        <v>1936</v>
      </c>
      <c r="K60" s="784">
        <v>41726</v>
      </c>
      <c r="L60" s="784"/>
      <c r="M60" s="784"/>
      <c r="N60" s="781"/>
      <c r="O60" s="784"/>
      <c r="P60" s="784"/>
      <c r="Q60" s="784"/>
      <c r="R60" s="784"/>
      <c r="S60" s="781"/>
      <c r="T60" s="781"/>
      <c r="U60" s="785"/>
      <c r="V60" s="786"/>
      <c r="W60" s="786"/>
      <c r="X60" s="786"/>
      <c r="Y60" s="786"/>
      <c r="Z60" s="786"/>
      <c r="AA60" s="786"/>
    </row>
    <row r="61" spans="1:27" s="787" customFormat="1" hidden="1">
      <c r="A61" s="780" t="s">
        <v>471</v>
      </c>
      <c r="B61" s="781" t="s">
        <v>386</v>
      </c>
      <c r="C61" s="781" t="s">
        <v>33</v>
      </c>
      <c r="D61" s="782"/>
      <c r="E61" s="781" t="s">
        <v>1937</v>
      </c>
      <c r="F61" s="781" t="s">
        <v>1937</v>
      </c>
      <c r="G61" s="781" t="s">
        <v>1937</v>
      </c>
      <c r="H61" s="781"/>
      <c r="I61" s="781" t="s">
        <v>1937</v>
      </c>
      <c r="J61" s="781" t="s">
        <v>1937</v>
      </c>
      <c r="K61" s="784">
        <v>41726</v>
      </c>
      <c r="L61" s="784"/>
      <c r="M61" s="784"/>
      <c r="N61" s="781"/>
      <c r="O61" s="784"/>
      <c r="P61" s="784"/>
      <c r="Q61" s="784"/>
      <c r="R61" s="784"/>
      <c r="S61" s="781"/>
      <c r="T61" s="781"/>
      <c r="U61" s="785"/>
      <c r="V61" s="786"/>
      <c r="W61" s="786"/>
      <c r="X61" s="786"/>
      <c r="Y61" s="786"/>
      <c r="Z61" s="786"/>
      <c r="AA61" s="786"/>
    </row>
    <row r="62" spans="1:27" s="787" customFormat="1" hidden="1">
      <c r="A62" s="780" t="s">
        <v>1938</v>
      </c>
      <c r="B62" s="781" t="s">
        <v>386</v>
      </c>
      <c r="C62" s="781" t="s">
        <v>33</v>
      </c>
      <c r="D62" s="782"/>
      <c r="E62" s="781"/>
      <c r="F62" s="781"/>
      <c r="G62" s="781"/>
      <c r="H62" s="781"/>
      <c r="I62" s="781"/>
      <c r="J62" s="781">
        <v>6.4</v>
      </c>
      <c r="K62" s="784">
        <v>41726</v>
      </c>
      <c r="L62" s="784"/>
      <c r="M62" s="784"/>
      <c r="N62" s="781"/>
      <c r="O62" s="784"/>
      <c r="P62" s="784"/>
      <c r="Q62" s="784"/>
      <c r="R62" s="784"/>
      <c r="S62" s="781"/>
      <c r="T62" s="781"/>
      <c r="U62" s="785"/>
      <c r="V62" s="786"/>
      <c r="W62" s="786"/>
      <c r="X62" s="786"/>
      <c r="Y62" s="786"/>
      <c r="Z62" s="786"/>
      <c r="AA62" s="786"/>
    </row>
    <row r="63" spans="1:27" s="787" customFormat="1" hidden="1">
      <c r="A63" s="780" t="s">
        <v>1939</v>
      </c>
      <c r="B63" s="781" t="s">
        <v>336</v>
      </c>
      <c r="C63" s="781" t="s">
        <v>349</v>
      </c>
      <c r="D63" s="782"/>
      <c r="E63" s="781"/>
      <c r="F63" s="781"/>
      <c r="G63" s="781"/>
      <c r="H63" s="781"/>
      <c r="I63" s="781" t="s">
        <v>1940</v>
      </c>
      <c r="J63" s="781"/>
      <c r="K63" s="784">
        <v>41726</v>
      </c>
      <c r="L63" s="784">
        <v>41724</v>
      </c>
      <c r="M63" s="784">
        <v>41724</v>
      </c>
      <c r="N63" s="781"/>
      <c r="O63" s="784">
        <v>41724</v>
      </c>
      <c r="P63" s="784">
        <v>41725</v>
      </c>
      <c r="Q63" s="784">
        <v>41725</v>
      </c>
      <c r="R63" s="781"/>
      <c r="S63" s="781"/>
      <c r="T63" s="781"/>
      <c r="U63" s="785"/>
      <c r="V63" s="786"/>
      <c r="W63" s="786"/>
      <c r="X63" s="786"/>
      <c r="Y63" s="786"/>
      <c r="Z63" s="786"/>
      <c r="AA63" s="786"/>
    </row>
    <row r="64" spans="1:27" s="787" customFormat="1" hidden="1">
      <c r="A64" s="780" t="s">
        <v>473</v>
      </c>
      <c r="B64" s="781" t="s">
        <v>386</v>
      </c>
      <c r="C64" s="781" t="s">
        <v>33</v>
      </c>
      <c r="D64" s="782"/>
      <c r="E64" s="781"/>
      <c r="F64" s="781"/>
      <c r="G64" s="781" t="s">
        <v>1940</v>
      </c>
      <c r="H64" s="781"/>
      <c r="I64" s="781"/>
      <c r="J64" s="781"/>
      <c r="K64" s="784">
        <v>41726</v>
      </c>
      <c r="L64" s="781"/>
      <c r="M64" s="781"/>
      <c r="N64" s="781"/>
      <c r="O64" s="781"/>
      <c r="P64" s="781"/>
      <c r="Q64" s="781"/>
      <c r="R64" s="781"/>
      <c r="S64" s="781"/>
      <c r="T64" s="781"/>
      <c r="U64" s="785"/>
      <c r="V64" s="786"/>
      <c r="W64" s="786"/>
      <c r="X64" s="786"/>
      <c r="Y64" s="786"/>
      <c r="Z64" s="786"/>
      <c r="AA64" s="786"/>
    </row>
    <row r="65" spans="1:27" s="787" customFormat="1" hidden="1">
      <c r="A65" s="792" t="s">
        <v>270</v>
      </c>
      <c r="B65" s="781"/>
      <c r="C65" s="781"/>
      <c r="D65" s="782"/>
      <c r="E65" s="781" t="s">
        <v>13</v>
      </c>
      <c r="F65" s="781" t="s">
        <v>13</v>
      </c>
      <c r="G65" s="781" t="s">
        <v>13</v>
      </c>
      <c r="H65" s="781" t="s">
        <v>13</v>
      </c>
      <c r="I65" s="781" t="s">
        <v>13</v>
      </c>
      <c r="J65" s="781" t="s">
        <v>13</v>
      </c>
      <c r="K65" s="781"/>
      <c r="L65" s="781"/>
      <c r="M65" s="781"/>
      <c r="N65" s="781"/>
      <c r="O65" s="781"/>
      <c r="P65" s="781"/>
      <c r="Q65" s="781"/>
      <c r="R65" s="781"/>
      <c r="S65" s="781"/>
      <c r="T65" s="781"/>
      <c r="U65" s="785"/>
      <c r="V65" s="786"/>
      <c r="W65" s="786"/>
      <c r="X65" s="786"/>
      <c r="Y65" s="786"/>
      <c r="Z65" s="786"/>
      <c r="AA65" s="786"/>
    </row>
    <row r="66" spans="1:27" s="787" customFormat="1">
      <c r="A66" s="809"/>
      <c r="B66" s="810"/>
      <c r="C66" s="810"/>
      <c r="D66" s="811"/>
      <c r="E66" s="810"/>
      <c r="F66" s="810"/>
      <c r="G66" s="810"/>
      <c r="H66" s="810"/>
      <c r="I66" s="810"/>
      <c r="J66" s="810"/>
      <c r="K66" s="810"/>
      <c r="L66" s="810"/>
      <c r="M66" s="810"/>
      <c r="N66" s="810"/>
      <c r="O66" s="810"/>
      <c r="P66" s="810"/>
      <c r="Q66" s="810"/>
      <c r="R66" s="810"/>
      <c r="S66" s="810"/>
      <c r="T66" s="810"/>
      <c r="U66" s="785"/>
      <c r="V66" s="786"/>
      <c r="W66" s="786"/>
      <c r="X66" s="786"/>
      <c r="Y66" s="786"/>
      <c r="Z66" s="786"/>
      <c r="AA66" s="786"/>
    </row>
    <row r="67" spans="1:27" s="787" customFormat="1">
      <c r="A67" s="780" t="s">
        <v>165</v>
      </c>
      <c r="B67" s="781" t="s">
        <v>352</v>
      </c>
      <c r="C67" s="781"/>
      <c r="D67" s="782"/>
      <c r="E67" s="781" t="s">
        <v>353</v>
      </c>
      <c r="F67" s="781" t="s">
        <v>353</v>
      </c>
      <c r="G67" s="781" t="s">
        <v>353</v>
      </c>
      <c r="H67" s="807" t="s">
        <v>353</v>
      </c>
      <c r="I67" s="781" t="s">
        <v>353</v>
      </c>
      <c r="J67" s="781" t="s">
        <v>353</v>
      </c>
      <c r="K67" s="781"/>
      <c r="L67" s="781"/>
      <c r="M67" s="781"/>
      <c r="N67" s="781"/>
      <c r="O67" s="781"/>
      <c r="P67" s="781"/>
      <c r="Q67" s="781"/>
      <c r="R67" s="781"/>
      <c r="S67" s="781"/>
      <c r="T67" s="781"/>
      <c r="U67" s="785"/>
      <c r="V67" s="786"/>
      <c r="W67" s="786"/>
      <c r="X67" s="786"/>
      <c r="Y67" s="786"/>
      <c r="Z67" s="786"/>
      <c r="AA67" s="786"/>
    </row>
    <row r="68" spans="1:27" s="787" customFormat="1" hidden="1">
      <c r="A68" s="780" t="s">
        <v>477</v>
      </c>
      <c r="B68" s="781" t="s">
        <v>357</v>
      </c>
      <c r="C68" s="781"/>
      <c r="D68" s="782"/>
      <c r="E68" s="781" t="s">
        <v>358</v>
      </c>
      <c r="F68" s="781" t="s">
        <v>358</v>
      </c>
      <c r="G68" s="781" t="s">
        <v>358</v>
      </c>
      <c r="H68" s="781"/>
      <c r="I68" s="781" t="s">
        <v>358</v>
      </c>
      <c r="J68" s="781" t="s">
        <v>358</v>
      </c>
      <c r="K68" s="781"/>
      <c r="L68" s="781"/>
      <c r="M68" s="781"/>
      <c r="N68" s="781"/>
      <c r="O68" s="781"/>
      <c r="P68" s="781"/>
      <c r="Q68" s="781"/>
      <c r="R68" s="784"/>
      <c r="S68" s="781"/>
      <c r="T68" s="781"/>
      <c r="U68" s="785"/>
      <c r="V68" s="786"/>
      <c r="W68" s="786"/>
      <c r="X68" s="786"/>
      <c r="Y68" s="786"/>
      <c r="Z68" s="786"/>
      <c r="AA68" s="786"/>
    </row>
    <row r="69" spans="1:27" s="787" customFormat="1" hidden="1">
      <c r="A69" s="780" t="s">
        <v>478</v>
      </c>
      <c r="B69" s="781" t="s">
        <v>357</v>
      </c>
      <c r="C69" s="781"/>
      <c r="D69" s="782"/>
      <c r="E69" s="781" t="s">
        <v>360</v>
      </c>
      <c r="F69" s="781" t="s">
        <v>360</v>
      </c>
      <c r="G69" s="781" t="s">
        <v>360</v>
      </c>
      <c r="H69" s="781"/>
      <c r="I69" s="781" t="s">
        <v>360</v>
      </c>
      <c r="J69" s="781" t="s">
        <v>360</v>
      </c>
      <c r="K69" s="781"/>
      <c r="L69" s="781"/>
      <c r="M69" s="781"/>
      <c r="N69" s="781"/>
      <c r="O69" s="781"/>
      <c r="P69" s="781"/>
      <c r="Q69" s="781"/>
      <c r="R69" s="784"/>
      <c r="S69" s="781"/>
      <c r="T69" s="781"/>
      <c r="U69" s="785"/>
      <c r="V69" s="786"/>
      <c r="W69" s="786"/>
      <c r="X69" s="786"/>
      <c r="Y69" s="786"/>
      <c r="Z69" s="786"/>
      <c r="AA69" s="786"/>
    </row>
    <row r="70" spans="1:27" s="787" customFormat="1">
      <c r="A70" s="780" t="s">
        <v>356</v>
      </c>
      <c r="B70" s="781" t="s">
        <v>357</v>
      </c>
      <c r="C70" s="781"/>
      <c r="D70" s="782"/>
      <c r="E70" s="781" t="s">
        <v>1941</v>
      </c>
      <c r="F70" s="781" t="s">
        <v>1941</v>
      </c>
      <c r="G70" s="781" t="s">
        <v>1941</v>
      </c>
      <c r="H70" s="807" t="s">
        <v>358</v>
      </c>
      <c r="I70" s="781" t="s">
        <v>1941</v>
      </c>
      <c r="J70" s="781" t="s">
        <v>1941</v>
      </c>
      <c r="K70" s="781"/>
      <c r="L70" s="781"/>
      <c r="M70" s="781"/>
      <c r="N70" s="781"/>
      <c r="O70" s="781"/>
      <c r="P70" s="781"/>
      <c r="Q70" s="781"/>
      <c r="R70" s="781"/>
      <c r="S70" s="781"/>
      <c r="T70" s="781"/>
      <c r="U70" s="785"/>
      <c r="V70" s="786"/>
      <c r="W70" s="786"/>
      <c r="X70" s="786"/>
      <c r="Y70" s="786"/>
      <c r="Z70" s="786"/>
      <c r="AA70" s="786"/>
    </row>
    <row r="71" spans="1:27" s="787" customFormat="1" hidden="1">
      <c r="A71" s="780" t="s">
        <v>482</v>
      </c>
      <c r="B71" s="781" t="s">
        <v>357</v>
      </c>
      <c r="C71" s="781"/>
      <c r="D71" s="782"/>
      <c r="E71" s="781"/>
      <c r="F71" s="781"/>
      <c r="G71" s="781"/>
      <c r="H71" s="781"/>
      <c r="I71" s="781" t="s">
        <v>1942</v>
      </c>
      <c r="J71" s="781"/>
      <c r="K71" s="781"/>
      <c r="L71" s="781"/>
      <c r="M71" s="781"/>
      <c r="N71" s="781"/>
      <c r="O71" s="781"/>
      <c r="P71" s="781"/>
      <c r="Q71" s="781"/>
      <c r="R71" s="784"/>
      <c r="S71" s="781"/>
      <c r="T71" s="781"/>
      <c r="U71" s="785"/>
      <c r="V71" s="786"/>
      <c r="W71" s="786"/>
      <c r="X71" s="786"/>
      <c r="Y71" s="786"/>
      <c r="Z71" s="786"/>
      <c r="AA71" s="786"/>
    </row>
    <row r="72" spans="1:27" s="787" customFormat="1" hidden="1">
      <c r="A72" s="780" t="s">
        <v>483</v>
      </c>
      <c r="B72" s="781" t="s">
        <v>357</v>
      </c>
      <c r="C72" s="781"/>
      <c r="D72" s="782"/>
      <c r="E72" s="781"/>
      <c r="F72" s="781" t="s">
        <v>1942</v>
      </c>
      <c r="G72" s="781"/>
      <c r="H72" s="781"/>
      <c r="I72" s="781"/>
      <c r="J72" s="781"/>
      <c r="K72" s="781"/>
      <c r="L72" s="781"/>
      <c r="M72" s="781"/>
      <c r="N72" s="781"/>
      <c r="O72" s="781"/>
      <c r="P72" s="781"/>
      <c r="Q72" s="781"/>
      <c r="R72" s="781"/>
      <c r="S72" s="781"/>
      <c r="T72" s="781"/>
      <c r="U72" s="785"/>
      <c r="V72" s="786"/>
      <c r="W72" s="786"/>
      <c r="X72" s="786"/>
      <c r="Y72" s="786"/>
      <c r="Z72" s="786"/>
      <c r="AA72" s="786"/>
    </row>
    <row r="73" spans="1:27" s="787" customFormat="1">
      <c r="A73" s="780" t="s">
        <v>359</v>
      </c>
      <c r="B73" s="781" t="s">
        <v>357</v>
      </c>
      <c r="C73" s="781"/>
      <c r="D73" s="782"/>
      <c r="E73" s="781" t="s">
        <v>1942</v>
      </c>
      <c r="F73" s="781" t="s">
        <v>1943</v>
      </c>
      <c r="G73" s="781">
        <v>0</v>
      </c>
      <c r="H73" s="807" t="s">
        <v>360</v>
      </c>
      <c r="I73" s="781"/>
      <c r="J73" s="781" t="s">
        <v>1942</v>
      </c>
      <c r="K73" s="781"/>
      <c r="L73" s="781"/>
      <c r="M73" s="781"/>
      <c r="N73" s="781"/>
      <c r="O73" s="781"/>
      <c r="P73" s="781"/>
      <c r="Q73" s="781"/>
      <c r="R73" s="786"/>
      <c r="S73" s="781"/>
      <c r="T73" s="781"/>
      <c r="U73" s="785"/>
      <c r="V73" s="786"/>
      <c r="W73" s="786"/>
      <c r="X73" s="786"/>
      <c r="Y73" s="786"/>
      <c r="Z73" s="786"/>
      <c r="AA73" s="786"/>
    </row>
    <row r="74" spans="1:27" s="787" customFormat="1" hidden="1">
      <c r="A74" s="780" t="s">
        <v>488</v>
      </c>
      <c r="B74" s="781" t="s">
        <v>357</v>
      </c>
      <c r="C74" s="781"/>
      <c r="D74" s="782"/>
      <c r="E74" s="781"/>
      <c r="F74" s="781"/>
      <c r="G74" s="781"/>
      <c r="H74" s="781"/>
      <c r="I74" s="781" t="s">
        <v>1943</v>
      </c>
      <c r="J74" s="781"/>
      <c r="K74" s="781"/>
      <c r="L74" s="781"/>
      <c r="M74" s="781"/>
      <c r="N74" s="781"/>
      <c r="O74" s="781"/>
      <c r="P74" s="781"/>
      <c r="Q74" s="781"/>
      <c r="R74" s="781"/>
      <c r="S74" s="781"/>
      <c r="T74" s="781"/>
      <c r="U74" s="785"/>
      <c r="V74" s="786"/>
      <c r="W74" s="786"/>
      <c r="X74" s="786"/>
      <c r="Y74" s="786"/>
      <c r="Z74" s="786"/>
      <c r="AA74" s="786"/>
    </row>
    <row r="75" spans="1:27" s="787" customFormat="1" hidden="1">
      <c r="A75" s="780" t="s">
        <v>489</v>
      </c>
      <c r="B75" s="781" t="s">
        <v>357</v>
      </c>
      <c r="C75" s="781"/>
      <c r="D75" s="782"/>
      <c r="E75" s="781"/>
      <c r="F75" s="781"/>
      <c r="G75" s="781"/>
      <c r="H75" s="781"/>
      <c r="I75" s="781" t="s">
        <v>1944</v>
      </c>
      <c r="J75" s="781"/>
      <c r="K75" s="781"/>
      <c r="L75" s="781"/>
      <c r="M75" s="781"/>
      <c r="N75" s="781"/>
      <c r="O75" s="781"/>
      <c r="P75" s="781"/>
      <c r="Q75" s="781"/>
      <c r="R75" s="781"/>
      <c r="S75" s="781"/>
      <c r="T75" s="781"/>
      <c r="U75" s="785"/>
      <c r="V75" s="786"/>
      <c r="W75" s="786"/>
      <c r="X75" s="786"/>
      <c r="Y75" s="786"/>
      <c r="Z75" s="786"/>
      <c r="AA75" s="786"/>
    </row>
    <row r="76" spans="1:27" s="787" customFormat="1" hidden="1">
      <c r="A76" s="780" t="s">
        <v>490</v>
      </c>
      <c r="B76" s="781" t="s">
        <v>357</v>
      </c>
      <c r="C76" s="781"/>
      <c r="D76" s="782"/>
      <c r="E76" s="781"/>
      <c r="F76" s="781"/>
      <c r="G76" s="781"/>
      <c r="H76" s="781"/>
      <c r="I76" s="781" t="s">
        <v>1945</v>
      </c>
      <c r="J76" s="781"/>
      <c r="K76" s="781"/>
      <c r="L76" s="781"/>
      <c r="M76" s="781"/>
      <c r="N76" s="781"/>
      <c r="O76" s="781"/>
      <c r="P76" s="781"/>
      <c r="Q76" s="781"/>
      <c r="R76" s="781"/>
      <c r="S76" s="781"/>
      <c r="T76" s="781"/>
      <c r="U76" s="785"/>
      <c r="V76" s="786"/>
      <c r="W76" s="786"/>
      <c r="X76" s="786"/>
      <c r="Y76" s="786"/>
      <c r="Z76" s="786"/>
      <c r="AA76" s="786"/>
    </row>
    <row r="77" spans="1:27" s="787" customFormat="1">
      <c r="A77" s="780" t="s">
        <v>361</v>
      </c>
      <c r="B77" s="781" t="s">
        <v>357</v>
      </c>
      <c r="C77" s="781"/>
      <c r="D77" s="782"/>
      <c r="E77" s="781"/>
      <c r="F77" s="781"/>
      <c r="G77" s="781"/>
      <c r="H77" s="807">
        <v>7.4</v>
      </c>
      <c r="I77" s="781"/>
      <c r="J77" s="781" t="s">
        <v>13</v>
      </c>
      <c r="K77" s="781"/>
      <c r="L77" s="781"/>
      <c r="M77" s="781"/>
      <c r="N77" s="781"/>
      <c r="O77" s="781"/>
      <c r="P77" s="781"/>
      <c r="Q77" s="781"/>
      <c r="R77" s="781"/>
      <c r="S77" s="781"/>
      <c r="T77" s="781"/>
      <c r="U77" s="785"/>
      <c r="V77" s="786"/>
      <c r="W77" s="786"/>
      <c r="X77" s="786"/>
      <c r="Y77" s="786"/>
      <c r="Z77" s="786"/>
      <c r="AA77" s="786"/>
    </row>
    <row r="78" spans="1:27" s="787" customFormat="1">
      <c r="A78" s="780" t="s">
        <v>257</v>
      </c>
      <c r="B78" s="781" t="s">
        <v>357</v>
      </c>
      <c r="C78" s="781"/>
      <c r="D78" s="782"/>
      <c r="E78" s="781"/>
      <c r="F78" s="781"/>
      <c r="G78" s="781"/>
      <c r="H78" s="807">
        <v>7.5</v>
      </c>
      <c r="I78" s="781"/>
      <c r="J78" s="781" t="s">
        <v>1943</v>
      </c>
      <c r="K78" s="781"/>
      <c r="L78" s="781"/>
      <c r="M78" s="781"/>
      <c r="N78" s="781"/>
      <c r="O78" s="781"/>
      <c r="P78" s="781"/>
      <c r="Q78" s="781"/>
      <c r="R78" s="784"/>
      <c r="S78" s="781"/>
      <c r="T78" s="781"/>
      <c r="U78" s="785"/>
      <c r="V78" s="786"/>
      <c r="W78" s="786"/>
      <c r="X78" s="786"/>
      <c r="Y78" s="786"/>
      <c r="Z78" s="786"/>
      <c r="AA78" s="786"/>
    </row>
    <row r="79" spans="1:27" s="787" customFormat="1">
      <c r="A79" s="780" t="s">
        <v>258</v>
      </c>
      <c r="B79" s="781" t="s">
        <v>357</v>
      </c>
      <c r="C79" s="781"/>
      <c r="D79" s="782"/>
      <c r="E79" s="781"/>
      <c r="F79" s="781"/>
      <c r="G79" s="781"/>
      <c r="H79" s="807">
        <v>7.7</v>
      </c>
      <c r="I79" s="781"/>
      <c r="J79" s="781"/>
      <c r="K79" s="781"/>
      <c r="L79" s="781"/>
      <c r="M79" s="781"/>
      <c r="N79" s="781"/>
      <c r="O79" s="781"/>
      <c r="P79" s="781"/>
      <c r="Q79" s="781"/>
      <c r="R79" s="781"/>
      <c r="S79" s="781"/>
      <c r="T79" s="781"/>
      <c r="U79" s="785"/>
      <c r="V79" s="786"/>
      <c r="W79" s="786"/>
      <c r="X79" s="786"/>
      <c r="Y79" s="786"/>
      <c r="Z79" s="786"/>
      <c r="AA79" s="786"/>
    </row>
    <row r="80" spans="1:27" s="787" customFormat="1" hidden="1">
      <c r="A80" s="780" t="s">
        <v>494</v>
      </c>
      <c r="B80" s="781" t="s">
        <v>357</v>
      </c>
      <c r="C80" s="781"/>
      <c r="D80" s="782"/>
      <c r="E80" s="781" t="s">
        <v>1943</v>
      </c>
      <c r="F80" s="781" t="s">
        <v>1944</v>
      </c>
      <c r="G80" s="781" t="s">
        <v>1942</v>
      </c>
      <c r="H80" s="781"/>
      <c r="I80" s="781"/>
      <c r="J80" s="781" t="s">
        <v>1944</v>
      </c>
      <c r="K80" s="781"/>
      <c r="L80" s="781"/>
      <c r="M80" s="781"/>
      <c r="N80" s="781"/>
      <c r="O80" s="781"/>
      <c r="P80" s="781"/>
      <c r="Q80" s="781"/>
      <c r="R80" s="781"/>
      <c r="S80" s="781"/>
      <c r="T80" s="781"/>
      <c r="U80" s="785"/>
      <c r="V80" s="786"/>
      <c r="W80" s="786"/>
      <c r="X80" s="786"/>
      <c r="Y80" s="786"/>
      <c r="Z80" s="786"/>
      <c r="AA80" s="786"/>
    </row>
    <row r="81" spans="1:27" s="787" customFormat="1">
      <c r="A81" s="780" t="s">
        <v>259</v>
      </c>
      <c r="B81" s="781" t="s">
        <v>357</v>
      </c>
      <c r="C81" s="781"/>
      <c r="D81" s="782"/>
      <c r="E81" s="781"/>
      <c r="F81" s="781"/>
      <c r="G81" s="781"/>
      <c r="H81" s="807">
        <v>7.6</v>
      </c>
      <c r="I81" s="781"/>
      <c r="J81" s="781" t="s">
        <v>13</v>
      </c>
      <c r="K81" s="781"/>
      <c r="L81" s="781"/>
      <c r="M81" s="781"/>
      <c r="N81" s="781"/>
      <c r="O81" s="781"/>
      <c r="P81" s="781"/>
      <c r="Q81" s="781"/>
      <c r="R81" s="784"/>
      <c r="S81" s="781"/>
      <c r="T81" s="781"/>
      <c r="U81" s="785"/>
      <c r="V81" s="786"/>
      <c r="W81" s="786"/>
      <c r="X81" s="786"/>
      <c r="Y81" s="786"/>
      <c r="Z81" s="786"/>
      <c r="AA81" s="786"/>
    </row>
    <row r="82" spans="1:27" s="787" customFormat="1" hidden="1">
      <c r="A82" s="792" t="s">
        <v>202</v>
      </c>
      <c r="B82" s="781"/>
      <c r="C82" s="781"/>
      <c r="D82" s="782"/>
      <c r="E82" s="781" t="s">
        <v>13</v>
      </c>
      <c r="F82" s="781" t="s">
        <v>13</v>
      </c>
      <c r="G82" s="781" t="s">
        <v>13</v>
      </c>
      <c r="H82" s="781" t="s">
        <v>13</v>
      </c>
      <c r="I82" s="781" t="s">
        <v>13</v>
      </c>
      <c r="J82" s="781" t="s">
        <v>13</v>
      </c>
      <c r="K82" s="781"/>
      <c r="L82" s="781"/>
      <c r="M82" s="781"/>
      <c r="N82" s="781"/>
      <c r="O82" s="781"/>
      <c r="P82" s="781"/>
      <c r="Q82" s="781"/>
      <c r="R82" s="781"/>
      <c r="S82" s="781"/>
      <c r="T82" s="781"/>
      <c r="U82" s="785"/>
      <c r="V82" s="786"/>
      <c r="W82" s="786"/>
      <c r="X82" s="786"/>
      <c r="Y82" s="786"/>
      <c r="Z82" s="786"/>
      <c r="AA82" s="786"/>
    </row>
    <row r="83" spans="1:27" s="787" customFormat="1">
      <c r="A83" s="809"/>
      <c r="B83" s="810"/>
      <c r="C83" s="810"/>
      <c r="D83" s="811"/>
      <c r="E83" s="810"/>
      <c r="F83" s="810"/>
      <c r="G83" s="810"/>
      <c r="H83" s="810"/>
      <c r="I83" s="810"/>
      <c r="J83" s="810"/>
      <c r="K83" s="810"/>
      <c r="L83" s="810"/>
      <c r="M83" s="810"/>
      <c r="N83" s="810"/>
      <c r="O83" s="810"/>
      <c r="P83" s="810"/>
      <c r="Q83" s="810"/>
      <c r="R83" s="810"/>
      <c r="S83" s="810"/>
      <c r="T83" s="810"/>
      <c r="U83" s="785"/>
      <c r="V83" s="786"/>
      <c r="W83" s="786"/>
      <c r="X83" s="786"/>
      <c r="Y83" s="786"/>
      <c r="Z83" s="786"/>
      <c r="AA83" s="786"/>
    </row>
    <row r="84" spans="1:27" s="787" customFormat="1">
      <c r="A84" s="780" t="s">
        <v>363</v>
      </c>
      <c r="B84" s="781" t="s">
        <v>352</v>
      </c>
      <c r="C84" s="781"/>
      <c r="D84" s="782"/>
      <c r="E84" s="781" t="s">
        <v>364</v>
      </c>
      <c r="F84" s="781" t="s">
        <v>364</v>
      </c>
      <c r="G84" s="781" t="s">
        <v>364</v>
      </c>
      <c r="H84" s="807" t="s">
        <v>364</v>
      </c>
      <c r="I84" s="781"/>
      <c r="J84" s="781" t="s">
        <v>364</v>
      </c>
      <c r="K84" s="784"/>
      <c r="L84" s="781"/>
      <c r="M84" s="781"/>
      <c r="N84" s="781"/>
      <c r="O84" s="781"/>
      <c r="P84" s="781"/>
      <c r="Q84" s="781"/>
      <c r="R84" s="781"/>
      <c r="S84" s="781"/>
      <c r="T84" s="781"/>
      <c r="U84" s="785"/>
      <c r="V84" s="786"/>
      <c r="W84" s="786"/>
      <c r="X84" s="786"/>
      <c r="Y84" s="786"/>
      <c r="Z84" s="786"/>
      <c r="AA84" s="786"/>
    </row>
    <row r="85" spans="1:27" s="787" customFormat="1">
      <c r="A85" s="780" t="s">
        <v>166</v>
      </c>
      <c r="B85" s="781" t="s">
        <v>1895</v>
      </c>
      <c r="C85" s="781" t="s">
        <v>308</v>
      </c>
      <c r="D85" s="782"/>
      <c r="E85" s="781" t="s">
        <v>365</v>
      </c>
      <c r="F85" s="781" t="s">
        <v>365</v>
      </c>
      <c r="G85" s="781" t="s">
        <v>365</v>
      </c>
      <c r="H85" s="807" t="s">
        <v>365</v>
      </c>
      <c r="I85" s="781"/>
      <c r="J85" s="781" t="s">
        <v>365</v>
      </c>
      <c r="K85" s="784">
        <v>41698</v>
      </c>
      <c r="L85" s="784">
        <v>41696</v>
      </c>
      <c r="M85" s="784">
        <v>41705</v>
      </c>
      <c r="N85" s="784"/>
      <c r="O85" s="784">
        <v>41708</v>
      </c>
      <c r="P85" s="784">
        <v>41710</v>
      </c>
      <c r="Q85" s="784">
        <v>41711</v>
      </c>
      <c r="R85" s="784">
        <v>41715</v>
      </c>
      <c r="S85" s="781"/>
      <c r="T85" s="781" t="s">
        <v>352</v>
      </c>
      <c r="U85" s="785"/>
      <c r="V85" s="786"/>
      <c r="W85" s="786"/>
      <c r="X85" s="786"/>
      <c r="Y85" s="786"/>
      <c r="Z85" s="786"/>
      <c r="AA85" s="786"/>
    </row>
    <row r="86" spans="1:27" s="787" customFormat="1">
      <c r="A86" s="780" t="s">
        <v>367</v>
      </c>
      <c r="B86" s="781" t="s">
        <v>1895</v>
      </c>
      <c r="C86" s="781" t="s">
        <v>308</v>
      </c>
      <c r="D86" s="782"/>
      <c r="E86" s="781" t="s">
        <v>368</v>
      </c>
      <c r="F86" s="781" t="s">
        <v>368</v>
      </c>
      <c r="G86" s="781" t="s">
        <v>368</v>
      </c>
      <c r="H86" s="807" t="s">
        <v>368</v>
      </c>
      <c r="I86" s="781" t="s">
        <v>364</v>
      </c>
      <c r="J86" s="781" t="s">
        <v>368</v>
      </c>
      <c r="K86" s="784">
        <v>41698</v>
      </c>
      <c r="L86" s="784">
        <v>41704</v>
      </c>
      <c r="M86" s="784">
        <v>41704</v>
      </c>
      <c r="N86" s="784"/>
      <c r="O86" s="784">
        <v>41708</v>
      </c>
      <c r="P86" s="784">
        <v>41710</v>
      </c>
      <c r="Q86" s="784">
        <v>41711</v>
      </c>
      <c r="R86" s="784">
        <v>41715</v>
      </c>
      <c r="S86" s="781"/>
      <c r="T86" s="781" t="s">
        <v>352</v>
      </c>
      <c r="U86" s="785"/>
      <c r="V86" s="786"/>
      <c r="W86" s="786"/>
      <c r="X86" s="786"/>
      <c r="Y86" s="786"/>
      <c r="Z86" s="786"/>
      <c r="AA86" s="786"/>
    </row>
    <row r="87" spans="1:27" s="787" customFormat="1" hidden="1">
      <c r="A87" s="780" t="s">
        <v>1946</v>
      </c>
      <c r="B87" s="781" t="s">
        <v>1895</v>
      </c>
      <c r="C87" s="781" t="s">
        <v>308</v>
      </c>
      <c r="D87" s="782"/>
      <c r="E87" s="794" t="s">
        <v>1947</v>
      </c>
      <c r="F87" s="781"/>
      <c r="G87" s="794" t="s">
        <v>1947</v>
      </c>
      <c r="H87" s="781"/>
      <c r="I87" s="781" t="s">
        <v>365</v>
      </c>
      <c r="J87" s="781"/>
      <c r="K87" s="784">
        <v>41698</v>
      </c>
      <c r="L87" s="784">
        <v>41708</v>
      </c>
      <c r="M87" s="784">
        <v>41708</v>
      </c>
      <c r="N87" s="784">
        <v>41717</v>
      </c>
      <c r="O87" s="784">
        <v>41709</v>
      </c>
      <c r="P87" s="784">
        <v>41710</v>
      </c>
      <c r="Q87" s="784">
        <v>41711</v>
      </c>
      <c r="R87" s="784">
        <v>41718</v>
      </c>
      <c r="S87" s="781"/>
      <c r="T87" s="781" t="s">
        <v>352</v>
      </c>
      <c r="U87" s="785"/>
      <c r="V87" s="786"/>
      <c r="W87" s="786"/>
      <c r="X87" s="786"/>
      <c r="Y87" s="786"/>
      <c r="Z87" s="786"/>
      <c r="AA87" s="786"/>
    </row>
    <row r="88" spans="1:27" s="787" customFormat="1">
      <c r="A88" s="780" t="s">
        <v>161</v>
      </c>
      <c r="B88" s="781" t="s">
        <v>1895</v>
      </c>
      <c r="C88" s="781" t="s">
        <v>308</v>
      </c>
      <c r="D88" s="782"/>
      <c r="E88" s="781" t="s">
        <v>371</v>
      </c>
      <c r="F88" s="781" t="s">
        <v>1947</v>
      </c>
      <c r="G88" s="781" t="s">
        <v>371</v>
      </c>
      <c r="H88" s="807" t="s">
        <v>371</v>
      </c>
      <c r="I88" s="781" t="s">
        <v>368</v>
      </c>
      <c r="J88" s="781" t="s">
        <v>1947</v>
      </c>
      <c r="K88" s="784">
        <v>41704</v>
      </c>
      <c r="L88" s="784">
        <v>41704</v>
      </c>
      <c r="M88" s="784">
        <v>41710</v>
      </c>
      <c r="N88" s="784">
        <v>41717</v>
      </c>
      <c r="O88" s="784">
        <v>41715</v>
      </c>
      <c r="P88" s="784">
        <v>41716</v>
      </c>
      <c r="Q88" s="784">
        <v>41716</v>
      </c>
      <c r="R88" s="784">
        <v>41719</v>
      </c>
      <c r="S88" s="781"/>
      <c r="T88" s="781" t="s">
        <v>352</v>
      </c>
      <c r="U88" s="785"/>
      <c r="V88" s="786"/>
      <c r="W88" s="786"/>
      <c r="X88" s="786"/>
      <c r="Y88" s="786"/>
      <c r="Z88" s="786"/>
      <c r="AA88" s="786"/>
    </row>
    <row r="89" spans="1:27" s="787" customFormat="1" hidden="1">
      <c r="A89" s="780" t="s">
        <v>496</v>
      </c>
      <c r="B89" s="781" t="s">
        <v>386</v>
      </c>
      <c r="C89" s="781" t="s">
        <v>33</v>
      </c>
      <c r="D89" s="782"/>
      <c r="E89" s="781" t="s">
        <v>373</v>
      </c>
      <c r="F89" s="781" t="s">
        <v>371</v>
      </c>
      <c r="G89" s="781" t="s">
        <v>373</v>
      </c>
      <c r="H89" s="781"/>
      <c r="I89" s="781" t="s">
        <v>1947</v>
      </c>
      <c r="J89" s="781" t="s">
        <v>371</v>
      </c>
      <c r="K89" s="784">
        <v>41726</v>
      </c>
      <c r="L89" s="784"/>
      <c r="M89" s="784"/>
      <c r="N89" s="781"/>
      <c r="O89" s="784"/>
      <c r="P89" s="784"/>
      <c r="Q89" s="784"/>
      <c r="R89" s="784"/>
      <c r="S89" s="781"/>
      <c r="T89" s="781"/>
      <c r="U89" s="785"/>
      <c r="V89" s="786"/>
      <c r="W89" s="786"/>
      <c r="X89" s="786"/>
      <c r="Y89" s="786"/>
      <c r="Z89" s="786"/>
      <c r="AA89" s="786"/>
    </row>
    <row r="90" spans="1:27" s="787" customFormat="1" hidden="1">
      <c r="A90" s="780" t="s">
        <v>497</v>
      </c>
      <c r="B90" s="781" t="s">
        <v>1895</v>
      </c>
      <c r="C90" s="781" t="s">
        <v>349</v>
      </c>
      <c r="D90" s="782"/>
      <c r="E90" s="781" t="s">
        <v>1948</v>
      </c>
      <c r="F90" s="781" t="s">
        <v>373</v>
      </c>
      <c r="G90" s="781" t="s">
        <v>1948</v>
      </c>
      <c r="H90" s="781"/>
      <c r="I90" s="781"/>
      <c r="J90" s="781" t="s">
        <v>373</v>
      </c>
      <c r="K90" s="784">
        <v>41711</v>
      </c>
      <c r="L90" s="784">
        <v>41724</v>
      </c>
      <c r="M90" s="784">
        <v>41724</v>
      </c>
      <c r="N90" s="781"/>
      <c r="O90" s="784">
        <v>41724</v>
      </c>
      <c r="P90" s="784">
        <v>41725</v>
      </c>
      <c r="Q90" s="784">
        <v>41725</v>
      </c>
      <c r="R90" s="784"/>
      <c r="S90" s="781"/>
      <c r="T90" s="781"/>
      <c r="U90" s="785"/>
      <c r="V90" s="786"/>
      <c r="W90" s="786"/>
      <c r="X90" s="786"/>
      <c r="Y90" s="786"/>
      <c r="Z90" s="786"/>
      <c r="AA90" s="786"/>
    </row>
    <row r="91" spans="1:27" s="787" customFormat="1" hidden="1">
      <c r="A91" s="780" t="s">
        <v>499</v>
      </c>
      <c r="B91" s="781" t="s">
        <v>33</v>
      </c>
      <c r="C91" s="781" t="s">
        <v>349</v>
      </c>
      <c r="D91" s="782"/>
      <c r="E91" s="781"/>
      <c r="F91" s="781"/>
      <c r="G91" s="781"/>
      <c r="H91" s="781"/>
      <c r="I91" s="781" t="s">
        <v>371</v>
      </c>
      <c r="J91" s="781"/>
      <c r="K91" s="784">
        <v>41711</v>
      </c>
      <c r="L91" s="784">
        <v>41712</v>
      </c>
      <c r="M91" s="784">
        <v>41716</v>
      </c>
      <c r="N91" s="781"/>
      <c r="O91" s="784">
        <v>41717</v>
      </c>
      <c r="P91" s="784">
        <v>41718</v>
      </c>
      <c r="Q91" s="784">
        <v>41718</v>
      </c>
      <c r="R91" s="781"/>
      <c r="S91" s="781"/>
      <c r="T91" s="781"/>
      <c r="U91" s="785"/>
      <c r="V91" s="786"/>
      <c r="W91" s="786"/>
      <c r="X91" s="786"/>
      <c r="Y91" s="786"/>
      <c r="Z91" s="786"/>
      <c r="AA91" s="786"/>
    </row>
    <row r="92" spans="1:27" s="787" customFormat="1">
      <c r="A92" s="780" t="s">
        <v>162</v>
      </c>
      <c r="B92" s="781" t="s">
        <v>1899</v>
      </c>
      <c r="C92" s="781" t="s">
        <v>315</v>
      </c>
      <c r="D92" s="782"/>
      <c r="E92" s="781" t="s">
        <v>377</v>
      </c>
      <c r="F92" s="781" t="s">
        <v>1948</v>
      </c>
      <c r="G92" s="781" t="s">
        <v>377</v>
      </c>
      <c r="H92" s="807" t="s">
        <v>373</v>
      </c>
      <c r="I92" s="781" t="s">
        <v>373</v>
      </c>
      <c r="J92" s="781"/>
      <c r="K92" s="784">
        <v>41711</v>
      </c>
      <c r="L92" s="784">
        <v>41723</v>
      </c>
      <c r="M92" s="784">
        <v>41723</v>
      </c>
      <c r="N92" s="789"/>
      <c r="O92" s="784">
        <v>41723</v>
      </c>
      <c r="P92" s="784">
        <v>41723</v>
      </c>
      <c r="Q92" s="784">
        <v>41723</v>
      </c>
      <c r="R92" s="784"/>
      <c r="S92" s="781"/>
      <c r="T92" s="781"/>
      <c r="U92" s="785"/>
      <c r="V92" s="786"/>
      <c r="W92" s="786"/>
      <c r="X92" s="786"/>
      <c r="Y92" s="786"/>
      <c r="Z92" s="786"/>
      <c r="AA92" s="786"/>
    </row>
    <row r="93" spans="1:27" s="787" customFormat="1">
      <c r="A93" s="780" t="s">
        <v>369</v>
      </c>
      <c r="B93" s="781" t="s">
        <v>336</v>
      </c>
      <c r="C93" s="781" t="s">
        <v>349</v>
      </c>
      <c r="D93" s="782"/>
      <c r="E93" s="781"/>
      <c r="F93" s="781" t="s">
        <v>377</v>
      </c>
      <c r="G93" s="781" t="s">
        <v>380</v>
      </c>
      <c r="H93" s="807">
        <v>8.4</v>
      </c>
      <c r="I93" s="781"/>
      <c r="J93" s="781" t="s">
        <v>1948</v>
      </c>
      <c r="K93" s="784">
        <v>41339</v>
      </c>
      <c r="L93" s="784">
        <v>41691</v>
      </c>
      <c r="M93" s="784">
        <v>41712</v>
      </c>
      <c r="N93" s="784">
        <v>41585</v>
      </c>
      <c r="O93" s="784">
        <v>41702</v>
      </c>
      <c r="P93" s="784">
        <v>41702</v>
      </c>
      <c r="Q93" s="784">
        <v>41702</v>
      </c>
      <c r="R93" s="784">
        <v>41702</v>
      </c>
      <c r="S93" s="781"/>
      <c r="T93" s="781" t="s">
        <v>352</v>
      </c>
      <c r="U93" s="785"/>
      <c r="V93" s="786"/>
      <c r="W93" s="786"/>
      <c r="X93" s="786"/>
      <c r="Y93" s="786"/>
      <c r="Z93" s="786"/>
      <c r="AA93" s="786"/>
    </row>
    <row r="94" spans="1:27" s="787" customFormat="1" hidden="1">
      <c r="A94" s="780" t="s">
        <v>502</v>
      </c>
      <c r="B94" s="781" t="s">
        <v>357</v>
      </c>
      <c r="C94" s="781"/>
      <c r="D94" s="782"/>
      <c r="E94" s="781"/>
      <c r="F94" s="781"/>
      <c r="G94" s="781"/>
      <c r="H94" s="781"/>
      <c r="I94" s="781" t="s">
        <v>1948</v>
      </c>
      <c r="J94" s="781"/>
      <c r="K94" s="781"/>
      <c r="L94" s="781"/>
      <c r="M94" s="781"/>
      <c r="N94" s="781"/>
      <c r="O94" s="781"/>
      <c r="P94" s="781"/>
      <c r="Q94" s="781"/>
      <c r="R94" s="781"/>
      <c r="S94" s="781"/>
      <c r="T94" s="781"/>
      <c r="U94" s="785"/>
      <c r="V94" s="786"/>
      <c r="W94" s="786"/>
      <c r="X94" s="786"/>
      <c r="Y94" s="786"/>
      <c r="Z94" s="786"/>
      <c r="AA94" s="786"/>
    </row>
    <row r="95" spans="1:27" s="787" customFormat="1" hidden="1">
      <c r="A95" s="780" t="s">
        <v>503</v>
      </c>
      <c r="B95" s="781" t="s">
        <v>33</v>
      </c>
      <c r="C95" s="781" t="s">
        <v>349</v>
      </c>
      <c r="D95" s="782"/>
      <c r="E95" s="781"/>
      <c r="F95" s="781"/>
      <c r="G95" s="781"/>
      <c r="H95" s="781"/>
      <c r="I95" s="781" t="s">
        <v>377</v>
      </c>
      <c r="J95" s="781"/>
      <c r="K95" s="784">
        <v>41699</v>
      </c>
      <c r="L95" s="784">
        <v>41698</v>
      </c>
      <c r="M95" s="784">
        <v>41698</v>
      </c>
      <c r="N95" s="784">
        <v>41703</v>
      </c>
      <c r="O95" s="784">
        <v>41702</v>
      </c>
      <c r="P95" s="784">
        <v>41702</v>
      </c>
      <c r="Q95" s="784">
        <v>41702</v>
      </c>
      <c r="R95" s="784">
        <v>41702</v>
      </c>
      <c r="S95" s="781"/>
      <c r="T95" s="781" t="s">
        <v>352</v>
      </c>
      <c r="U95" s="785"/>
      <c r="V95" s="786"/>
      <c r="W95" s="786"/>
      <c r="X95" s="786"/>
      <c r="Y95" s="786"/>
      <c r="Z95" s="786"/>
      <c r="AA95" s="786"/>
    </row>
    <row r="96" spans="1:27" s="787" customFormat="1" hidden="1">
      <c r="A96" s="780" t="s">
        <v>505</v>
      </c>
      <c r="B96" s="781" t="s">
        <v>1895</v>
      </c>
      <c r="C96" s="781" t="s">
        <v>315</v>
      </c>
      <c r="D96" s="782"/>
      <c r="E96" s="781"/>
      <c r="F96" s="781" t="s">
        <v>380</v>
      </c>
      <c r="G96" s="781" t="s">
        <v>382</v>
      </c>
      <c r="H96" s="781"/>
      <c r="I96" s="781">
        <v>0</v>
      </c>
      <c r="J96" s="781" t="s">
        <v>377</v>
      </c>
      <c r="K96" s="784">
        <v>41704</v>
      </c>
      <c r="L96" s="784">
        <v>41704</v>
      </c>
      <c r="M96" s="784">
        <v>41705</v>
      </c>
      <c r="N96" s="784">
        <v>41715</v>
      </c>
      <c r="O96" s="784">
        <v>41705</v>
      </c>
      <c r="P96" s="784">
        <v>41708</v>
      </c>
      <c r="Q96" s="784">
        <v>41708</v>
      </c>
      <c r="R96" s="784">
        <v>41715</v>
      </c>
      <c r="S96" s="781"/>
      <c r="T96" s="781" t="s">
        <v>352</v>
      </c>
      <c r="U96" s="785"/>
      <c r="V96" s="786"/>
      <c r="W96" s="786"/>
      <c r="X96" s="786"/>
      <c r="Y96" s="786"/>
      <c r="Z96" s="786"/>
      <c r="AA96" s="786"/>
    </row>
    <row r="97" spans="1:27" s="787" customFormat="1">
      <c r="A97" s="780" t="s">
        <v>222</v>
      </c>
      <c r="B97" s="781" t="s">
        <v>1895</v>
      </c>
      <c r="C97" s="781" t="s">
        <v>386</v>
      </c>
      <c r="D97" s="782"/>
      <c r="E97" s="781"/>
      <c r="F97" s="781"/>
      <c r="G97" s="781"/>
      <c r="H97" s="807" t="s">
        <v>377</v>
      </c>
      <c r="I97" s="781" t="s">
        <v>380</v>
      </c>
      <c r="J97" s="781"/>
      <c r="K97" s="784">
        <v>41704</v>
      </c>
      <c r="L97" s="784">
        <v>41696</v>
      </c>
      <c r="M97" s="784">
        <v>41703</v>
      </c>
      <c r="N97" s="784">
        <v>41709</v>
      </c>
      <c r="O97" s="784">
        <v>41705</v>
      </c>
      <c r="P97" s="784">
        <v>41708</v>
      </c>
      <c r="Q97" s="784">
        <v>41708</v>
      </c>
      <c r="R97" s="784">
        <v>41715</v>
      </c>
      <c r="S97" s="781"/>
      <c r="T97" s="781" t="s">
        <v>352</v>
      </c>
      <c r="U97" s="785"/>
      <c r="V97" s="786"/>
      <c r="W97" s="786"/>
      <c r="X97" s="786"/>
      <c r="Y97" s="786"/>
      <c r="Z97" s="786"/>
      <c r="AA97" s="786"/>
    </row>
    <row r="98" spans="1:27" s="787" customFormat="1">
      <c r="A98" s="780" t="s">
        <v>379</v>
      </c>
      <c r="B98" s="781" t="s">
        <v>33</v>
      </c>
      <c r="C98" s="781" t="s">
        <v>315</v>
      </c>
      <c r="D98" s="782"/>
      <c r="E98" s="781" t="s">
        <v>382</v>
      </c>
      <c r="F98" s="781" t="s">
        <v>382</v>
      </c>
      <c r="G98" s="781" t="s">
        <v>1949</v>
      </c>
      <c r="H98" s="807" t="s">
        <v>380</v>
      </c>
      <c r="I98" s="781" t="s">
        <v>382</v>
      </c>
      <c r="J98" s="781" t="s">
        <v>380</v>
      </c>
      <c r="K98" s="784">
        <v>41711</v>
      </c>
      <c r="L98" s="784">
        <v>41715</v>
      </c>
      <c r="M98" s="784">
        <v>41722</v>
      </c>
      <c r="N98" s="784"/>
      <c r="O98" s="784">
        <v>41722</v>
      </c>
      <c r="P98" s="784">
        <v>41723</v>
      </c>
      <c r="Q98" s="784">
        <v>41723</v>
      </c>
      <c r="R98" s="784"/>
      <c r="S98" s="781"/>
      <c r="T98" s="781"/>
      <c r="U98" s="785"/>
      <c r="V98" s="786"/>
      <c r="W98" s="786"/>
      <c r="X98" s="786"/>
      <c r="Y98" s="786"/>
      <c r="Z98" s="786"/>
      <c r="AA98" s="786"/>
    </row>
    <row r="99" spans="1:27" s="787" customFormat="1" hidden="1">
      <c r="A99" s="780" t="s">
        <v>509</v>
      </c>
      <c r="B99" s="781" t="s">
        <v>336</v>
      </c>
      <c r="C99" s="781" t="s">
        <v>349</v>
      </c>
      <c r="D99" s="782"/>
      <c r="E99" s="781"/>
      <c r="F99" s="781"/>
      <c r="G99" s="781" t="s">
        <v>1950</v>
      </c>
      <c r="H99" s="781"/>
      <c r="I99" s="781"/>
      <c r="J99" s="781"/>
      <c r="K99" s="784">
        <v>41704</v>
      </c>
      <c r="L99" s="784">
        <v>41703</v>
      </c>
      <c r="M99" s="784">
        <v>41703</v>
      </c>
      <c r="N99" s="784">
        <v>41705</v>
      </c>
      <c r="O99" s="784">
        <v>41705</v>
      </c>
      <c r="P99" s="784">
        <v>41708</v>
      </c>
      <c r="Q99" s="784">
        <v>41708</v>
      </c>
      <c r="R99" s="784">
        <v>41715</v>
      </c>
      <c r="S99" s="781"/>
      <c r="T99" s="781" t="s">
        <v>352</v>
      </c>
      <c r="U99" s="785"/>
      <c r="V99" s="786"/>
      <c r="W99" s="786"/>
      <c r="X99" s="786"/>
      <c r="Y99" s="786"/>
      <c r="Z99" s="786"/>
      <c r="AA99" s="786"/>
    </row>
    <row r="100" spans="1:27" s="787" customFormat="1" hidden="1">
      <c r="A100" s="780" t="s">
        <v>511</v>
      </c>
      <c r="B100" s="781" t="s">
        <v>331</v>
      </c>
      <c r="C100" s="781" t="s">
        <v>315</v>
      </c>
      <c r="D100" s="782"/>
      <c r="E100" s="781"/>
      <c r="F100" s="781"/>
      <c r="G100" s="781"/>
      <c r="H100" s="781"/>
      <c r="I100" s="781"/>
      <c r="J100" s="781" t="s">
        <v>382</v>
      </c>
      <c r="K100" s="784">
        <v>41731</v>
      </c>
      <c r="L100" s="784">
        <v>41698</v>
      </c>
      <c r="M100" s="784">
        <v>41701</v>
      </c>
      <c r="N100" s="784"/>
      <c r="O100" s="784">
        <v>41724</v>
      </c>
      <c r="P100" s="784">
        <v>41725</v>
      </c>
      <c r="Q100" s="784">
        <v>41725</v>
      </c>
      <c r="R100" s="784"/>
      <c r="S100" s="781"/>
      <c r="T100" s="781"/>
      <c r="U100" s="785"/>
      <c r="V100" s="786"/>
      <c r="W100" s="786"/>
      <c r="X100" s="786"/>
      <c r="Y100" s="786"/>
      <c r="Z100" s="786"/>
      <c r="AA100" s="786"/>
    </row>
    <row r="101" spans="1:27" s="787" customFormat="1">
      <c r="A101" s="780" t="s">
        <v>235</v>
      </c>
      <c r="B101" s="781" t="s">
        <v>1951</v>
      </c>
      <c r="C101" s="781" t="s">
        <v>315</v>
      </c>
      <c r="D101" s="782"/>
      <c r="E101" s="781" t="s">
        <v>1949</v>
      </c>
      <c r="F101" s="781" t="s">
        <v>1949</v>
      </c>
      <c r="G101" s="781" t="s">
        <v>1952</v>
      </c>
      <c r="H101" s="807" t="s">
        <v>382</v>
      </c>
      <c r="I101" s="781"/>
      <c r="J101" s="781">
        <v>8.11</v>
      </c>
      <c r="K101" s="784">
        <v>41711</v>
      </c>
      <c r="L101" s="784"/>
      <c r="M101" s="784"/>
      <c r="N101" s="789"/>
      <c r="O101" s="784"/>
      <c r="P101" s="784"/>
      <c r="Q101" s="784"/>
      <c r="R101" s="784"/>
      <c r="S101" s="781"/>
      <c r="T101" s="781"/>
      <c r="U101" s="785"/>
      <c r="V101" s="786"/>
      <c r="W101" s="786"/>
      <c r="X101" s="786"/>
      <c r="Y101" s="786"/>
      <c r="Z101" s="786"/>
      <c r="AA101" s="786"/>
    </row>
    <row r="102" spans="1:27" s="787" customFormat="1">
      <c r="A102" s="780" t="s">
        <v>219</v>
      </c>
      <c r="B102" s="781" t="s">
        <v>1895</v>
      </c>
      <c r="C102" s="781" t="s">
        <v>308</v>
      </c>
      <c r="D102" s="782"/>
      <c r="E102" s="781" t="s">
        <v>1950</v>
      </c>
      <c r="F102" s="781" t="s">
        <v>1950</v>
      </c>
      <c r="G102" s="781" t="s">
        <v>1953</v>
      </c>
      <c r="H102" s="807">
        <v>8.6999999999999993</v>
      </c>
      <c r="I102" s="781" t="s">
        <v>1949</v>
      </c>
      <c r="J102" s="781">
        <v>8.1199999999999992</v>
      </c>
      <c r="K102" s="784">
        <v>41718</v>
      </c>
      <c r="L102" s="784">
        <v>41715</v>
      </c>
      <c r="M102" s="784">
        <v>41717</v>
      </c>
      <c r="N102" s="784"/>
      <c r="O102" s="784">
        <v>41717</v>
      </c>
      <c r="P102" s="784">
        <v>41723</v>
      </c>
      <c r="Q102" s="784">
        <v>41723</v>
      </c>
      <c r="R102" s="784"/>
      <c r="S102" s="781"/>
      <c r="T102" s="781"/>
      <c r="U102" s="785"/>
      <c r="V102" s="786"/>
      <c r="W102" s="786"/>
      <c r="X102" s="786"/>
      <c r="Y102" s="786"/>
      <c r="Z102" s="786"/>
      <c r="AA102" s="786"/>
    </row>
    <row r="103" spans="1:27" s="787" customFormat="1" hidden="1">
      <c r="A103" s="799" t="s">
        <v>515</v>
      </c>
      <c r="B103" s="794" t="s">
        <v>1895</v>
      </c>
      <c r="C103" s="794" t="s">
        <v>308</v>
      </c>
      <c r="D103" s="795"/>
      <c r="E103" s="794"/>
      <c r="F103" s="794" t="s">
        <v>1952</v>
      </c>
      <c r="G103" s="794"/>
      <c r="H103" s="794"/>
      <c r="I103" s="794"/>
      <c r="J103" s="794"/>
      <c r="K103" s="796">
        <v>41718</v>
      </c>
      <c r="L103" s="781"/>
      <c r="M103" s="781"/>
      <c r="N103" s="781"/>
      <c r="O103" s="781"/>
      <c r="P103" s="781"/>
      <c r="Q103" s="781"/>
      <c r="R103" s="781"/>
      <c r="S103" s="781"/>
      <c r="T103" s="781"/>
      <c r="U103" s="785"/>
      <c r="V103" s="786"/>
      <c r="W103" s="786"/>
      <c r="X103" s="786"/>
      <c r="Y103" s="786"/>
      <c r="Z103" s="786"/>
      <c r="AA103" s="786"/>
    </row>
    <row r="104" spans="1:27" s="787" customFormat="1" hidden="1">
      <c r="A104" s="780" t="s">
        <v>1954</v>
      </c>
      <c r="B104" s="781" t="s">
        <v>336</v>
      </c>
      <c r="C104" s="781" t="s">
        <v>349</v>
      </c>
      <c r="D104" s="782"/>
      <c r="E104" s="781" t="s">
        <v>1952</v>
      </c>
      <c r="F104" s="781"/>
      <c r="G104" s="781"/>
      <c r="H104" s="781"/>
      <c r="I104" s="781"/>
      <c r="J104" s="781">
        <v>8.1300000000000008</v>
      </c>
      <c r="K104" s="784">
        <v>41718</v>
      </c>
      <c r="L104" s="784">
        <v>41717</v>
      </c>
      <c r="M104" s="784">
        <v>41718</v>
      </c>
      <c r="N104" s="784"/>
      <c r="O104" s="784">
        <v>41724</v>
      </c>
      <c r="P104" s="784">
        <v>41725</v>
      </c>
      <c r="Q104" s="784">
        <v>41725</v>
      </c>
      <c r="R104" s="784"/>
      <c r="S104" s="781"/>
      <c r="T104" s="781"/>
      <c r="U104" s="785"/>
      <c r="V104" s="786"/>
      <c r="W104" s="786"/>
      <c r="X104" s="786"/>
      <c r="Y104" s="786"/>
      <c r="Z104" s="786"/>
      <c r="AA104" s="786"/>
    </row>
    <row r="105" spans="1:27" s="787" customFormat="1" hidden="1">
      <c r="A105" s="780" t="s">
        <v>1955</v>
      </c>
      <c r="B105" s="781" t="s">
        <v>336</v>
      </c>
      <c r="C105" s="781" t="s">
        <v>349</v>
      </c>
      <c r="D105" s="782"/>
      <c r="E105" s="781"/>
      <c r="F105" s="781"/>
      <c r="G105" s="781"/>
      <c r="H105" s="781"/>
      <c r="I105" s="781" t="s">
        <v>1950</v>
      </c>
      <c r="J105" s="781"/>
      <c r="K105" s="784">
        <v>41729</v>
      </c>
      <c r="L105" s="784">
        <v>41715</v>
      </c>
      <c r="M105" s="784">
        <v>41718</v>
      </c>
      <c r="N105" s="781"/>
      <c r="O105" s="784">
        <v>41724</v>
      </c>
      <c r="P105" s="784">
        <v>41725</v>
      </c>
      <c r="Q105" s="784">
        <v>41725</v>
      </c>
      <c r="R105" s="781"/>
      <c r="S105" s="781"/>
      <c r="T105" s="781"/>
      <c r="U105" s="785"/>
      <c r="V105" s="786"/>
      <c r="W105" s="786"/>
      <c r="X105" s="786"/>
      <c r="Y105" s="786"/>
      <c r="Z105" s="786"/>
      <c r="AA105" s="786"/>
    </row>
    <row r="106" spans="1:27" hidden="1">
      <c r="A106" s="774" t="s">
        <v>1956</v>
      </c>
      <c r="B106" s="803" t="s">
        <v>336</v>
      </c>
      <c r="C106" s="803" t="s">
        <v>349</v>
      </c>
      <c r="D106" s="804"/>
      <c r="E106" s="803"/>
      <c r="F106" s="803"/>
      <c r="G106" s="803"/>
      <c r="H106" s="803"/>
      <c r="I106" s="803" t="s">
        <v>1952</v>
      </c>
      <c r="J106" s="803"/>
      <c r="K106" s="805">
        <v>41729</v>
      </c>
      <c r="L106" s="805">
        <v>41723</v>
      </c>
      <c r="M106" s="805">
        <v>41723</v>
      </c>
      <c r="N106" s="803"/>
      <c r="O106" s="805">
        <v>41723</v>
      </c>
      <c r="P106" s="805">
        <v>41723</v>
      </c>
      <c r="Q106" s="805">
        <v>41723</v>
      </c>
      <c r="R106" s="803"/>
      <c r="S106" s="803"/>
      <c r="T106" s="803"/>
      <c r="U106" s="779"/>
    </row>
    <row r="107" spans="1:27">
      <c r="A107" s="774"/>
      <c r="B107" s="779"/>
      <c r="C107" s="779"/>
      <c r="D107" s="774"/>
      <c r="E107" s="779"/>
      <c r="F107" s="779"/>
      <c r="G107" s="779"/>
      <c r="H107" s="779"/>
      <c r="I107" s="779"/>
      <c r="J107" s="779"/>
      <c r="K107" s="779"/>
      <c r="L107" s="779"/>
      <c r="M107" s="779"/>
      <c r="N107" s="779"/>
      <c r="O107" s="779"/>
      <c r="P107" s="779"/>
      <c r="Q107" s="779"/>
      <c r="R107" s="779"/>
      <c r="S107" s="779"/>
      <c r="T107" s="779"/>
      <c r="U107" s="779"/>
    </row>
    <row r="108" spans="1:27">
      <c r="A108" s="774"/>
      <c r="B108" s="779"/>
      <c r="C108" s="779"/>
      <c r="D108" s="774"/>
      <c r="E108" s="779"/>
      <c r="F108" s="779"/>
      <c r="G108" s="779"/>
      <c r="H108" s="779"/>
      <c r="I108" s="779"/>
      <c r="J108" s="779"/>
      <c r="K108" s="779"/>
      <c r="L108" s="779"/>
      <c r="M108" s="779"/>
      <c r="N108" s="779"/>
      <c r="O108" s="779"/>
      <c r="P108" s="779"/>
      <c r="Q108" s="779"/>
      <c r="R108" s="779"/>
      <c r="S108" s="779"/>
      <c r="T108" s="779"/>
      <c r="U108" s="779"/>
    </row>
  </sheetData>
  <autoFilter ref="A3:T106">
    <filterColumn colId="7">
      <customFilters>
        <customFilter operator="notEqual" val=" "/>
      </customFilters>
    </filterColumn>
  </autoFilter>
  <pageMargins left="0" right="0" top="0.75" bottom="0.5" header="0.3" footer="0.3"/>
  <pageSetup scale="51" fitToHeight="4" orientation="landscape" r:id="rId1"/>
  <rowBreaks count="3" manualBreakCount="3">
    <brk id="26" max="19" man="1"/>
    <brk id="49" max="19" man="1"/>
    <brk id="81" max="19" man="1"/>
  </rowBreaks>
  <customProperties>
    <customPr name="_pios_id" r:id="rId2"/>
  </customProperties>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B44"/>
  <sheetViews>
    <sheetView topLeftCell="C1" zoomScale="77" zoomScaleNormal="77" workbookViewId="0">
      <pane ySplit="3" topLeftCell="A4" activePane="bottomLeft" state="frozen"/>
      <selection pane="bottomLeft" activeCell="H17" sqref="H17"/>
    </sheetView>
  </sheetViews>
  <sheetFormatPr defaultColWidth="9.140625" defaultRowHeight="15"/>
  <cols>
    <col min="1" max="1" width="45.28515625" style="402" customWidth="1"/>
    <col min="2" max="2" width="12.28515625" style="401" customWidth="1"/>
    <col min="3" max="3" width="13.140625" style="401" customWidth="1"/>
    <col min="4" max="4" width="2" style="402" customWidth="1"/>
    <col min="5" max="6" width="9.140625" style="404"/>
    <col min="7" max="7" width="30.7109375" style="401" customWidth="1"/>
    <col min="8" max="16" width="12.42578125" style="404" customWidth="1"/>
    <col min="17" max="17" width="29.42578125" style="404" customWidth="1"/>
    <col min="18" max="23" width="12.42578125" style="404" customWidth="1"/>
    <col min="24" max="16384" width="9.140625" style="405"/>
  </cols>
  <sheetData>
    <row r="1" spans="1:28" ht="18.75">
      <c r="A1" s="400" t="s">
        <v>292</v>
      </c>
      <c r="E1" s="403"/>
      <c r="F1" s="403"/>
      <c r="O1" s="403"/>
    </row>
    <row r="2" spans="1:28">
      <c r="E2" s="403"/>
      <c r="F2" s="403"/>
      <c r="O2" s="403"/>
    </row>
    <row r="3" spans="1:28" ht="60">
      <c r="A3" s="406"/>
      <c r="B3" s="407" t="s">
        <v>293</v>
      </c>
      <c r="C3" s="407" t="s">
        <v>294</v>
      </c>
      <c r="D3" s="407"/>
      <c r="E3" s="408" t="s">
        <v>146</v>
      </c>
      <c r="F3" s="408" t="s">
        <v>295</v>
      </c>
      <c r="G3" s="407" t="s">
        <v>296</v>
      </c>
      <c r="H3" s="409" t="s">
        <v>297</v>
      </c>
      <c r="I3" s="409" t="s">
        <v>298</v>
      </c>
      <c r="J3" s="409" t="s">
        <v>299</v>
      </c>
      <c r="K3" s="409" t="s">
        <v>300</v>
      </c>
      <c r="L3" s="409" t="s">
        <v>301</v>
      </c>
      <c r="M3" s="409" t="s">
        <v>302</v>
      </c>
      <c r="N3" s="409" t="s">
        <v>303</v>
      </c>
      <c r="O3" s="408" t="s">
        <v>304</v>
      </c>
      <c r="P3" s="409" t="s">
        <v>305</v>
      </c>
      <c r="Q3" s="410"/>
    </row>
    <row r="4" spans="1:28">
      <c r="A4" s="411" t="s">
        <v>306</v>
      </c>
      <c r="B4" s="412"/>
      <c r="C4" s="412"/>
      <c r="D4" s="406"/>
      <c r="E4" s="413"/>
      <c r="F4" s="413"/>
      <c r="G4" s="412"/>
      <c r="H4" s="410"/>
      <c r="I4" s="410"/>
      <c r="J4" s="410"/>
      <c r="K4" s="410"/>
      <c r="L4" s="410"/>
      <c r="M4" s="410"/>
      <c r="N4" s="410"/>
      <c r="O4" s="413"/>
      <c r="P4" s="410"/>
      <c r="Q4" s="410"/>
    </row>
    <row r="5" spans="1:28" s="404" customFormat="1">
      <c r="A5" s="406" t="s">
        <v>307</v>
      </c>
      <c r="B5" s="414" t="s">
        <v>308</v>
      </c>
      <c r="C5" s="414" t="s">
        <v>309</v>
      </c>
      <c r="D5" s="415"/>
      <c r="E5" s="416" t="s">
        <v>310</v>
      </c>
      <c r="F5" s="416" t="s">
        <v>243</v>
      </c>
      <c r="G5" s="417" t="s">
        <v>311</v>
      </c>
      <c r="H5" s="418">
        <v>41544</v>
      </c>
      <c r="I5" s="419">
        <v>41542</v>
      </c>
      <c r="J5" s="419">
        <v>41543</v>
      </c>
      <c r="K5" s="419">
        <v>41543</v>
      </c>
      <c r="L5" s="419">
        <v>41547</v>
      </c>
      <c r="M5" s="419">
        <v>41547</v>
      </c>
      <c r="N5" s="420"/>
      <c r="O5" s="425">
        <v>41550</v>
      </c>
      <c r="P5" s="420"/>
      <c r="Q5" s="410"/>
      <c r="X5" s="405"/>
      <c r="Y5" s="405"/>
      <c r="Z5" s="405"/>
      <c r="AA5" s="405"/>
      <c r="AB5" s="405"/>
    </row>
    <row r="6" spans="1:28" s="404" customFormat="1">
      <c r="A6" s="406" t="s">
        <v>312</v>
      </c>
      <c r="B6" s="414" t="s">
        <v>308</v>
      </c>
      <c r="C6" s="414" t="s">
        <v>309</v>
      </c>
      <c r="D6" s="415"/>
      <c r="E6" s="416" t="s">
        <v>313</v>
      </c>
      <c r="F6" s="416" t="s">
        <v>244</v>
      </c>
      <c r="G6" s="417" t="s">
        <v>314</v>
      </c>
      <c r="H6" s="418">
        <v>41544</v>
      </c>
      <c r="I6" s="419">
        <v>41542</v>
      </c>
      <c r="J6" s="419">
        <v>41543</v>
      </c>
      <c r="K6" s="419">
        <v>41543</v>
      </c>
      <c r="L6" s="419">
        <v>41547</v>
      </c>
      <c r="M6" s="419">
        <v>41547</v>
      </c>
      <c r="N6" s="420"/>
      <c r="O6" s="425">
        <v>41550</v>
      </c>
      <c r="P6" s="420"/>
      <c r="Q6" s="410"/>
      <c r="X6" s="405"/>
      <c r="Y6" s="405"/>
      <c r="Z6" s="405"/>
      <c r="AA6" s="405"/>
      <c r="AB6" s="405"/>
    </row>
    <row r="7" spans="1:28" s="404" customFormat="1" ht="45">
      <c r="A7" s="406" t="s">
        <v>158</v>
      </c>
      <c r="B7" s="414" t="s">
        <v>33</v>
      </c>
      <c r="C7" s="414" t="s">
        <v>315</v>
      </c>
      <c r="D7" s="415"/>
      <c r="E7" s="416" t="s">
        <v>316</v>
      </c>
      <c r="F7" s="416" t="s">
        <v>243</v>
      </c>
      <c r="G7" s="417" t="s">
        <v>317</v>
      </c>
      <c r="H7" s="422">
        <v>41523</v>
      </c>
      <c r="I7" s="419">
        <v>41492</v>
      </c>
      <c r="J7" s="419">
        <v>41521</v>
      </c>
      <c r="K7" s="420" t="s">
        <v>318</v>
      </c>
      <c r="L7" s="419">
        <v>41521</v>
      </c>
      <c r="M7" s="419">
        <v>41537</v>
      </c>
      <c r="N7" s="419">
        <v>41537</v>
      </c>
      <c r="O7" s="421" t="s">
        <v>319</v>
      </c>
      <c r="P7" s="420"/>
      <c r="Q7" s="410"/>
      <c r="X7" s="405"/>
      <c r="Y7" s="405"/>
      <c r="Z7" s="405"/>
      <c r="AA7" s="405"/>
      <c r="AB7" s="405"/>
    </row>
    <row r="8" spans="1:28" s="404" customFormat="1" ht="45">
      <c r="A8" s="406" t="s">
        <v>320</v>
      </c>
      <c r="B8" s="414" t="s">
        <v>309</v>
      </c>
      <c r="C8" s="414" t="s">
        <v>315</v>
      </c>
      <c r="D8" s="415"/>
      <c r="E8" s="416" t="s">
        <v>321</v>
      </c>
      <c r="F8" s="416" t="s">
        <v>244</v>
      </c>
      <c r="G8" s="417" t="s">
        <v>322</v>
      </c>
      <c r="H8" s="419">
        <v>41530</v>
      </c>
      <c r="I8" s="420"/>
      <c r="J8" s="420"/>
      <c r="K8" s="420"/>
      <c r="L8" s="420"/>
      <c r="M8" s="420"/>
      <c r="N8" s="420"/>
      <c r="O8" s="705"/>
      <c r="P8" s="420"/>
      <c r="Q8" s="410"/>
      <c r="X8" s="405"/>
      <c r="Y8" s="405"/>
      <c r="Z8" s="405"/>
      <c r="AA8" s="405"/>
      <c r="AB8" s="405"/>
    </row>
    <row r="9" spans="1:28" s="404" customFormat="1">
      <c r="A9" s="406" t="s">
        <v>157</v>
      </c>
      <c r="B9" s="414" t="s">
        <v>309</v>
      </c>
      <c r="C9" s="414" t="s">
        <v>315</v>
      </c>
      <c r="D9" s="415"/>
      <c r="E9" s="416" t="s">
        <v>323</v>
      </c>
      <c r="F9" s="416" t="s">
        <v>244</v>
      </c>
      <c r="G9" s="417"/>
      <c r="H9" s="419">
        <v>41547</v>
      </c>
      <c r="I9" s="420"/>
      <c r="J9" s="420"/>
      <c r="K9" s="420"/>
      <c r="L9" s="420"/>
      <c r="M9" s="420"/>
      <c r="N9" s="420"/>
      <c r="O9" s="705"/>
      <c r="P9" s="420"/>
      <c r="Q9" s="410"/>
      <c r="X9" s="405"/>
      <c r="Y9" s="405"/>
      <c r="Z9" s="405"/>
      <c r="AA9" s="405"/>
      <c r="AB9" s="405"/>
    </row>
    <row r="10" spans="1:28" s="404" customFormat="1" ht="30">
      <c r="A10" s="406" t="s">
        <v>324</v>
      </c>
      <c r="B10" s="414" t="s">
        <v>309</v>
      </c>
      <c r="C10" s="414" t="s">
        <v>315</v>
      </c>
      <c r="D10" s="415"/>
      <c r="E10" s="416" t="s">
        <v>325</v>
      </c>
      <c r="F10" s="416" t="s">
        <v>244</v>
      </c>
      <c r="G10" s="417" t="s">
        <v>326</v>
      </c>
      <c r="H10" s="419">
        <v>41530</v>
      </c>
      <c r="I10" s="419">
        <v>41526</v>
      </c>
      <c r="J10" s="419">
        <v>41526</v>
      </c>
      <c r="K10" s="420"/>
      <c r="L10" s="419">
        <v>41526</v>
      </c>
      <c r="M10" s="419">
        <v>41540</v>
      </c>
      <c r="N10" s="420"/>
      <c r="O10" s="705"/>
      <c r="P10" s="420"/>
      <c r="Q10" s="410"/>
      <c r="X10" s="405"/>
      <c r="Y10" s="405"/>
      <c r="Z10" s="405"/>
      <c r="AA10" s="405"/>
      <c r="AB10" s="405"/>
    </row>
    <row r="11" spans="1:28" s="404" customFormat="1">
      <c r="A11" s="423" t="s">
        <v>267</v>
      </c>
      <c r="B11" s="421"/>
      <c r="C11" s="421"/>
      <c r="D11" s="424"/>
      <c r="E11" s="421" t="s">
        <v>13</v>
      </c>
      <c r="F11" s="421"/>
      <c r="G11" s="421"/>
      <c r="H11" s="421"/>
      <c r="I11" s="421"/>
      <c r="J11" s="421"/>
      <c r="K11" s="421"/>
      <c r="L11" s="421"/>
      <c r="M11" s="421"/>
      <c r="N11" s="421"/>
      <c r="O11" s="421"/>
      <c r="P11" s="421"/>
      <c r="Q11" s="410"/>
      <c r="X11" s="405"/>
      <c r="Y11" s="405"/>
      <c r="Z11" s="405"/>
      <c r="AA11" s="405"/>
      <c r="AB11" s="405"/>
    </row>
    <row r="12" spans="1:28" s="404" customFormat="1" ht="30">
      <c r="A12" s="406" t="s">
        <v>327</v>
      </c>
      <c r="B12" s="414" t="s">
        <v>33</v>
      </c>
      <c r="C12" s="414" t="s">
        <v>315</v>
      </c>
      <c r="D12" s="415"/>
      <c r="E12" s="416" t="s">
        <v>328</v>
      </c>
      <c r="F12" s="416" t="s">
        <v>244</v>
      </c>
      <c r="G12" s="417" t="s">
        <v>329</v>
      </c>
      <c r="H12" s="419">
        <v>41523</v>
      </c>
      <c r="I12" s="419">
        <v>41522</v>
      </c>
      <c r="J12" s="419">
        <v>41528</v>
      </c>
      <c r="K12" s="419">
        <v>41542</v>
      </c>
      <c r="L12" s="419">
        <v>41528</v>
      </c>
      <c r="M12" s="419">
        <v>41537</v>
      </c>
      <c r="N12" s="419">
        <v>41542</v>
      </c>
      <c r="O12" s="425">
        <v>41547</v>
      </c>
      <c r="P12" s="420"/>
      <c r="Q12" s="410"/>
      <c r="X12" s="405"/>
      <c r="Y12" s="405"/>
      <c r="Z12" s="405"/>
      <c r="AA12" s="405"/>
      <c r="AB12" s="405"/>
    </row>
    <row r="13" spans="1:28" s="404" customFormat="1" ht="30">
      <c r="A13" s="406" t="s">
        <v>330</v>
      </c>
      <c r="B13" s="414" t="s">
        <v>331</v>
      </c>
      <c r="C13" s="414" t="s">
        <v>309</v>
      </c>
      <c r="D13" s="415"/>
      <c r="E13" s="416" t="s">
        <v>332</v>
      </c>
      <c r="F13" s="416" t="s">
        <v>244</v>
      </c>
      <c r="G13" s="417" t="s">
        <v>333</v>
      </c>
      <c r="H13" s="419">
        <v>41530</v>
      </c>
      <c r="I13" s="419">
        <v>41542</v>
      </c>
      <c r="J13" s="419">
        <v>41542</v>
      </c>
      <c r="K13" s="420"/>
      <c r="L13" s="419">
        <v>41542</v>
      </c>
      <c r="M13" s="419">
        <v>41542</v>
      </c>
      <c r="N13" s="419">
        <v>41542</v>
      </c>
      <c r="O13" s="425">
        <v>41547</v>
      </c>
      <c r="P13" s="420"/>
      <c r="Q13" s="410"/>
      <c r="X13" s="405"/>
      <c r="Y13" s="405"/>
      <c r="Z13" s="405"/>
      <c r="AA13" s="405"/>
      <c r="AB13" s="405"/>
    </row>
    <row r="14" spans="1:28" s="404" customFormat="1">
      <c r="A14" s="406" t="s">
        <v>164</v>
      </c>
      <c r="B14" s="414" t="s">
        <v>33</v>
      </c>
      <c r="C14" s="414" t="s">
        <v>315</v>
      </c>
      <c r="D14" s="415"/>
      <c r="E14" s="416" t="s">
        <v>334</v>
      </c>
      <c r="F14" s="416" t="s">
        <v>244</v>
      </c>
      <c r="G14" s="417" t="s">
        <v>314</v>
      </c>
      <c r="H14" s="419">
        <v>41518</v>
      </c>
      <c r="I14" s="419">
        <v>41505</v>
      </c>
      <c r="J14" s="426">
        <v>41514</v>
      </c>
      <c r="K14" s="420"/>
      <c r="L14" s="426">
        <v>41514</v>
      </c>
      <c r="M14" s="419">
        <v>41537</v>
      </c>
      <c r="N14" s="420"/>
      <c r="O14" s="425">
        <v>41550</v>
      </c>
      <c r="P14" s="420"/>
      <c r="Q14" s="410"/>
      <c r="X14" s="405"/>
      <c r="Y14" s="405"/>
      <c r="Z14" s="405"/>
      <c r="AA14" s="405"/>
      <c r="AB14" s="405"/>
    </row>
    <row r="15" spans="1:28" s="404" customFormat="1">
      <c r="A15" s="406" t="s">
        <v>335</v>
      </c>
      <c r="B15" s="414" t="s">
        <v>336</v>
      </c>
      <c r="C15" s="414" t="s">
        <v>315</v>
      </c>
      <c r="D15" s="415"/>
      <c r="E15" s="421" t="s">
        <v>337</v>
      </c>
      <c r="F15" s="421"/>
      <c r="G15" s="414"/>
      <c r="H15" s="419">
        <v>41530</v>
      </c>
      <c r="I15" s="419">
        <v>41514</v>
      </c>
      <c r="J15" s="426">
        <v>41514</v>
      </c>
      <c r="K15" s="420"/>
      <c r="L15" s="426">
        <v>41514</v>
      </c>
      <c r="M15" s="419">
        <v>41540</v>
      </c>
      <c r="N15" s="419">
        <v>41540</v>
      </c>
      <c r="O15" s="425">
        <v>41547</v>
      </c>
      <c r="P15" s="420"/>
      <c r="Q15" s="410"/>
      <c r="X15" s="405"/>
      <c r="Y15" s="405"/>
      <c r="Z15" s="405"/>
      <c r="AA15" s="405"/>
      <c r="AB15" s="405"/>
    </row>
    <row r="16" spans="1:28" s="404" customFormat="1">
      <c r="A16" s="406" t="s">
        <v>338</v>
      </c>
      <c r="B16" s="414" t="s">
        <v>33</v>
      </c>
      <c r="C16" s="414" t="s">
        <v>309</v>
      </c>
      <c r="D16" s="415"/>
      <c r="E16" s="416">
        <v>4.4000000000000004</v>
      </c>
      <c r="F16" s="416" t="s">
        <v>244</v>
      </c>
      <c r="G16" s="417" t="s">
        <v>339</v>
      </c>
      <c r="H16" s="419">
        <v>41530</v>
      </c>
      <c r="I16" s="419">
        <v>41505</v>
      </c>
      <c r="J16" s="426">
        <v>41505</v>
      </c>
      <c r="K16" s="419">
        <v>41528</v>
      </c>
      <c r="L16" s="426">
        <v>41505</v>
      </c>
      <c r="M16" s="419">
        <v>41535</v>
      </c>
      <c r="N16" s="419">
        <v>41536</v>
      </c>
      <c r="O16" s="425">
        <v>41536</v>
      </c>
      <c r="P16" s="420"/>
      <c r="Q16" s="410"/>
      <c r="X16" s="405"/>
      <c r="Y16" s="405"/>
      <c r="Z16" s="405"/>
      <c r="AA16" s="405"/>
      <c r="AB16" s="405"/>
    </row>
    <row r="17" spans="1:28" s="404" customFormat="1" ht="45">
      <c r="A17" s="406" t="s">
        <v>340</v>
      </c>
      <c r="B17" s="414" t="s">
        <v>33</v>
      </c>
      <c r="C17" s="414" t="s">
        <v>315</v>
      </c>
      <c r="D17" s="415"/>
      <c r="E17" s="416">
        <v>4.5</v>
      </c>
      <c r="F17" s="416" t="s">
        <v>278</v>
      </c>
      <c r="G17" s="417" t="s">
        <v>341</v>
      </c>
      <c r="H17" s="419">
        <v>41530</v>
      </c>
      <c r="I17" s="419">
        <v>41542</v>
      </c>
      <c r="J17" s="419">
        <v>41547</v>
      </c>
      <c r="K17" s="419">
        <v>41547</v>
      </c>
      <c r="L17" s="419">
        <v>41547</v>
      </c>
      <c r="M17" s="419">
        <v>41547</v>
      </c>
      <c r="N17" s="419">
        <v>41548</v>
      </c>
      <c r="O17" s="705"/>
      <c r="P17" s="420"/>
      <c r="Q17" s="410"/>
      <c r="X17" s="405"/>
      <c r="Y17" s="405"/>
      <c r="Z17" s="405"/>
      <c r="AA17" s="405"/>
      <c r="AB17" s="405"/>
    </row>
    <row r="18" spans="1:28" s="404" customFormat="1" ht="30">
      <c r="A18" s="406" t="s">
        <v>155</v>
      </c>
      <c r="B18" s="414" t="s">
        <v>308</v>
      </c>
      <c r="C18" s="414" t="s">
        <v>336</v>
      </c>
      <c r="D18" s="415"/>
      <c r="E18" s="416">
        <v>4.5999999999999996</v>
      </c>
      <c r="F18" s="416" t="s">
        <v>243</v>
      </c>
      <c r="G18" s="417" t="s">
        <v>342</v>
      </c>
      <c r="H18" s="418">
        <v>41544</v>
      </c>
      <c r="I18" s="419">
        <v>41530</v>
      </c>
      <c r="J18" s="419">
        <v>41535</v>
      </c>
      <c r="K18" s="419">
        <v>41533</v>
      </c>
      <c r="L18" s="419">
        <v>41541</v>
      </c>
      <c r="M18" s="419">
        <v>41541</v>
      </c>
      <c r="N18" s="419">
        <v>41541</v>
      </c>
      <c r="O18" s="425">
        <v>41542</v>
      </c>
      <c r="P18" s="420"/>
      <c r="Q18" s="410"/>
      <c r="X18" s="405"/>
      <c r="Y18" s="405"/>
      <c r="Z18" s="405"/>
      <c r="AA18" s="405"/>
      <c r="AB18" s="405"/>
    </row>
    <row r="19" spans="1:28" s="404" customFormat="1">
      <c r="A19" s="406" t="s">
        <v>343</v>
      </c>
      <c r="B19" s="414" t="s">
        <v>308</v>
      </c>
      <c r="C19" s="414" t="s">
        <v>315</v>
      </c>
      <c r="D19" s="415"/>
      <c r="E19" s="416">
        <v>4.7</v>
      </c>
      <c r="F19" s="416" t="s">
        <v>244</v>
      </c>
      <c r="G19" s="417" t="s">
        <v>344</v>
      </c>
      <c r="H19" s="419">
        <v>41523</v>
      </c>
      <c r="I19" s="419">
        <v>41522</v>
      </c>
      <c r="J19" s="419">
        <v>41522</v>
      </c>
      <c r="K19" s="419">
        <v>41521</v>
      </c>
      <c r="L19" s="419">
        <v>41522</v>
      </c>
      <c r="M19" s="419">
        <v>41540</v>
      </c>
      <c r="N19" s="419">
        <v>41540</v>
      </c>
      <c r="O19" s="425">
        <v>41547</v>
      </c>
      <c r="P19" s="420"/>
      <c r="Q19" s="410"/>
      <c r="X19" s="405"/>
      <c r="Y19" s="405"/>
      <c r="Z19" s="405"/>
      <c r="AA19" s="405"/>
      <c r="AB19" s="405"/>
    </row>
    <row r="20" spans="1:28" s="404" customFormat="1" ht="30">
      <c r="A20" s="406" t="s">
        <v>279</v>
      </c>
      <c r="B20" s="414" t="s">
        <v>331</v>
      </c>
      <c r="C20" s="414" t="s">
        <v>309</v>
      </c>
      <c r="D20" s="415"/>
      <c r="E20" s="427">
        <v>4.8</v>
      </c>
      <c r="F20" s="427" t="s">
        <v>244</v>
      </c>
      <c r="G20" s="428" t="s">
        <v>345</v>
      </c>
      <c r="H20" s="419">
        <v>41530</v>
      </c>
      <c r="I20" s="419">
        <v>41537</v>
      </c>
      <c r="J20" s="419">
        <v>41541</v>
      </c>
      <c r="K20" s="419">
        <v>41542</v>
      </c>
      <c r="L20" s="419">
        <v>41541</v>
      </c>
      <c r="M20" s="419">
        <v>41541</v>
      </c>
      <c r="N20" s="419">
        <v>41541</v>
      </c>
      <c r="O20" s="705"/>
      <c r="P20" s="420"/>
      <c r="Q20" s="410"/>
      <c r="X20" s="405"/>
      <c r="Y20" s="405"/>
      <c r="Z20" s="405"/>
      <c r="AA20" s="405"/>
      <c r="AB20" s="405"/>
    </row>
    <row r="21" spans="1:28" s="404" customFormat="1" ht="30">
      <c r="A21" s="406" t="s">
        <v>346</v>
      </c>
      <c r="B21" s="414" t="s">
        <v>308</v>
      </c>
      <c r="C21" s="414" t="s">
        <v>309</v>
      </c>
      <c r="D21" s="415"/>
      <c r="E21" s="427">
        <v>4.9000000000000004</v>
      </c>
      <c r="F21" s="427" t="s">
        <v>243</v>
      </c>
      <c r="G21" s="428" t="s">
        <v>347</v>
      </c>
      <c r="H21" s="418">
        <v>41544</v>
      </c>
      <c r="I21" s="419">
        <v>41530</v>
      </c>
      <c r="J21" s="419">
        <v>41530</v>
      </c>
      <c r="K21" s="419">
        <v>41547</v>
      </c>
      <c r="L21" s="419">
        <v>41536</v>
      </c>
      <c r="M21" s="419">
        <v>41540</v>
      </c>
      <c r="N21" s="419">
        <v>41540</v>
      </c>
      <c r="O21" s="425">
        <v>41547</v>
      </c>
      <c r="P21" s="420"/>
      <c r="Q21" s="410"/>
      <c r="X21" s="405"/>
      <c r="Y21" s="405"/>
      <c r="Z21" s="405"/>
      <c r="AA21" s="405"/>
      <c r="AB21" s="405"/>
    </row>
    <row r="22" spans="1:28" s="404" customFormat="1">
      <c r="A22" s="423" t="s">
        <v>268</v>
      </c>
      <c r="B22" s="421"/>
      <c r="C22" s="421"/>
      <c r="D22" s="424"/>
      <c r="E22" s="421" t="s">
        <v>13</v>
      </c>
      <c r="F22" s="421"/>
      <c r="G22" s="421"/>
      <c r="H22" s="421"/>
      <c r="I22" s="421"/>
      <c r="J22" s="421"/>
      <c r="K22" s="421"/>
      <c r="L22" s="421"/>
      <c r="M22" s="421"/>
      <c r="N22" s="421"/>
      <c r="O22" s="421"/>
      <c r="P22" s="421"/>
      <c r="Q22" s="410"/>
      <c r="X22" s="405"/>
      <c r="Y22" s="405"/>
      <c r="Z22" s="405"/>
      <c r="AA22" s="405"/>
      <c r="AB22" s="405"/>
    </row>
    <row r="23" spans="1:28" s="404" customFormat="1" ht="30">
      <c r="A23" s="406" t="s">
        <v>348</v>
      </c>
      <c r="B23" s="414" t="s">
        <v>33</v>
      </c>
      <c r="C23" s="414" t="s">
        <v>349</v>
      </c>
      <c r="D23" s="415"/>
      <c r="E23" s="416" t="s">
        <v>350</v>
      </c>
      <c r="F23" s="416" t="s">
        <v>278</v>
      </c>
      <c r="G23" s="417" t="s">
        <v>351</v>
      </c>
      <c r="H23" s="419">
        <v>41547</v>
      </c>
      <c r="I23" s="420"/>
      <c r="J23" s="420"/>
      <c r="K23" s="420"/>
      <c r="L23" s="420"/>
      <c r="M23" s="420"/>
      <c r="N23" s="420"/>
      <c r="O23" s="705"/>
      <c r="P23" s="420"/>
      <c r="Q23" s="410"/>
      <c r="X23" s="405"/>
      <c r="Y23" s="405"/>
      <c r="Z23" s="405"/>
      <c r="AA23" s="405"/>
      <c r="AB23" s="405"/>
    </row>
    <row r="24" spans="1:28" s="404" customFormat="1">
      <c r="A24" s="423" t="s">
        <v>270</v>
      </c>
      <c r="B24" s="421"/>
      <c r="C24" s="421"/>
      <c r="D24" s="424"/>
      <c r="E24" s="421" t="s">
        <v>13</v>
      </c>
      <c r="F24" s="421"/>
      <c r="G24" s="421"/>
      <c r="H24" s="421"/>
      <c r="I24" s="421"/>
      <c r="J24" s="421"/>
      <c r="K24" s="421"/>
      <c r="L24" s="421"/>
      <c r="M24" s="421"/>
      <c r="N24" s="421"/>
      <c r="O24" s="421"/>
      <c r="P24" s="421"/>
      <c r="Q24" s="410"/>
      <c r="X24" s="405"/>
      <c r="Y24" s="405"/>
      <c r="Z24" s="405"/>
      <c r="AA24" s="405"/>
      <c r="AB24" s="405"/>
    </row>
    <row r="25" spans="1:28" s="404" customFormat="1">
      <c r="A25" s="406" t="s">
        <v>165</v>
      </c>
      <c r="B25" s="414" t="s">
        <v>352</v>
      </c>
      <c r="C25" s="414"/>
      <c r="D25" s="415"/>
      <c r="E25" s="416" t="s">
        <v>353</v>
      </c>
      <c r="F25" s="416" t="s">
        <v>354</v>
      </c>
      <c r="G25" s="417" t="s">
        <v>355</v>
      </c>
      <c r="H25" s="420"/>
      <c r="I25" s="420"/>
      <c r="J25" s="420"/>
      <c r="K25" s="420"/>
      <c r="L25" s="420"/>
      <c r="M25" s="420"/>
      <c r="N25" s="420"/>
      <c r="O25" s="421" t="s">
        <v>354</v>
      </c>
      <c r="P25" s="420"/>
      <c r="Q25" s="410"/>
      <c r="X25" s="405"/>
      <c r="Y25" s="405"/>
      <c r="Z25" s="405"/>
      <c r="AA25" s="405"/>
      <c r="AB25" s="405"/>
    </row>
    <row r="26" spans="1:28" s="404" customFormat="1" ht="30">
      <c r="A26" s="406" t="s">
        <v>356</v>
      </c>
      <c r="B26" s="414" t="s">
        <v>357</v>
      </c>
      <c r="C26" s="414"/>
      <c r="D26" s="415"/>
      <c r="E26" s="416" t="s">
        <v>358</v>
      </c>
      <c r="F26" s="416" t="s">
        <v>244</v>
      </c>
      <c r="G26" s="417" t="s">
        <v>393</v>
      </c>
      <c r="H26" s="420"/>
      <c r="I26" s="420"/>
      <c r="J26" s="420"/>
      <c r="K26" s="420"/>
      <c r="L26" s="420"/>
      <c r="M26" s="420"/>
      <c r="N26" s="420"/>
      <c r="O26" s="705"/>
      <c r="P26" s="420"/>
      <c r="Q26" s="410"/>
      <c r="X26" s="405"/>
      <c r="Y26" s="405"/>
      <c r="Z26" s="405"/>
      <c r="AA26" s="405"/>
      <c r="AB26" s="405"/>
    </row>
    <row r="27" spans="1:28" s="404" customFormat="1" ht="75">
      <c r="A27" s="406" t="s">
        <v>1889</v>
      </c>
      <c r="B27" s="414" t="s">
        <v>357</v>
      </c>
      <c r="C27" s="414"/>
      <c r="D27" s="415"/>
      <c r="E27" s="416" t="s">
        <v>360</v>
      </c>
      <c r="F27" s="416" t="s">
        <v>244</v>
      </c>
      <c r="G27" s="417" t="s">
        <v>394</v>
      </c>
      <c r="H27" s="420"/>
      <c r="I27" s="420"/>
      <c r="J27" s="420"/>
      <c r="K27" s="420"/>
      <c r="L27" s="420"/>
      <c r="M27" s="420"/>
      <c r="N27" s="420"/>
      <c r="O27" s="706"/>
      <c r="P27" s="420"/>
      <c r="Q27" s="770" t="s">
        <v>1890</v>
      </c>
      <c r="X27" s="405"/>
      <c r="Y27" s="405"/>
      <c r="Z27" s="405"/>
      <c r="AA27" s="405"/>
      <c r="AB27" s="405"/>
    </row>
    <row r="28" spans="1:28" s="404" customFormat="1" ht="45">
      <c r="A28" s="406" t="s">
        <v>361</v>
      </c>
      <c r="B28" s="414" t="s">
        <v>357</v>
      </c>
      <c r="C28" s="414"/>
      <c r="D28" s="415"/>
      <c r="E28" s="416">
        <v>7.4</v>
      </c>
      <c r="F28" s="416" t="s">
        <v>244</v>
      </c>
      <c r="G28" s="417" t="s">
        <v>395</v>
      </c>
      <c r="H28" s="420"/>
      <c r="I28" s="420"/>
      <c r="J28" s="420"/>
      <c r="K28" s="420"/>
      <c r="L28" s="420"/>
      <c r="M28" s="420"/>
      <c r="N28" s="420"/>
      <c r="O28" s="705"/>
      <c r="P28" s="420"/>
      <c r="Q28" s="410"/>
      <c r="X28" s="405"/>
      <c r="Y28" s="405"/>
      <c r="Z28" s="405"/>
      <c r="AA28" s="405"/>
      <c r="AB28" s="405"/>
    </row>
    <row r="29" spans="1:28" s="404" customFormat="1" ht="90">
      <c r="A29" s="406" t="s">
        <v>257</v>
      </c>
      <c r="B29" s="414" t="s">
        <v>357</v>
      </c>
      <c r="C29" s="414"/>
      <c r="D29" s="415"/>
      <c r="E29" s="416">
        <v>7.5</v>
      </c>
      <c r="F29" s="416" t="s">
        <v>244</v>
      </c>
      <c r="G29" s="417" t="s">
        <v>574</v>
      </c>
      <c r="H29" s="420"/>
      <c r="I29" s="420"/>
      <c r="J29" s="420"/>
      <c r="K29" s="420"/>
      <c r="L29" s="420"/>
      <c r="M29" s="420"/>
      <c r="N29" s="420"/>
      <c r="O29" s="425">
        <v>41542</v>
      </c>
      <c r="P29" s="420"/>
      <c r="Q29" s="410"/>
      <c r="X29" s="405"/>
      <c r="Y29" s="405"/>
      <c r="Z29" s="405"/>
      <c r="AA29" s="405"/>
      <c r="AB29" s="405"/>
    </row>
    <row r="30" spans="1:28" s="404" customFormat="1" ht="75">
      <c r="A30" s="721" t="s">
        <v>258</v>
      </c>
      <c r="B30" s="722" t="s">
        <v>357</v>
      </c>
      <c r="C30" s="722"/>
      <c r="D30" s="723"/>
      <c r="E30" s="724">
        <v>7.6</v>
      </c>
      <c r="F30" s="724" t="s">
        <v>244</v>
      </c>
      <c r="G30" s="725" t="s">
        <v>396</v>
      </c>
      <c r="H30" s="726"/>
      <c r="I30" s="726"/>
      <c r="J30" s="726"/>
      <c r="K30" s="726"/>
      <c r="L30" s="726"/>
      <c r="M30" s="726"/>
      <c r="N30" s="410" t="s">
        <v>576</v>
      </c>
      <c r="O30" s="727"/>
      <c r="P30" s="726"/>
      <c r="Q30" s="410" t="s">
        <v>13</v>
      </c>
      <c r="X30" s="405"/>
      <c r="Y30" s="405"/>
      <c r="Z30" s="405"/>
      <c r="AA30" s="405"/>
      <c r="AB30" s="405"/>
    </row>
    <row r="31" spans="1:28" s="404" customFormat="1">
      <c r="A31" s="406" t="s">
        <v>259</v>
      </c>
      <c r="B31" s="414" t="s">
        <v>357</v>
      </c>
      <c r="C31" s="414"/>
      <c r="D31" s="415"/>
      <c r="E31" s="416">
        <v>7.6</v>
      </c>
      <c r="F31" s="416" t="s">
        <v>244</v>
      </c>
      <c r="G31" s="417" t="s">
        <v>362</v>
      </c>
      <c r="H31" s="420"/>
      <c r="I31" s="420"/>
      <c r="J31" s="420"/>
      <c r="K31" s="420"/>
      <c r="L31" s="420"/>
      <c r="M31" s="420"/>
      <c r="N31" s="420"/>
      <c r="O31" s="425">
        <v>41542</v>
      </c>
      <c r="P31" s="420"/>
      <c r="Q31" s="410"/>
      <c r="X31" s="405"/>
      <c r="Y31" s="405"/>
      <c r="Z31" s="405"/>
      <c r="AA31" s="405"/>
      <c r="AB31" s="405"/>
    </row>
    <row r="32" spans="1:28" s="404" customFormat="1">
      <c r="A32" s="423" t="s">
        <v>202</v>
      </c>
      <c r="B32" s="421"/>
      <c r="C32" s="421"/>
      <c r="D32" s="424"/>
      <c r="E32" s="421" t="s">
        <v>13</v>
      </c>
      <c r="F32" s="421"/>
      <c r="G32" s="421"/>
      <c r="H32" s="421"/>
      <c r="I32" s="421"/>
      <c r="J32" s="421"/>
      <c r="K32" s="421"/>
      <c r="L32" s="421"/>
      <c r="M32" s="421"/>
      <c r="N32" s="421"/>
      <c r="O32" s="421"/>
      <c r="P32" s="421"/>
      <c r="Q32" s="410"/>
      <c r="X32" s="405"/>
      <c r="Y32" s="405"/>
      <c r="Z32" s="405"/>
      <c r="AA32" s="405"/>
      <c r="AB32" s="405"/>
    </row>
    <row r="33" spans="1:28" s="404" customFormat="1">
      <c r="A33" s="406" t="s">
        <v>363</v>
      </c>
      <c r="B33" s="414" t="s">
        <v>352</v>
      </c>
      <c r="C33" s="414"/>
      <c r="D33" s="415"/>
      <c r="E33" s="416" t="s">
        <v>364</v>
      </c>
      <c r="F33" s="416" t="s">
        <v>354</v>
      </c>
      <c r="G33" s="417" t="s">
        <v>355</v>
      </c>
      <c r="H33" s="419">
        <v>41518</v>
      </c>
      <c r="I33" s="420"/>
      <c r="J33" s="420"/>
      <c r="K33" s="420"/>
      <c r="L33" s="420"/>
      <c r="M33" s="420"/>
      <c r="N33" s="420"/>
      <c r="O33" s="421" t="s">
        <v>354</v>
      </c>
      <c r="P33" s="420"/>
      <c r="Q33" s="410"/>
      <c r="X33" s="405"/>
      <c r="Y33" s="405"/>
      <c r="Z33" s="405"/>
      <c r="AA33" s="405"/>
      <c r="AB33" s="405"/>
    </row>
    <row r="34" spans="1:28" s="404" customFormat="1" ht="90">
      <c r="A34" s="406" t="s">
        <v>166</v>
      </c>
      <c r="B34" s="414" t="s">
        <v>331</v>
      </c>
      <c r="C34" s="414" t="s">
        <v>309</v>
      </c>
      <c r="D34" s="415"/>
      <c r="E34" s="416" t="s">
        <v>365</v>
      </c>
      <c r="F34" s="416" t="s">
        <v>244</v>
      </c>
      <c r="G34" s="417" t="s">
        <v>573</v>
      </c>
      <c r="H34" s="419">
        <v>41523</v>
      </c>
      <c r="I34" s="419">
        <v>41523</v>
      </c>
      <c r="J34" s="419">
        <v>41537</v>
      </c>
      <c r="K34" s="420"/>
      <c r="L34" s="419">
        <v>41540</v>
      </c>
      <c r="M34" s="419">
        <v>41540</v>
      </c>
      <c r="N34" s="419">
        <v>41540</v>
      </c>
      <c r="O34" s="425">
        <v>41542</v>
      </c>
      <c r="P34" s="420"/>
      <c r="Q34" s="410"/>
      <c r="X34" s="405"/>
      <c r="Y34" s="405"/>
      <c r="Z34" s="405"/>
      <c r="AA34" s="405"/>
      <c r="AB34" s="405"/>
    </row>
    <row r="35" spans="1:28" s="404" customFormat="1">
      <c r="A35" s="406" t="s">
        <v>367</v>
      </c>
      <c r="B35" s="414" t="s">
        <v>331</v>
      </c>
      <c r="C35" s="414" t="s">
        <v>309</v>
      </c>
      <c r="D35" s="415"/>
      <c r="E35" s="416" t="s">
        <v>368</v>
      </c>
      <c r="F35" s="416" t="s">
        <v>244</v>
      </c>
      <c r="G35" s="417" t="s">
        <v>366</v>
      </c>
      <c r="H35" s="419">
        <v>41523</v>
      </c>
      <c r="I35" s="419">
        <v>41515</v>
      </c>
      <c r="J35" s="419">
        <v>41541</v>
      </c>
      <c r="K35" s="420"/>
      <c r="L35" s="419">
        <v>41541</v>
      </c>
      <c r="M35" s="419">
        <v>41541</v>
      </c>
      <c r="N35" s="419">
        <v>41541</v>
      </c>
      <c r="O35" s="425">
        <v>41542</v>
      </c>
      <c r="P35" s="420"/>
      <c r="Q35" s="410"/>
      <c r="X35" s="405"/>
      <c r="Y35" s="405"/>
      <c r="Z35" s="405"/>
      <c r="AA35" s="405"/>
      <c r="AB35" s="405"/>
    </row>
    <row r="36" spans="1:28" s="404" customFormat="1" ht="30">
      <c r="A36" s="406" t="s">
        <v>369</v>
      </c>
      <c r="B36" s="414" t="s">
        <v>336</v>
      </c>
      <c r="C36" s="414" t="s">
        <v>349</v>
      </c>
      <c r="D36" s="415"/>
      <c r="E36" s="427">
        <v>8.4</v>
      </c>
      <c r="F36" s="427" t="s">
        <v>244</v>
      </c>
      <c r="G36" s="428" t="s">
        <v>370</v>
      </c>
      <c r="H36" s="419">
        <v>41523</v>
      </c>
      <c r="I36" s="419">
        <v>41474</v>
      </c>
      <c r="J36" s="419">
        <v>41521</v>
      </c>
      <c r="K36" s="420" t="s">
        <v>318</v>
      </c>
      <c r="L36" s="419">
        <v>41522</v>
      </c>
      <c r="M36" s="419">
        <v>41541</v>
      </c>
      <c r="N36" s="419">
        <v>41541</v>
      </c>
      <c r="O36" s="425">
        <v>41542</v>
      </c>
      <c r="P36" s="420"/>
      <c r="Q36" s="410"/>
      <c r="X36" s="405"/>
      <c r="Y36" s="405"/>
      <c r="Z36" s="405"/>
      <c r="AA36" s="405"/>
      <c r="AB36" s="405"/>
    </row>
    <row r="37" spans="1:28" s="404" customFormat="1">
      <c r="A37" s="406" t="s">
        <v>161</v>
      </c>
      <c r="B37" s="414" t="s">
        <v>331</v>
      </c>
      <c r="C37" s="414" t="s">
        <v>309</v>
      </c>
      <c r="D37" s="415"/>
      <c r="E37" s="416" t="s">
        <v>371</v>
      </c>
      <c r="F37" s="416" t="s">
        <v>244</v>
      </c>
      <c r="G37" s="417" t="s">
        <v>372</v>
      </c>
      <c r="H37" s="419">
        <v>41523</v>
      </c>
      <c r="I37" s="419">
        <v>41540</v>
      </c>
      <c r="J37" s="419">
        <v>41544</v>
      </c>
      <c r="K37" s="420"/>
      <c r="L37" s="419">
        <v>41547</v>
      </c>
      <c r="M37" s="419">
        <v>41547</v>
      </c>
      <c r="N37" s="419">
        <v>41548</v>
      </c>
      <c r="O37" s="425">
        <v>41551</v>
      </c>
      <c r="P37" s="420"/>
      <c r="Q37" s="410"/>
      <c r="X37" s="405"/>
      <c r="Y37" s="405"/>
      <c r="Z37" s="405"/>
      <c r="AA37" s="405"/>
      <c r="AB37" s="405"/>
    </row>
    <row r="38" spans="1:28" s="404" customFormat="1" ht="60">
      <c r="A38" s="406" t="s">
        <v>162</v>
      </c>
      <c r="B38" s="414" t="s">
        <v>309</v>
      </c>
      <c r="C38" s="414" t="s">
        <v>315</v>
      </c>
      <c r="D38" s="415"/>
      <c r="E38" s="416" t="s">
        <v>373</v>
      </c>
      <c r="F38" s="416" t="s">
        <v>244</v>
      </c>
      <c r="G38" s="417" t="s">
        <v>374</v>
      </c>
      <c r="H38" s="419">
        <v>41530</v>
      </c>
      <c r="I38" s="419">
        <v>41522</v>
      </c>
      <c r="J38" s="419">
        <v>41526</v>
      </c>
      <c r="K38" s="429" t="s">
        <v>375</v>
      </c>
      <c r="L38" s="419">
        <v>41526</v>
      </c>
      <c r="M38" s="419">
        <v>41537</v>
      </c>
      <c r="N38" s="419">
        <v>41537</v>
      </c>
      <c r="O38" s="425">
        <v>41542</v>
      </c>
      <c r="P38" s="420"/>
      <c r="Q38" s="410"/>
      <c r="X38" s="405"/>
      <c r="Y38" s="405"/>
      <c r="Z38" s="405"/>
      <c r="AA38" s="405"/>
      <c r="AB38" s="405"/>
    </row>
    <row r="39" spans="1:28" s="404" customFormat="1" ht="30">
      <c r="A39" s="406" t="s">
        <v>219</v>
      </c>
      <c r="B39" s="414" t="s">
        <v>33</v>
      </c>
      <c r="C39" s="414" t="s">
        <v>349</v>
      </c>
      <c r="D39" s="415"/>
      <c r="E39" s="427">
        <v>8.6999999999999993</v>
      </c>
      <c r="F39" s="427" t="s">
        <v>244</v>
      </c>
      <c r="G39" s="428" t="s">
        <v>376</v>
      </c>
      <c r="H39" s="419">
        <v>41530</v>
      </c>
      <c r="I39" s="419">
        <v>41523</v>
      </c>
      <c r="J39" s="419">
        <v>41529</v>
      </c>
      <c r="K39" s="419">
        <v>41540</v>
      </c>
      <c r="L39" s="419">
        <v>41534</v>
      </c>
      <c r="M39" s="419">
        <v>41535</v>
      </c>
      <c r="N39" s="419">
        <v>41540</v>
      </c>
      <c r="O39" s="425">
        <v>41542</v>
      </c>
      <c r="P39" s="420"/>
      <c r="Q39" s="410"/>
      <c r="X39" s="405"/>
      <c r="Y39" s="405"/>
      <c r="Z39" s="405"/>
      <c r="AA39" s="405"/>
      <c r="AB39" s="405"/>
    </row>
    <row r="40" spans="1:28" s="404" customFormat="1" ht="30">
      <c r="A40" s="406" t="s">
        <v>222</v>
      </c>
      <c r="B40" s="414" t="s">
        <v>331</v>
      </c>
      <c r="C40" s="414" t="s">
        <v>309</v>
      </c>
      <c r="D40" s="415"/>
      <c r="E40" s="416" t="s">
        <v>377</v>
      </c>
      <c r="F40" s="416" t="s">
        <v>244</v>
      </c>
      <c r="G40" s="417" t="s">
        <v>378</v>
      </c>
      <c r="H40" s="419">
        <v>41523</v>
      </c>
      <c r="I40" s="419">
        <v>41541</v>
      </c>
      <c r="J40" s="419">
        <v>41542</v>
      </c>
      <c r="K40" s="420"/>
      <c r="L40" s="419">
        <v>41542</v>
      </c>
      <c r="M40" s="419">
        <v>41542</v>
      </c>
      <c r="N40" s="419">
        <v>41542</v>
      </c>
      <c r="O40" s="425">
        <v>41549</v>
      </c>
      <c r="P40" s="420"/>
      <c r="Q40" s="410"/>
      <c r="X40" s="405"/>
      <c r="Y40" s="405"/>
      <c r="Z40" s="405"/>
      <c r="AA40" s="405"/>
      <c r="AB40" s="405"/>
    </row>
    <row r="41" spans="1:28" s="404" customFormat="1" ht="30">
      <c r="A41" s="406" t="s">
        <v>379</v>
      </c>
      <c r="B41" s="414" t="s">
        <v>33</v>
      </c>
      <c r="C41" s="414" t="s">
        <v>315</v>
      </c>
      <c r="D41" s="415"/>
      <c r="E41" s="416" t="s">
        <v>380</v>
      </c>
      <c r="F41" s="416" t="s">
        <v>244</v>
      </c>
      <c r="G41" s="417" t="s">
        <v>381</v>
      </c>
      <c r="H41" s="419">
        <v>41530</v>
      </c>
      <c r="I41" s="419">
        <v>41509</v>
      </c>
      <c r="J41" s="419">
        <v>41516</v>
      </c>
      <c r="K41" s="419">
        <v>41528</v>
      </c>
      <c r="L41" s="419">
        <v>41522</v>
      </c>
      <c r="M41" s="419">
        <v>41540</v>
      </c>
      <c r="N41" s="419">
        <v>41540</v>
      </c>
      <c r="O41" s="425">
        <v>41542</v>
      </c>
      <c r="P41" s="420"/>
      <c r="Q41" s="410"/>
      <c r="X41" s="405"/>
      <c r="Y41" s="405"/>
      <c r="Z41" s="405"/>
      <c r="AA41" s="405"/>
      <c r="AB41" s="405"/>
    </row>
    <row r="42" spans="1:28" s="404" customFormat="1" ht="45">
      <c r="A42" s="406" t="s">
        <v>235</v>
      </c>
      <c r="B42" s="414" t="s">
        <v>309</v>
      </c>
      <c r="C42" s="414" t="s">
        <v>315</v>
      </c>
      <c r="D42" s="415"/>
      <c r="E42" s="416" t="s">
        <v>382</v>
      </c>
      <c r="F42" s="416" t="s">
        <v>244</v>
      </c>
      <c r="G42" s="417" t="s">
        <v>383</v>
      </c>
      <c r="H42" s="419">
        <v>41530</v>
      </c>
      <c r="I42" s="419">
        <v>41541</v>
      </c>
      <c r="J42" s="419">
        <v>41542</v>
      </c>
      <c r="K42" s="429" t="s">
        <v>384</v>
      </c>
      <c r="L42" s="419">
        <v>41542</v>
      </c>
      <c r="M42" s="419">
        <v>41542</v>
      </c>
      <c r="N42" s="419">
        <v>41542</v>
      </c>
      <c r="O42" s="425">
        <v>41549</v>
      </c>
      <c r="P42" s="420"/>
      <c r="Q42" s="410"/>
      <c r="X42" s="405"/>
      <c r="Y42" s="405"/>
      <c r="Z42" s="405"/>
      <c r="AA42" s="405"/>
      <c r="AB42" s="405"/>
    </row>
    <row r="43" spans="1:28" s="404" customFormat="1" ht="60">
      <c r="A43" s="721" t="s">
        <v>385</v>
      </c>
      <c r="B43" s="722" t="s">
        <v>386</v>
      </c>
      <c r="C43" s="722" t="s">
        <v>309</v>
      </c>
      <c r="D43" s="723"/>
      <c r="E43" s="728">
        <v>8.11</v>
      </c>
      <c r="F43" s="728" t="s">
        <v>387</v>
      </c>
      <c r="G43" s="729" t="s">
        <v>388</v>
      </c>
      <c r="H43" s="730">
        <v>41537</v>
      </c>
      <c r="I43" s="726"/>
      <c r="J43" s="726"/>
      <c r="K43" s="726"/>
      <c r="L43" s="726"/>
      <c r="M43" s="726"/>
      <c r="N43" s="410" t="s">
        <v>577</v>
      </c>
      <c r="O43" s="731"/>
      <c r="P43" s="726"/>
      <c r="Q43" s="410"/>
      <c r="X43" s="405"/>
      <c r="Y43" s="405"/>
      <c r="Z43" s="405"/>
      <c r="AA43" s="405"/>
      <c r="AB43" s="405"/>
    </row>
    <row r="44" spans="1:28" s="404" customFormat="1">
      <c r="A44" s="406"/>
      <c r="B44" s="412"/>
      <c r="C44" s="412"/>
      <c r="D44" s="406"/>
      <c r="E44" s="410"/>
      <c r="F44" s="410"/>
      <c r="G44" s="412"/>
      <c r="H44" s="410"/>
      <c r="I44" s="410"/>
      <c r="J44" s="410"/>
      <c r="K44" s="410"/>
      <c r="L44" s="410"/>
      <c r="M44" s="410"/>
      <c r="N44" s="410"/>
      <c r="O44" s="410"/>
      <c r="P44" s="410"/>
      <c r="Q44" s="410"/>
      <c r="X44" s="405"/>
      <c r="Y44" s="405"/>
      <c r="Z44" s="405"/>
      <c r="AA44" s="405"/>
      <c r="AB44" s="405"/>
    </row>
  </sheetData>
  <autoFilter ref="A3:P43"/>
  <pageMargins left="0" right="0" top="0.75" bottom="0.5" header="0.3" footer="0.3"/>
  <pageSetup scale="51" fitToHeight="4" orientation="landscape" r:id="rId1"/>
  <rowBreaks count="3" manualBreakCount="3">
    <brk id="10" max="19" man="1"/>
    <brk id="21" max="19" man="1"/>
    <brk id="31" max="19" man="1"/>
  </rowBreaks>
  <customProperties>
    <customPr name="_pios_id" r:id="rId2"/>
  </customProperties>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4"/>
  <sheetViews>
    <sheetView topLeftCell="A19" zoomScale="59" zoomScaleNormal="59" zoomScaleSheetLayoutView="55" workbookViewId="0">
      <selection activeCell="A83" sqref="A83"/>
    </sheetView>
  </sheetViews>
  <sheetFormatPr defaultColWidth="9.140625" defaultRowHeight="18" outlineLevelCol="1"/>
  <cols>
    <col min="1" max="1" width="68.7109375" style="434" customWidth="1"/>
    <col min="2" max="2" width="9.42578125" style="434" hidden="1" customWidth="1"/>
    <col min="3" max="3" width="8.7109375" style="434" hidden="1" customWidth="1"/>
    <col min="4" max="4" width="12.140625" style="434" hidden="1" customWidth="1"/>
    <col min="5" max="5" width="11.42578125" style="434" customWidth="1"/>
    <col min="6" max="17" width="10.28515625" style="434" hidden="1" customWidth="1"/>
    <col min="18" max="18" width="6.5703125" style="435" hidden="1" customWidth="1" outlineLevel="1"/>
    <col min="19" max="19" width="9.140625" style="435" hidden="1" customWidth="1" outlineLevel="1"/>
    <col min="20" max="20" width="6.5703125" style="435" hidden="1" customWidth="1" outlineLevel="1"/>
    <col min="21" max="21" width="9.140625" style="435" hidden="1" customWidth="1" outlineLevel="1"/>
    <col min="22" max="22" width="17.5703125" style="436" customWidth="1" outlineLevel="1"/>
    <col min="23" max="23" width="19.7109375" style="436" customWidth="1" outlineLevel="1"/>
    <col min="24" max="24" width="55.5703125" style="437" customWidth="1"/>
    <col min="25" max="25" width="91.28515625" style="434" customWidth="1"/>
    <col min="26" max="16384" width="9.140625" style="438"/>
  </cols>
  <sheetData>
    <row r="1" spans="1:25" ht="18.75" hidden="1" thickBot="1"/>
    <row r="2" spans="1:25" s="443" customFormat="1" ht="70.5" customHeight="1" thickBot="1">
      <c r="A2" s="439" t="s">
        <v>397</v>
      </c>
      <c r="B2" s="439" t="s">
        <v>398</v>
      </c>
      <c r="C2" s="439" t="s">
        <v>261</v>
      </c>
      <c r="D2" s="439" t="s">
        <v>146</v>
      </c>
      <c r="E2" s="439" t="s">
        <v>399</v>
      </c>
      <c r="F2" s="439" t="s">
        <v>147</v>
      </c>
      <c r="G2" s="439" t="s">
        <v>400</v>
      </c>
      <c r="H2" s="439" t="s">
        <v>150</v>
      </c>
      <c r="I2" s="439" t="s">
        <v>401</v>
      </c>
      <c r="J2" s="439" t="s">
        <v>148</v>
      </c>
      <c r="K2" s="439" t="s">
        <v>402</v>
      </c>
      <c r="L2" s="439" t="s">
        <v>146</v>
      </c>
      <c r="M2" s="439" t="s">
        <v>403</v>
      </c>
      <c r="N2" s="439" t="s">
        <v>149</v>
      </c>
      <c r="O2" s="439" t="s">
        <v>404</v>
      </c>
      <c r="P2" s="439" t="s">
        <v>196</v>
      </c>
      <c r="Q2" s="439" t="s">
        <v>405</v>
      </c>
      <c r="R2" s="440" t="s">
        <v>149</v>
      </c>
      <c r="S2" s="440" t="s">
        <v>404</v>
      </c>
      <c r="T2" s="440" t="s">
        <v>196</v>
      </c>
      <c r="U2" s="440" t="s">
        <v>405</v>
      </c>
      <c r="V2" s="441" t="s">
        <v>406</v>
      </c>
      <c r="W2" s="441" t="s">
        <v>407</v>
      </c>
      <c r="X2" s="442" t="s">
        <v>408</v>
      </c>
      <c r="Y2" s="439" t="s">
        <v>409</v>
      </c>
    </row>
    <row r="3" spans="1:25" s="452" customFormat="1" ht="18.75" thickBot="1">
      <c r="A3" s="444" t="s">
        <v>306</v>
      </c>
      <c r="B3" s="445"/>
      <c r="C3" s="445"/>
      <c r="D3" s="446" t="s">
        <v>308</v>
      </c>
      <c r="E3" s="447"/>
      <c r="F3" s="445" t="s">
        <v>13</v>
      </c>
      <c r="G3" s="445"/>
      <c r="H3" s="445" t="s">
        <v>13</v>
      </c>
      <c r="I3" s="445"/>
      <c r="J3" s="445" t="s">
        <v>13</v>
      </c>
      <c r="K3" s="445"/>
      <c r="L3" s="445"/>
      <c r="M3" s="445"/>
      <c r="N3" s="445"/>
      <c r="O3" s="445"/>
      <c r="P3" s="445"/>
      <c r="Q3" s="445"/>
      <c r="R3" s="448"/>
      <c r="S3" s="448"/>
      <c r="T3" s="448"/>
      <c r="U3" s="448"/>
      <c r="V3" s="449"/>
      <c r="W3" s="449"/>
      <c r="X3" s="450"/>
      <c r="Y3" s="451"/>
    </row>
    <row r="4" spans="1:25" s="452" customFormat="1">
      <c r="A4" s="453" t="s">
        <v>307</v>
      </c>
      <c r="B4" s="454">
        <v>3.1</v>
      </c>
      <c r="C4" s="454">
        <v>3</v>
      </c>
      <c r="D4" s="455" t="str">
        <f t="shared" ref="D4:D9" si="0">IF(L4="Y",C4&amp;"."&amp;M4,0)</f>
        <v>3.1</v>
      </c>
      <c r="E4" s="456" t="s">
        <v>308</v>
      </c>
      <c r="F4" s="454" t="s">
        <v>410</v>
      </c>
      <c r="G4" s="457">
        <f>COUNTIF(F$4:F4,"Y")</f>
        <v>0</v>
      </c>
      <c r="H4" s="454" t="s">
        <v>410</v>
      </c>
      <c r="I4" s="457">
        <f>COUNTIF(H$4:H4,"Y")</f>
        <v>0</v>
      </c>
      <c r="J4" s="454" t="s">
        <v>410</v>
      </c>
      <c r="K4" s="457">
        <f>COUNTIF(J$4:J4,"Y")</f>
        <v>0</v>
      </c>
      <c r="L4" s="454" t="s">
        <v>411</v>
      </c>
      <c r="M4" s="457">
        <f>COUNTIF(L$4:L4,"Y")</f>
        <v>1</v>
      </c>
      <c r="N4" s="454" t="s">
        <v>410</v>
      </c>
      <c r="O4" s="457">
        <f>COUNTIF(N$4:N4,"Y")</f>
        <v>0</v>
      </c>
      <c r="P4" s="454" t="s">
        <v>410</v>
      </c>
      <c r="Q4" s="457">
        <f>COUNTIF(P$4:P4,"Y")</f>
        <v>0</v>
      </c>
      <c r="R4" s="458" t="s">
        <v>410</v>
      </c>
      <c r="S4" s="458">
        <f>COUNTIF(R$4:R4,"Y")</f>
        <v>0</v>
      </c>
      <c r="T4" s="458" t="s">
        <v>410</v>
      </c>
      <c r="U4" s="458">
        <f>COUNTIF(T$4:T4,"Y")</f>
        <v>0</v>
      </c>
      <c r="V4" s="458" t="s">
        <v>243</v>
      </c>
      <c r="W4" s="458">
        <v>3.1</v>
      </c>
      <c r="X4" s="459" t="s">
        <v>412</v>
      </c>
      <c r="Y4" s="460" t="s">
        <v>413</v>
      </c>
    </row>
    <row r="5" spans="1:25" s="452" customFormat="1">
      <c r="A5" s="453" t="s">
        <v>312</v>
      </c>
      <c r="B5" s="454">
        <v>3.2</v>
      </c>
      <c r="C5" s="454">
        <v>3</v>
      </c>
      <c r="D5" s="455" t="str">
        <f t="shared" si="0"/>
        <v>3.2</v>
      </c>
      <c r="E5" s="456" t="s">
        <v>308</v>
      </c>
      <c r="F5" s="454" t="s">
        <v>410</v>
      </c>
      <c r="G5" s="457">
        <f>COUNTIF(F$4:F5,"Y")</f>
        <v>0</v>
      </c>
      <c r="H5" s="454" t="s">
        <v>410</v>
      </c>
      <c r="I5" s="457">
        <f>COUNTIF(H$4:H5,"Y")</f>
        <v>0</v>
      </c>
      <c r="J5" s="454" t="s">
        <v>410</v>
      </c>
      <c r="K5" s="457">
        <f>COUNTIF(J$4:J5,"Y")</f>
        <v>0</v>
      </c>
      <c r="L5" s="454" t="s">
        <v>411</v>
      </c>
      <c r="M5" s="457">
        <f>COUNTIF(L$4:L5,"Y")</f>
        <v>2</v>
      </c>
      <c r="N5" s="454" t="s">
        <v>410</v>
      </c>
      <c r="O5" s="457">
        <f>COUNTIF(N$4:N5,"Y")</f>
        <v>0</v>
      </c>
      <c r="P5" s="454" t="s">
        <v>410</v>
      </c>
      <c r="Q5" s="457">
        <f>COUNTIF(P$4:P5,"Y")</f>
        <v>0</v>
      </c>
      <c r="R5" s="458" t="s">
        <v>410</v>
      </c>
      <c r="S5" s="458">
        <f>COUNTIF(R$4:R5,"Y")</f>
        <v>0</v>
      </c>
      <c r="T5" s="458" t="s">
        <v>410</v>
      </c>
      <c r="U5" s="458">
        <f>COUNTIF(T$4:T5,"Y")</f>
        <v>0</v>
      </c>
      <c r="V5" s="458" t="s">
        <v>244</v>
      </c>
      <c r="W5" s="458">
        <v>3.2</v>
      </c>
      <c r="X5" s="459" t="s">
        <v>414</v>
      </c>
      <c r="Y5" s="461" t="s">
        <v>413</v>
      </c>
    </row>
    <row r="6" spans="1:25" s="452" customFormat="1">
      <c r="A6" s="462" t="s">
        <v>415</v>
      </c>
      <c r="B6" s="463">
        <v>3.3</v>
      </c>
      <c r="C6" s="463">
        <v>3</v>
      </c>
      <c r="D6" s="464" t="str">
        <f t="shared" si="0"/>
        <v>3.3</v>
      </c>
      <c r="E6" s="465" t="s">
        <v>308</v>
      </c>
      <c r="F6" s="463" t="s">
        <v>410</v>
      </c>
      <c r="G6" s="466">
        <f>COUNTIF(F$4:F6,"Y")</f>
        <v>0</v>
      </c>
      <c r="H6" s="463" t="s">
        <v>410</v>
      </c>
      <c r="I6" s="466">
        <f>COUNTIF(H$4:H6,"Y")</f>
        <v>0</v>
      </c>
      <c r="J6" s="463" t="s">
        <v>410</v>
      </c>
      <c r="K6" s="466">
        <f>COUNTIF(J$4:J6,"Y")</f>
        <v>0</v>
      </c>
      <c r="L6" s="463" t="s">
        <v>411</v>
      </c>
      <c r="M6" s="466">
        <f>COUNTIF(L$4:L6,"Y")</f>
        <v>3</v>
      </c>
      <c r="N6" s="463" t="s">
        <v>410</v>
      </c>
      <c r="O6" s="466">
        <f>COUNTIF(N$4:N6,"Y")</f>
        <v>0</v>
      </c>
      <c r="P6" s="463" t="s">
        <v>410</v>
      </c>
      <c r="Q6" s="466">
        <f>COUNTIF(P$4:P6,"Y")</f>
        <v>0</v>
      </c>
      <c r="R6" s="467" t="s">
        <v>410</v>
      </c>
      <c r="S6" s="467">
        <f>COUNTIF(R$4:R6,"Y")</f>
        <v>0</v>
      </c>
      <c r="T6" s="467" t="s">
        <v>410</v>
      </c>
      <c r="U6" s="467">
        <f>COUNTIF(T$4:T6,"Y")</f>
        <v>0</v>
      </c>
      <c r="V6" s="468" t="s">
        <v>354</v>
      </c>
      <c r="W6" s="468"/>
      <c r="X6" s="469" t="s">
        <v>354</v>
      </c>
      <c r="Y6" s="470"/>
    </row>
    <row r="7" spans="1:25" s="452" customFormat="1">
      <c r="A7" s="453" t="s">
        <v>158</v>
      </c>
      <c r="B7" s="454">
        <v>3.4</v>
      </c>
      <c r="C7" s="454">
        <v>3</v>
      </c>
      <c r="D7" s="455" t="str">
        <f t="shared" si="0"/>
        <v>3.4</v>
      </c>
      <c r="E7" s="456" t="s">
        <v>309</v>
      </c>
      <c r="F7" s="454" t="s">
        <v>411</v>
      </c>
      <c r="G7" s="457">
        <f>COUNTIF(F$4:F7,"Y")</f>
        <v>1</v>
      </c>
      <c r="H7" s="454" t="s">
        <v>411</v>
      </c>
      <c r="I7" s="457">
        <f>COUNTIF(H$4:H7,"Y")</f>
        <v>1</v>
      </c>
      <c r="J7" s="454" t="s">
        <v>411</v>
      </c>
      <c r="K7" s="457">
        <f>COUNTIF(J$4:J7,"Y")</f>
        <v>1</v>
      </c>
      <c r="L7" s="454" t="s">
        <v>411</v>
      </c>
      <c r="M7" s="457">
        <f>COUNTIF(L$4:L7,"Y")</f>
        <v>4</v>
      </c>
      <c r="N7" s="454" t="s">
        <v>411</v>
      </c>
      <c r="O7" s="457">
        <f>COUNTIF(N$4:N7,"Y")</f>
        <v>1</v>
      </c>
      <c r="P7" s="454" t="s">
        <v>411</v>
      </c>
      <c r="Q7" s="457">
        <f>COUNTIF(P$4:P7,"Y")</f>
        <v>1</v>
      </c>
      <c r="R7" s="458" t="s">
        <v>411</v>
      </c>
      <c r="S7" s="458">
        <f>COUNTIF(R$4:R7,"Y")</f>
        <v>1</v>
      </c>
      <c r="T7" s="458" t="s">
        <v>411</v>
      </c>
      <c r="U7" s="458">
        <f>COUNTIF(T$4:T7,"Y")</f>
        <v>1</v>
      </c>
      <c r="V7" s="458" t="s">
        <v>243</v>
      </c>
      <c r="W7" s="458">
        <v>3.3</v>
      </c>
      <c r="X7" s="459" t="s">
        <v>416</v>
      </c>
      <c r="Y7" s="461"/>
    </row>
    <row r="8" spans="1:25" s="452" customFormat="1">
      <c r="A8" s="453" t="s">
        <v>320</v>
      </c>
      <c r="B8" s="454">
        <v>3.5</v>
      </c>
      <c r="C8" s="454">
        <v>3</v>
      </c>
      <c r="D8" s="455" t="str">
        <f t="shared" si="0"/>
        <v>3.5</v>
      </c>
      <c r="E8" s="456" t="s">
        <v>309</v>
      </c>
      <c r="F8" s="454" t="s">
        <v>411</v>
      </c>
      <c r="G8" s="457">
        <f>COUNTIF(F$4:F8,"Y")</f>
        <v>2</v>
      </c>
      <c r="H8" s="454" t="s">
        <v>411</v>
      </c>
      <c r="I8" s="457">
        <f>COUNTIF(H$4:H8,"Y")</f>
        <v>2</v>
      </c>
      <c r="J8" s="454" t="s">
        <v>411</v>
      </c>
      <c r="K8" s="457">
        <f>COUNTIF(J$4:J8,"Y")</f>
        <v>2</v>
      </c>
      <c r="L8" s="454" t="s">
        <v>411</v>
      </c>
      <c r="M8" s="457">
        <f>COUNTIF(L$4:L8,"Y")</f>
        <v>5</v>
      </c>
      <c r="N8" s="454" t="s">
        <v>411</v>
      </c>
      <c r="O8" s="457">
        <f>COUNTIF(N$4:N8,"Y")</f>
        <v>2</v>
      </c>
      <c r="P8" s="454" t="s">
        <v>411</v>
      </c>
      <c r="Q8" s="457">
        <f>COUNTIF(P$4:P8,"Y")</f>
        <v>2</v>
      </c>
      <c r="R8" s="458" t="s">
        <v>411</v>
      </c>
      <c r="S8" s="458">
        <f>COUNTIF(R$4:R8,"Y")</f>
        <v>2</v>
      </c>
      <c r="T8" s="458" t="s">
        <v>411</v>
      </c>
      <c r="U8" s="458">
        <f>COUNTIF(T$4:T8,"Y")</f>
        <v>2</v>
      </c>
      <c r="V8" s="458" t="s">
        <v>244</v>
      </c>
      <c r="W8" s="458">
        <v>3.4</v>
      </c>
      <c r="X8" s="459" t="s">
        <v>417</v>
      </c>
      <c r="Y8" s="461"/>
    </row>
    <row r="9" spans="1:25" s="452" customFormat="1">
      <c r="A9" s="453" t="s">
        <v>157</v>
      </c>
      <c r="B9" s="454">
        <v>3.6</v>
      </c>
      <c r="C9" s="454">
        <v>3</v>
      </c>
      <c r="D9" s="455" t="str">
        <f t="shared" si="0"/>
        <v>3.6</v>
      </c>
      <c r="E9" s="456" t="s">
        <v>418</v>
      </c>
      <c r="F9" s="454" t="s">
        <v>411</v>
      </c>
      <c r="G9" s="457">
        <f>COUNTIF(F$4:F9,"Y")</f>
        <v>3</v>
      </c>
      <c r="H9" s="454" t="s">
        <v>411</v>
      </c>
      <c r="I9" s="457">
        <f>COUNTIF(H$4:H9,"Y")</f>
        <v>3</v>
      </c>
      <c r="J9" s="454" t="s">
        <v>411</v>
      </c>
      <c r="K9" s="457">
        <f>COUNTIF(J$4:J9,"Y")</f>
        <v>3</v>
      </c>
      <c r="L9" s="454" t="s">
        <v>411</v>
      </c>
      <c r="M9" s="457">
        <f>COUNTIF(L$4:L9,"Y")</f>
        <v>6</v>
      </c>
      <c r="N9" s="454" t="s">
        <v>411</v>
      </c>
      <c r="O9" s="457">
        <f>COUNTIF(N$4:N9,"Y")</f>
        <v>3</v>
      </c>
      <c r="P9" s="454" t="s">
        <v>411</v>
      </c>
      <c r="Q9" s="457">
        <f>COUNTIF(P$4:P9,"Y")</f>
        <v>3</v>
      </c>
      <c r="R9" s="458" t="s">
        <v>411</v>
      </c>
      <c r="S9" s="458">
        <f>COUNTIF(R$4:R9,"Y")</f>
        <v>3</v>
      </c>
      <c r="T9" s="458" t="s">
        <v>411</v>
      </c>
      <c r="U9" s="458">
        <f>COUNTIF(T$4:T9,"Y")</f>
        <v>3</v>
      </c>
      <c r="V9" s="458" t="s">
        <v>244</v>
      </c>
      <c r="W9" s="458">
        <v>3.5</v>
      </c>
      <c r="X9" s="459" t="s">
        <v>419</v>
      </c>
      <c r="Y9" s="461"/>
    </row>
    <row r="10" spans="1:25" s="452" customFormat="1">
      <c r="A10" s="471" t="s">
        <v>250</v>
      </c>
      <c r="B10" s="472"/>
      <c r="C10" s="472"/>
      <c r="D10" s="473"/>
      <c r="E10" s="474" t="s">
        <v>308</v>
      </c>
      <c r="F10" s="472"/>
      <c r="G10" s="475"/>
      <c r="H10" s="472"/>
      <c r="I10" s="475"/>
      <c r="J10" s="472"/>
      <c r="K10" s="475"/>
      <c r="L10" s="472"/>
      <c r="M10" s="475"/>
      <c r="N10" s="472"/>
      <c r="O10" s="475"/>
      <c r="P10" s="472"/>
      <c r="Q10" s="475"/>
      <c r="R10" s="476"/>
      <c r="S10" s="476"/>
      <c r="T10" s="476"/>
      <c r="U10" s="476"/>
      <c r="V10" s="476" t="s">
        <v>244</v>
      </c>
      <c r="W10" s="476">
        <v>3.6</v>
      </c>
      <c r="X10" s="477" t="s">
        <v>420</v>
      </c>
      <c r="Y10" s="478"/>
    </row>
    <row r="11" spans="1:25" s="487" customFormat="1" ht="36">
      <c r="A11" s="479" t="s">
        <v>421</v>
      </c>
      <c r="B11" s="480">
        <v>3.7</v>
      </c>
      <c r="C11" s="480">
        <v>3</v>
      </c>
      <c r="D11" s="481" t="str">
        <f>IF(L11="Y",C11&amp;"."&amp;M11,0)</f>
        <v>3.7</v>
      </c>
      <c r="E11" s="482" t="s">
        <v>418</v>
      </c>
      <c r="F11" s="480" t="s">
        <v>411</v>
      </c>
      <c r="G11" s="483">
        <f>COUNTIF(F$4:F11,"Y")</f>
        <v>4</v>
      </c>
      <c r="H11" s="480" t="s">
        <v>411</v>
      </c>
      <c r="I11" s="483">
        <f>COUNTIF(H$4:H11,"Y")</f>
        <v>4</v>
      </c>
      <c r="J11" s="480" t="s">
        <v>411</v>
      </c>
      <c r="K11" s="483">
        <f>COUNTIF(J$4:J11,"Y")</f>
        <v>4</v>
      </c>
      <c r="L11" s="480" t="s">
        <v>411</v>
      </c>
      <c r="M11" s="483">
        <f>COUNTIF(L$4:L11,"Y")</f>
        <v>7</v>
      </c>
      <c r="N11" s="480" t="s">
        <v>411</v>
      </c>
      <c r="O11" s="483">
        <f>COUNTIF(N$4:N11,"Y")</f>
        <v>4</v>
      </c>
      <c r="P11" s="480" t="s">
        <v>411</v>
      </c>
      <c r="Q11" s="483">
        <f>COUNTIF(P$4:P11,"Y")</f>
        <v>4</v>
      </c>
      <c r="R11" s="484" t="s">
        <v>411</v>
      </c>
      <c r="S11" s="484">
        <f>COUNTIF(R$4:R11,"Y")</f>
        <v>4</v>
      </c>
      <c r="T11" s="484" t="s">
        <v>411</v>
      </c>
      <c r="U11" s="484">
        <f>COUNTIF(T$4:T11,"Y")</f>
        <v>4</v>
      </c>
      <c r="V11" s="484" t="s">
        <v>354</v>
      </c>
      <c r="W11" s="484" t="s">
        <v>354</v>
      </c>
      <c r="X11" s="485" t="s">
        <v>354</v>
      </c>
      <c r="Y11" s="486" t="s">
        <v>422</v>
      </c>
    </row>
    <row r="12" spans="1:25" s="487" customFormat="1" ht="36.75" thickBot="1">
      <c r="A12" s="488" t="s">
        <v>423</v>
      </c>
      <c r="B12" s="489">
        <v>3.8</v>
      </c>
      <c r="C12" s="489">
        <v>3</v>
      </c>
      <c r="D12" s="490">
        <f>IF(L12="Y",C12&amp;"."&amp;M12,0)</f>
        <v>0</v>
      </c>
      <c r="E12" s="491" t="s">
        <v>424</v>
      </c>
      <c r="F12" s="489" t="s">
        <v>410</v>
      </c>
      <c r="G12" s="492">
        <f>COUNTIF(F$4:F12,"Y")</f>
        <v>4</v>
      </c>
      <c r="H12" s="489" t="s">
        <v>410</v>
      </c>
      <c r="I12" s="492">
        <f>COUNTIF(H$4:H12,"Y")</f>
        <v>4</v>
      </c>
      <c r="J12" s="489" t="s">
        <v>410</v>
      </c>
      <c r="K12" s="492">
        <f>COUNTIF(J$4:J12,"Y")</f>
        <v>4</v>
      </c>
      <c r="L12" s="489" t="s">
        <v>410</v>
      </c>
      <c r="M12" s="492">
        <f>COUNTIF(L$4:L12,"Y")</f>
        <v>7</v>
      </c>
      <c r="N12" s="489" t="s">
        <v>410</v>
      </c>
      <c r="O12" s="492">
        <f>COUNTIF(N$4:N12,"Y")</f>
        <v>4</v>
      </c>
      <c r="P12" s="489" t="s">
        <v>410</v>
      </c>
      <c r="Q12" s="492">
        <f>COUNTIF(P$4:P12,"Y")</f>
        <v>4</v>
      </c>
      <c r="R12" s="493" t="s">
        <v>410</v>
      </c>
      <c r="S12" s="493">
        <f>COUNTIF(R$4:R12,"Y")</f>
        <v>4</v>
      </c>
      <c r="T12" s="493" t="s">
        <v>410</v>
      </c>
      <c r="U12" s="493">
        <f>COUNTIF(T$4:T12,"Y")</f>
        <v>4</v>
      </c>
      <c r="V12" s="493" t="s">
        <v>354</v>
      </c>
      <c r="W12" s="493"/>
      <c r="X12" s="494" t="s">
        <v>354</v>
      </c>
      <c r="Y12" s="495" t="s">
        <v>425</v>
      </c>
    </row>
    <row r="13" spans="1:25" s="452" customFormat="1" ht="18.75" thickBot="1">
      <c r="A13" s="496" t="s">
        <v>267</v>
      </c>
      <c r="B13" s="497"/>
      <c r="C13" s="497"/>
      <c r="D13" s="498" t="s">
        <v>13</v>
      </c>
      <c r="E13" s="499"/>
      <c r="F13" s="500"/>
      <c r="G13" s="501"/>
      <c r="H13" s="500"/>
      <c r="I13" s="501"/>
      <c r="J13" s="500"/>
      <c r="K13" s="501"/>
      <c r="L13" s="500"/>
      <c r="M13" s="501"/>
      <c r="N13" s="500"/>
      <c r="O13" s="501"/>
      <c r="P13" s="500"/>
      <c r="Q13" s="501"/>
      <c r="R13" s="502"/>
      <c r="S13" s="502"/>
      <c r="T13" s="502"/>
      <c r="U13" s="502"/>
      <c r="V13" s="503"/>
      <c r="W13" s="503"/>
      <c r="X13" s="504"/>
      <c r="Y13" s="505"/>
    </row>
    <row r="14" spans="1:25" s="452" customFormat="1">
      <c r="A14" s="506" t="s">
        <v>327</v>
      </c>
      <c r="B14" s="507">
        <v>4.0999999999999996</v>
      </c>
      <c r="C14" s="508">
        <v>4</v>
      </c>
      <c r="D14" s="509" t="str">
        <f t="shared" ref="D14:D37" si="1">IF(L14="Y",C14&amp;"."&amp;M14,0)</f>
        <v>4.1</v>
      </c>
      <c r="E14" s="510" t="s">
        <v>418</v>
      </c>
      <c r="F14" s="507" t="s">
        <v>411</v>
      </c>
      <c r="G14" s="475">
        <f>COUNTIF(F$14:F14,"Y")</f>
        <v>1</v>
      </c>
      <c r="H14" s="507" t="s">
        <v>411</v>
      </c>
      <c r="I14" s="511">
        <f>COUNTIF(H$14:H14,"Y")</f>
        <v>1</v>
      </c>
      <c r="J14" s="507" t="s">
        <v>411</v>
      </c>
      <c r="K14" s="511">
        <f>COUNTIF(J$14:J14,"Y")</f>
        <v>1</v>
      </c>
      <c r="L14" s="507" t="s">
        <v>411</v>
      </c>
      <c r="M14" s="511">
        <f>COUNTIF(L$14:L14,"Y")</f>
        <v>1</v>
      </c>
      <c r="N14" s="507" t="s">
        <v>411</v>
      </c>
      <c r="O14" s="511">
        <f>COUNTIF(N$14:N14,"Y")</f>
        <v>1</v>
      </c>
      <c r="P14" s="507" t="s">
        <v>411</v>
      </c>
      <c r="Q14" s="511">
        <f>COUNTIF(P$14:P14,"Y")</f>
        <v>1</v>
      </c>
      <c r="R14" s="512" t="s">
        <v>411</v>
      </c>
      <c r="S14" s="512">
        <f>COUNTIF(R$14:R14,"Y")</f>
        <v>1</v>
      </c>
      <c r="T14" s="512" t="s">
        <v>411</v>
      </c>
      <c r="U14" s="512">
        <f>COUNTIF(T$14:T14,"Y")</f>
        <v>1</v>
      </c>
      <c r="V14" s="512" t="s">
        <v>244</v>
      </c>
      <c r="W14" s="512">
        <v>4.0999999999999996</v>
      </c>
      <c r="X14" s="513" t="s">
        <v>426</v>
      </c>
      <c r="Y14" s="514"/>
    </row>
    <row r="15" spans="1:25" s="452" customFormat="1">
      <c r="A15" s="462" t="s">
        <v>427</v>
      </c>
      <c r="B15" s="463">
        <v>4.1999999999999993</v>
      </c>
      <c r="C15" s="515">
        <v>4</v>
      </c>
      <c r="D15" s="464" t="str">
        <f t="shared" si="1"/>
        <v>4.2</v>
      </c>
      <c r="E15" s="465" t="s">
        <v>315</v>
      </c>
      <c r="F15" s="463" t="s">
        <v>411</v>
      </c>
      <c r="G15" s="466">
        <f>COUNTIF(F$14:F15,"Y")</f>
        <v>2</v>
      </c>
      <c r="H15" s="463" t="s">
        <v>411</v>
      </c>
      <c r="I15" s="466">
        <f>COUNTIF(H$14:H15,"Y")</f>
        <v>2</v>
      </c>
      <c r="J15" s="463" t="s">
        <v>411</v>
      </c>
      <c r="K15" s="466">
        <f>COUNTIF(J$14:J15,"Y")</f>
        <v>2</v>
      </c>
      <c r="L15" s="463" t="s">
        <v>411</v>
      </c>
      <c r="M15" s="466">
        <f>COUNTIF(L$14:L15,"Y")</f>
        <v>2</v>
      </c>
      <c r="N15" s="463" t="s">
        <v>411</v>
      </c>
      <c r="O15" s="466">
        <f>COUNTIF(N$14:N15,"Y")</f>
        <v>2</v>
      </c>
      <c r="P15" s="463" t="s">
        <v>411</v>
      </c>
      <c r="Q15" s="466">
        <f>COUNTIF(P$14:P15,"Y")</f>
        <v>2</v>
      </c>
      <c r="R15" s="467" t="s">
        <v>411</v>
      </c>
      <c r="S15" s="467">
        <f>COUNTIF(R$14:R15,"Y")</f>
        <v>2</v>
      </c>
      <c r="T15" s="467" t="s">
        <v>411</v>
      </c>
      <c r="U15" s="467">
        <f>COUNTIF(T$14:T15,"Y")</f>
        <v>2</v>
      </c>
      <c r="V15" s="468" t="s">
        <v>354</v>
      </c>
      <c r="W15" s="468" t="s">
        <v>354</v>
      </c>
      <c r="X15" s="469" t="s">
        <v>354</v>
      </c>
      <c r="Y15" s="470"/>
    </row>
    <row r="16" spans="1:25" s="452" customFormat="1">
      <c r="A16" s="462" t="s">
        <v>428</v>
      </c>
      <c r="B16" s="463">
        <v>4.2999999999999989</v>
      </c>
      <c r="C16" s="515">
        <v>4</v>
      </c>
      <c r="D16" s="464" t="str">
        <f t="shared" si="1"/>
        <v>4.3</v>
      </c>
      <c r="E16" s="465" t="s">
        <v>315</v>
      </c>
      <c r="F16" s="463" t="s">
        <v>411</v>
      </c>
      <c r="G16" s="466">
        <f>COUNTIF(F$14:F16,"Y")</f>
        <v>3</v>
      </c>
      <c r="H16" s="463" t="s">
        <v>411</v>
      </c>
      <c r="I16" s="466">
        <f>COUNTIF(H$14:H16,"Y")</f>
        <v>3</v>
      </c>
      <c r="J16" s="463" t="s">
        <v>411</v>
      </c>
      <c r="K16" s="466">
        <f>COUNTIF(J$14:J16,"Y")</f>
        <v>3</v>
      </c>
      <c r="L16" s="463" t="s">
        <v>411</v>
      </c>
      <c r="M16" s="466">
        <f>COUNTIF(L$14:L16,"Y")</f>
        <v>3</v>
      </c>
      <c r="N16" s="463" t="s">
        <v>411</v>
      </c>
      <c r="O16" s="466">
        <f>COUNTIF(N$14:N16,"Y")</f>
        <v>3</v>
      </c>
      <c r="P16" s="463" t="s">
        <v>411</v>
      </c>
      <c r="Q16" s="466">
        <f>COUNTIF(P$14:P16,"Y")</f>
        <v>3</v>
      </c>
      <c r="R16" s="467" t="s">
        <v>411</v>
      </c>
      <c r="S16" s="467">
        <f>COUNTIF(R$14:R16,"Y")</f>
        <v>3</v>
      </c>
      <c r="T16" s="467" t="s">
        <v>411</v>
      </c>
      <c r="U16" s="467">
        <f>COUNTIF(T$14:T16,"Y")</f>
        <v>3</v>
      </c>
      <c r="V16" s="468" t="s">
        <v>354</v>
      </c>
      <c r="W16" s="468" t="s">
        <v>354</v>
      </c>
      <c r="X16" s="469" t="s">
        <v>354</v>
      </c>
      <c r="Y16" s="470"/>
    </row>
    <row r="17" spans="1:25" s="452" customFormat="1">
      <c r="A17" s="453" t="s">
        <v>330</v>
      </c>
      <c r="B17" s="454">
        <v>4.4000000000000004</v>
      </c>
      <c r="C17" s="516">
        <v>4</v>
      </c>
      <c r="D17" s="455" t="str">
        <f t="shared" si="1"/>
        <v>4.4</v>
      </c>
      <c r="E17" s="456" t="s">
        <v>418</v>
      </c>
      <c r="F17" s="454" t="s">
        <v>411</v>
      </c>
      <c r="G17" s="457">
        <f>COUNTIF(F$14:F17,"Y")</f>
        <v>4</v>
      </c>
      <c r="H17" s="454" t="s">
        <v>411</v>
      </c>
      <c r="I17" s="457">
        <f>COUNTIF(H$14:H17,"Y")</f>
        <v>4</v>
      </c>
      <c r="J17" s="454" t="s">
        <v>411</v>
      </c>
      <c r="K17" s="457">
        <f>COUNTIF(J$14:J17,"Y")</f>
        <v>4</v>
      </c>
      <c r="L17" s="454" t="s">
        <v>411</v>
      </c>
      <c r="M17" s="457">
        <f>COUNTIF(L$14:L17,"Y")</f>
        <v>4</v>
      </c>
      <c r="N17" s="454" t="s">
        <v>411</v>
      </c>
      <c r="O17" s="457">
        <f>COUNTIF(N$14:N17,"Y")</f>
        <v>4</v>
      </c>
      <c r="P17" s="454" t="s">
        <v>411</v>
      </c>
      <c r="Q17" s="457">
        <f>COUNTIF(P$14:P17,"Y")</f>
        <v>4</v>
      </c>
      <c r="R17" s="458" t="s">
        <v>411</v>
      </c>
      <c r="S17" s="458">
        <f>COUNTIF(R$14:R17,"Y")</f>
        <v>4</v>
      </c>
      <c r="T17" s="458" t="s">
        <v>411</v>
      </c>
      <c r="U17" s="458">
        <f>COUNTIF(T$14:T17,"Y")</f>
        <v>4</v>
      </c>
      <c r="V17" s="458" t="s">
        <v>244</v>
      </c>
      <c r="W17" s="458">
        <v>4.2</v>
      </c>
      <c r="X17" s="459" t="s">
        <v>426</v>
      </c>
      <c r="Y17" s="461"/>
    </row>
    <row r="18" spans="1:25" s="452" customFormat="1" ht="36">
      <c r="A18" s="453" t="s">
        <v>164</v>
      </c>
      <c r="B18" s="454">
        <v>4.5</v>
      </c>
      <c r="C18" s="516">
        <v>4</v>
      </c>
      <c r="D18" s="455" t="str">
        <f t="shared" si="1"/>
        <v>4.5</v>
      </c>
      <c r="E18" s="456" t="s">
        <v>315</v>
      </c>
      <c r="F18" s="454" t="s">
        <v>411</v>
      </c>
      <c r="G18" s="457">
        <f>COUNTIF(F$14:F18,"Y")</f>
        <v>5</v>
      </c>
      <c r="H18" s="454" t="s">
        <v>411</v>
      </c>
      <c r="I18" s="457">
        <f>COUNTIF(H$14:H18,"Y")</f>
        <v>5</v>
      </c>
      <c r="J18" s="454" t="s">
        <v>411</v>
      </c>
      <c r="K18" s="457">
        <f>COUNTIF(J$14:J18,"Y")</f>
        <v>5</v>
      </c>
      <c r="L18" s="454" t="s">
        <v>411</v>
      </c>
      <c r="M18" s="457">
        <f>COUNTIF(L$14:L18,"Y")</f>
        <v>5</v>
      </c>
      <c r="N18" s="454" t="s">
        <v>411</v>
      </c>
      <c r="O18" s="457">
        <f>COUNTIF(N$14:N18,"Y")</f>
        <v>5</v>
      </c>
      <c r="P18" s="454" t="s">
        <v>411</v>
      </c>
      <c r="Q18" s="457">
        <f>COUNTIF(P$14:P18,"Y")</f>
        <v>5</v>
      </c>
      <c r="R18" s="458" t="s">
        <v>411</v>
      </c>
      <c r="S18" s="458">
        <f>COUNTIF(R$14:R18,"Y")</f>
        <v>5</v>
      </c>
      <c r="T18" s="458" t="s">
        <v>411</v>
      </c>
      <c r="U18" s="458">
        <f>COUNTIF(T$14:T18,"Y")</f>
        <v>5</v>
      </c>
      <c r="V18" s="458" t="s">
        <v>244</v>
      </c>
      <c r="W18" s="458">
        <v>4.3</v>
      </c>
      <c r="X18" s="459" t="s">
        <v>426</v>
      </c>
      <c r="Y18" s="461" t="s">
        <v>429</v>
      </c>
    </row>
    <row r="19" spans="1:25" s="452" customFormat="1" ht="144">
      <c r="A19" s="462" t="s">
        <v>430</v>
      </c>
      <c r="B19" s="517">
        <v>4.5999999999999996</v>
      </c>
      <c r="C19" s="515">
        <v>4</v>
      </c>
      <c r="D19" s="464" t="str">
        <f t="shared" si="1"/>
        <v>4.6</v>
      </c>
      <c r="E19" s="465" t="s">
        <v>315</v>
      </c>
      <c r="F19" s="463" t="s">
        <v>411</v>
      </c>
      <c r="G19" s="466">
        <f>COUNTIF(F$14:F19,"Y")</f>
        <v>6</v>
      </c>
      <c r="H19" s="463" t="s">
        <v>410</v>
      </c>
      <c r="I19" s="466">
        <f>COUNTIF(H$14:H19,"Y")</f>
        <v>5</v>
      </c>
      <c r="J19" s="463" t="s">
        <v>410</v>
      </c>
      <c r="K19" s="466">
        <f>COUNTIF(J$14:J19,"Y")</f>
        <v>5</v>
      </c>
      <c r="L19" s="463" t="s">
        <v>411</v>
      </c>
      <c r="M19" s="466">
        <f>COUNTIF(L$14:L19,"Y")</f>
        <v>6</v>
      </c>
      <c r="N19" s="463" t="s">
        <v>411</v>
      </c>
      <c r="O19" s="466">
        <f>COUNTIF(N$14:N19,"Y")</f>
        <v>6</v>
      </c>
      <c r="P19" s="463" t="s">
        <v>411</v>
      </c>
      <c r="Q19" s="466">
        <f>COUNTIF(P$14:P19,"Y")</f>
        <v>6</v>
      </c>
      <c r="R19" s="467" t="s">
        <v>410</v>
      </c>
      <c r="S19" s="467">
        <f>COUNTIF(R$14:R19,"Y")</f>
        <v>5</v>
      </c>
      <c r="T19" s="467" t="s">
        <v>411</v>
      </c>
      <c r="U19" s="467">
        <f>COUNTIF(T$14:T19,"Y")</f>
        <v>6</v>
      </c>
      <c r="V19" s="468" t="s">
        <v>431</v>
      </c>
      <c r="W19" s="468">
        <v>4.5999999999999996</v>
      </c>
      <c r="X19" s="518" t="s">
        <v>432</v>
      </c>
      <c r="Y19" s="470"/>
    </row>
    <row r="20" spans="1:25" s="452" customFormat="1">
      <c r="A20" s="453" t="s">
        <v>338</v>
      </c>
      <c r="B20" s="519">
        <v>4.7</v>
      </c>
      <c r="C20" s="516">
        <v>4</v>
      </c>
      <c r="D20" s="455" t="str">
        <f t="shared" si="1"/>
        <v>4.7</v>
      </c>
      <c r="E20" s="456" t="s">
        <v>309</v>
      </c>
      <c r="F20" s="454" t="s">
        <v>411</v>
      </c>
      <c r="G20" s="457">
        <f>COUNTIF(F$14:F20,"Y")</f>
        <v>7</v>
      </c>
      <c r="H20" s="454" t="s">
        <v>411</v>
      </c>
      <c r="I20" s="457">
        <f>COUNTIF(H$14:H20,"Y")</f>
        <v>6</v>
      </c>
      <c r="J20" s="454" t="s">
        <v>411</v>
      </c>
      <c r="K20" s="457">
        <f>COUNTIF(J$14:J20,"Y")</f>
        <v>6</v>
      </c>
      <c r="L20" s="454" t="s">
        <v>411</v>
      </c>
      <c r="M20" s="457">
        <f>COUNTIF(L$14:L20,"Y")</f>
        <v>7</v>
      </c>
      <c r="N20" s="454" t="s">
        <v>411</v>
      </c>
      <c r="O20" s="457">
        <f>COUNTIF(N$14:N20,"Y")</f>
        <v>7</v>
      </c>
      <c r="P20" s="454" t="s">
        <v>411</v>
      </c>
      <c r="Q20" s="457">
        <f>COUNTIF(P$14:P20,"Y")</f>
        <v>7</v>
      </c>
      <c r="R20" s="458" t="s">
        <v>411</v>
      </c>
      <c r="S20" s="458">
        <f>COUNTIF(R$14:R20,"Y")</f>
        <v>6</v>
      </c>
      <c r="T20" s="458" t="s">
        <v>411</v>
      </c>
      <c r="U20" s="458">
        <f>COUNTIF(T$14:T20,"Y")</f>
        <v>7</v>
      </c>
      <c r="V20" s="458" t="s">
        <v>244</v>
      </c>
      <c r="W20" s="458">
        <v>4.4000000000000004</v>
      </c>
      <c r="X20" s="459" t="s">
        <v>426</v>
      </c>
      <c r="Y20" s="461"/>
    </row>
    <row r="21" spans="1:25" s="452" customFormat="1">
      <c r="A21" s="520" t="s">
        <v>433</v>
      </c>
      <c r="B21" s="517">
        <v>4.8</v>
      </c>
      <c r="C21" s="515">
        <v>4</v>
      </c>
      <c r="D21" s="464">
        <f t="shared" si="1"/>
        <v>0</v>
      </c>
      <c r="E21" s="465" t="s">
        <v>315</v>
      </c>
      <c r="F21" s="463" t="s">
        <v>411</v>
      </c>
      <c r="G21" s="466">
        <f>COUNTIF(F$14:F21,"Y")</f>
        <v>8</v>
      </c>
      <c r="H21" s="463" t="s">
        <v>410</v>
      </c>
      <c r="I21" s="466">
        <f>COUNTIF(H$14:H21,"Y")</f>
        <v>6</v>
      </c>
      <c r="J21" s="463" t="s">
        <v>411</v>
      </c>
      <c r="K21" s="466">
        <f>COUNTIF(J$14:J21,"Y")</f>
        <v>7</v>
      </c>
      <c r="L21" s="463" t="s">
        <v>410</v>
      </c>
      <c r="M21" s="466">
        <f>COUNTIF(L$14:L21,"Y")</f>
        <v>7</v>
      </c>
      <c r="N21" s="463" t="s">
        <v>410</v>
      </c>
      <c r="O21" s="466">
        <f>COUNTIF(N$14:N21,"Y")</f>
        <v>7</v>
      </c>
      <c r="P21" s="463" t="s">
        <v>410</v>
      </c>
      <c r="Q21" s="466">
        <f>COUNTIF(P$14:P21,"Y")</f>
        <v>7</v>
      </c>
      <c r="R21" s="467" t="s">
        <v>410</v>
      </c>
      <c r="S21" s="467">
        <f>COUNTIF(R$14:R21,"Y")</f>
        <v>6</v>
      </c>
      <c r="T21" s="467" t="s">
        <v>411</v>
      </c>
      <c r="U21" s="467">
        <f>COUNTIF(T$14:T21,"Y")</f>
        <v>8</v>
      </c>
      <c r="V21" s="468" t="s">
        <v>354</v>
      </c>
      <c r="W21" s="468" t="s">
        <v>354</v>
      </c>
      <c r="X21" s="469" t="s">
        <v>354</v>
      </c>
      <c r="Y21" s="470"/>
    </row>
    <row r="22" spans="1:25" s="452" customFormat="1" ht="36">
      <c r="A22" s="520" t="s">
        <v>434</v>
      </c>
      <c r="B22" s="521">
        <v>4.9000000000000004</v>
      </c>
      <c r="C22" s="522">
        <v>4</v>
      </c>
      <c r="D22" s="464">
        <f t="shared" si="1"/>
        <v>0</v>
      </c>
      <c r="E22" s="465" t="s">
        <v>315</v>
      </c>
      <c r="F22" s="463" t="s">
        <v>410</v>
      </c>
      <c r="G22" s="466">
        <f>COUNTIF(F$14:F22,"Y")</f>
        <v>8</v>
      </c>
      <c r="H22" s="463" t="s">
        <v>411</v>
      </c>
      <c r="I22" s="466">
        <f>COUNTIF(H$14:H22,"Y")</f>
        <v>7</v>
      </c>
      <c r="J22" s="463" t="s">
        <v>411</v>
      </c>
      <c r="K22" s="466">
        <f>COUNTIF(J$14:J22,"Y")</f>
        <v>8</v>
      </c>
      <c r="L22" s="463" t="s">
        <v>410</v>
      </c>
      <c r="M22" s="466">
        <f>COUNTIF(L$14:L22,"Y")</f>
        <v>7</v>
      </c>
      <c r="N22" s="463" t="s">
        <v>411</v>
      </c>
      <c r="O22" s="466">
        <f>COUNTIF(N$14:N22,"Y")</f>
        <v>8</v>
      </c>
      <c r="P22" s="463" t="s">
        <v>410</v>
      </c>
      <c r="Q22" s="466">
        <f>COUNTIF(P$14:P22,"Y")</f>
        <v>7</v>
      </c>
      <c r="R22" s="467" t="s">
        <v>411</v>
      </c>
      <c r="S22" s="467">
        <f>COUNTIF(R$14:R22,"Y")</f>
        <v>7</v>
      </c>
      <c r="T22" s="467" t="s">
        <v>410</v>
      </c>
      <c r="U22" s="467">
        <f>COUNTIF(T$14:T22,"Y")</f>
        <v>8</v>
      </c>
      <c r="V22" s="468" t="s">
        <v>354</v>
      </c>
      <c r="W22" s="468" t="s">
        <v>354</v>
      </c>
      <c r="X22" s="469" t="s">
        <v>354</v>
      </c>
      <c r="Y22" s="523"/>
    </row>
    <row r="23" spans="1:25" s="452" customFormat="1" ht="36">
      <c r="A23" s="453" t="s">
        <v>340</v>
      </c>
      <c r="B23" s="524">
        <v>4.0999999999999996</v>
      </c>
      <c r="C23" s="516">
        <v>4</v>
      </c>
      <c r="D23" s="455" t="str">
        <f t="shared" si="1"/>
        <v>4.8</v>
      </c>
      <c r="E23" s="456" t="s">
        <v>315</v>
      </c>
      <c r="F23" s="454" t="s">
        <v>411</v>
      </c>
      <c r="G23" s="457">
        <f>COUNTIF(F$14:F23,"Y")</f>
        <v>9</v>
      </c>
      <c r="H23" s="454" t="s">
        <v>411</v>
      </c>
      <c r="I23" s="457">
        <f>COUNTIF(H$14:H23,"Y")</f>
        <v>8</v>
      </c>
      <c r="J23" s="454" t="s">
        <v>411</v>
      </c>
      <c r="K23" s="457">
        <f>COUNTIF(J$14:J23,"Y")</f>
        <v>9</v>
      </c>
      <c r="L23" s="454" t="s">
        <v>411</v>
      </c>
      <c r="M23" s="457">
        <f>COUNTIF(L$14:L23,"Y")</f>
        <v>8</v>
      </c>
      <c r="N23" s="454" t="s">
        <v>411</v>
      </c>
      <c r="O23" s="457">
        <f>COUNTIF(N$14:N23,"Y")</f>
        <v>9</v>
      </c>
      <c r="P23" s="454" t="s">
        <v>411</v>
      </c>
      <c r="Q23" s="457">
        <f>COUNTIF(P$14:P23,"Y")</f>
        <v>8</v>
      </c>
      <c r="R23" s="458" t="s">
        <v>411</v>
      </c>
      <c r="S23" s="458">
        <f>COUNTIF(R$14:R23,"Y")</f>
        <v>8</v>
      </c>
      <c r="T23" s="458" t="s">
        <v>411</v>
      </c>
      <c r="U23" s="458">
        <f>COUNTIF(T$14:T23,"Y")</f>
        <v>9</v>
      </c>
      <c r="V23" s="458" t="s">
        <v>431</v>
      </c>
      <c r="W23" s="476">
        <v>4.5</v>
      </c>
      <c r="X23" s="477" t="s">
        <v>435</v>
      </c>
      <c r="Y23" s="461"/>
    </row>
    <row r="24" spans="1:25" s="452" customFormat="1">
      <c r="A24" s="462" t="s">
        <v>436</v>
      </c>
      <c r="B24" s="525">
        <v>4.1100000000000003</v>
      </c>
      <c r="C24" s="515">
        <v>4</v>
      </c>
      <c r="D24" s="526">
        <f t="shared" si="1"/>
        <v>0</v>
      </c>
      <c r="E24" s="465" t="s">
        <v>437</v>
      </c>
      <c r="F24" s="463" t="s">
        <v>410</v>
      </c>
      <c r="G24" s="466">
        <f>COUNTIF(F$14:F24,"Y")</f>
        <v>9</v>
      </c>
      <c r="H24" s="463" t="s">
        <v>410</v>
      </c>
      <c r="I24" s="466">
        <f>COUNTIF(H$14:H24,"Y")</f>
        <v>8</v>
      </c>
      <c r="J24" s="463" t="s">
        <v>410</v>
      </c>
      <c r="K24" s="466">
        <f>COUNTIF(J$14:J24,"Y")</f>
        <v>9</v>
      </c>
      <c r="L24" s="463" t="s">
        <v>410</v>
      </c>
      <c r="M24" s="466">
        <f>COUNTIF(L$14:L24,"Y")</f>
        <v>8</v>
      </c>
      <c r="N24" s="463" t="s">
        <v>410</v>
      </c>
      <c r="O24" s="466">
        <f>COUNTIF(N$14:N24,"Y")</f>
        <v>9</v>
      </c>
      <c r="P24" s="463" t="s">
        <v>411</v>
      </c>
      <c r="Q24" s="466">
        <f>COUNTIF(P$14:P24,"Y")</f>
        <v>9</v>
      </c>
      <c r="R24" s="467" t="s">
        <v>411</v>
      </c>
      <c r="S24" s="467">
        <f>COUNTIF(R$14:R24,"Y")</f>
        <v>9</v>
      </c>
      <c r="T24" s="467" t="s">
        <v>411</v>
      </c>
      <c r="U24" s="467">
        <f>COUNTIF(T$14:T24,"Y")</f>
        <v>10</v>
      </c>
      <c r="V24" s="468" t="s">
        <v>354</v>
      </c>
      <c r="W24" s="468" t="s">
        <v>354</v>
      </c>
      <c r="X24" s="485" t="s">
        <v>354</v>
      </c>
      <c r="Y24" s="527" t="s">
        <v>438</v>
      </c>
    </row>
    <row r="25" spans="1:25" s="452" customFormat="1">
      <c r="A25" s="453" t="s">
        <v>155</v>
      </c>
      <c r="B25" s="454">
        <v>4.12</v>
      </c>
      <c r="C25" s="516">
        <v>4</v>
      </c>
      <c r="D25" s="455" t="str">
        <f t="shared" si="1"/>
        <v>4.9</v>
      </c>
      <c r="E25" s="456" t="s">
        <v>386</v>
      </c>
      <c r="F25" s="454" t="s">
        <v>411</v>
      </c>
      <c r="G25" s="457">
        <f>COUNTIF(F$14:F25,"Y")</f>
        <v>10</v>
      </c>
      <c r="H25" s="454" t="s">
        <v>411</v>
      </c>
      <c r="I25" s="457">
        <f>COUNTIF(H$14:H25,"Y")</f>
        <v>9</v>
      </c>
      <c r="J25" s="454" t="s">
        <v>411</v>
      </c>
      <c r="K25" s="457">
        <f>COUNTIF(J$14:J25,"Y")</f>
        <v>10</v>
      </c>
      <c r="L25" s="454" t="s">
        <v>411</v>
      </c>
      <c r="M25" s="457">
        <f>COUNTIF(L$14:L25,"Y")</f>
        <v>9</v>
      </c>
      <c r="N25" s="454" t="s">
        <v>410</v>
      </c>
      <c r="O25" s="457">
        <f>COUNTIF(N$14:N25,"Y")</f>
        <v>9</v>
      </c>
      <c r="P25" s="454" t="s">
        <v>411</v>
      </c>
      <c r="Q25" s="457">
        <f>COUNTIF(P$14:P25,"Y")</f>
        <v>10</v>
      </c>
      <c r="R25" s="458" t="s">
        <v>410</v>
      </c>
      <c r="S25" s="458">
        <f>COUNTIF(R$14:R28,"Y")</f>
        <v>10</v>
      </c>
      <c r="T25" s="458" t="s">
        <v>411</v>
      </c>
      <c r="U25" s="458">
        <f>COUNTIF(T$14:T28,"Y")</f>
        <v>12</v>
      </c>
      <c r="V25" s="458" t="s">
        <v>243</v>
      </c>
      <c r="W25" s="458">
        <v>4.5999999999999996</v>
      </c>
      <c r="X25" s="459" t="s">
        <v>426</v>
      </c>
      <c r="Y25" s="461"/>
    </row>
    <row r="26" spans="1:25" s="452" customFormat="1">
      <c r="A26" s="520" t="s">
        <v>439</v>
      </c>
      <c r="B26" s="463">
        <v>4.13</v>
      </c>
      <c r="C26" s="515">
        <v>4</v>
      </c>
      <c r="D26" s="526" t="str">
        <f t="shared" si="1"/>
        <v>4.10</v>
      </c>
      <c r="E26" s="465" t="s">
        <v>386</v>
      </c>
      <c r="F26" s="463" t="s">
        <v>411</v>
      </c>
      <c r="G26" s="466">
        <f>COUNTIF(F$14:F26,"Y")</f>
        <v>11</v>
      </c>
      <c r="H26" s="463" t="s">
        <v>411</v>
      </c>
      <c r="I26" s="466">
        <f>COUNTIF(H$14:H26,"Y")</f>
        <v>10</v>
      </c>
      <c r="J26" s="463" t="s">
        <v>411</v>
      </c>
      <c r="K26" s="466">
        <f>COUNTIF(J$14:J26,"Y")</f>
        <v>11</v>
      </c>
      <c r="L26" s="463" t="s">
        <v>411</v>
      </c>
      <c r="M26" s="466">
        <f>COUNTIF(L$14:L26,"Y")</f>
        <v>10</v>
      </c>
      <c r="N26" s="463" t="s">
        <v>410</v>
      </c>
      <c r="O26" s="466">
        <f>COUNTIF(N$14:N26,"Y")</f>
        <v>9</v>
      </c>
      <c r="P26" s="463" t="s">
        <v>411</v>
      </c>
      <c r="Q26" s="466">
        <f>COUNTIF(P$14:P26,"Y")</f>
        <v>11</v>
      </c>
      <c r="R26" s="467" t="s">
        <v>410</v>
      </c>
      <c r="S26" s="467">
        <f>COUNTIF(R$14:R26,"Y")</f>
        <v>9</v>
      </c>
      <c r="T26" s="467" t="s">
        <v>411</v>
      </c>
      <c r="U26" s="467">
        <f>COUNTIF(T$14:T26,"Y")</f>
        <v>12</v>
      </c>
      <c r="V26" s="468" t="s">
        <v>354</v>
      </c>
      <c r="W26" s="468" t="s">
        <v>354</v>
      </c>
      <c r="X26" s="469" t="s">
        <v>354</v>
      </c>
      <c r="Y26" s="470"/>
    </row>
    <row r="27" spans="1:25" s="452" customFormat="1" ht="36">
      <c r="A27" s="520" t="s">
        <v>242</v>
      </c>
      <c r="B27" s="463">
        <v>4.1399999999999997</v>
      </c>
      <c r="C27" s="515">
        <v>4</v>
      </c>
      <c r="D27" s="526">
        <f t="shared" si="1"/>
        <v>0</v>
      </c>
      <c r="E27" s="465" t="s">
        <v>349</v>
      </c>
      <c r="F27" s="463" t="s">
        <v>410</v>
      </c>
      <c r="G27" s="466">
        <f>COUNTIF(F$14:F27,"Y")</f>
        <v>11</v>
      </c>
      <c r="H27" s="463" t="s">
        <v>410</v>
      </c>
      <c r="I27" s="466">
        <f>COUNTIF(H$14:H27,"Y")</f>
        <v>10</v>
      </c>
      <c r="J27" s="463" t="s">
        <v>410</v>
      </c>
      <c r="K27" s="466">
        <f>COUNTIF(J$14:J27,"Y")</f>
        <v>11</v>
      </c>
      <c r="L27" s="463" t="s">
        <v>410</v>
      </c>
      <c r="M27" s="466">
        <f>COUNTIF(L$14:L27,"Y")</f>
        <v>10</v>
      </c>
      <c r="N27" s="463" t="s">
        <v>411</v>
      </c>
      <c r="O27" s="466">
        <f>COUNTIF(N$14:N27,"Y")</f>
        <v>10</v>
      </c>
      <c r="P27" s="463" t="s">
        <v>410</v>
      </c>
      <c r="Q27" s="466">
        <f>COUNTIF(P$14:P27,"Y")</f>
        <v>11</v>
      </c>
      <c r="R27" s="467" t="s">
        <v>411</v>
      </c>
      <c r="S27" s="467">
        <f>COUNTIF(R$14:R27,"Y")</f>
        <v>10</v>
      </c>
      <c r="T27" s="467" t="s">
        <v>410</v>
      </c>
      <c r="U27" s="467">
        <f>COUNTIF(T$14:T27,"Y")</f>
        <v>12</v>
      </c>
      <c r="V27" s="468" t="s">
        <v>354</v>
      </c>
      <c r="W27" s="468" t="s">
        <v>354</v>
      </c>
      <c r="X27" s="485" t="s">
        <v>354</v>
      </c>
      <c r="Y27" s="528" t="s">
        <v>440</v>
      </c>
    </row>
    <row r="28" spans="1:25" s="452" customFormat="1">
      <c r="A28" s="453" t="s">
        <v>343</v>
      </c>
      <c r="B28" s="454">
        <v>4.1500000000000004</v>
      </c>
      <c r="C28" s="516">
        <v>4</v>
      </c>
      <c r="D28" s="529" t="str">
        <f t="shared" si="1"/>
        <v>4.11</v>
      </c>
      <c r="E28" s="456" t="s">
        <v>308</v>
      </c>
      <c r="F28" s="454" t="s">
        <v>410</v>
      </c>
      <c r="G28" s="457">
        <f>COUNTIF(F$14:F28,"Y")</f>
        <v>11</v>
      </c>
      <c r="H28" s="454" t="s">
        <v>410</v>
      </c>
      <c r="I28" s="457">
        <f>COUNTIF(H$14:H28,"Y")</f>
        <v>10</v>
      </c>
      <c r="J28" s="454" t="s">
        <v>410</v>
      </c>
      <c r="K28" s="457">
        <f>COUNTIF(J$14:J28,"Y")</f>
        <v>11</v>
      </c>
      <c r="L28" s="454" t="s">
        <v>411</v>
      </c>
      <c r="M28" s="457">
        <f>COUNTIF(L$14:L28,"Y")</f>
        <v>11</v>
      </c>
      <c r="N28" s="454" t="s">
        <v>410</v>
      </c>
      <c r="O28" s="457">
        <f>COUNTIF(N$14:N28,"Y")</f>
        <v>10</v>
      </c>
      <c r="P28" s="454" t="s">
        <v>410</v>
      </c>
      <c r="Q28" s="457">
        <f>COUNTIF(P$14:P28,"Y")</f>
        <v>11</v>
      </c>
      <c r="R28" s="458" t="s">
        <v>410</v>
      </c>
      <c r="S28" s="458">
        <f>COUNTIF(R$14:R28,"Y")</f>
        <v>10</v>
      </c>
      <c r="T28" s="458" t="s">
        <v>410</v>
      </c>
      <c r="U28" s="458">
        <f>COUNTIF(T$14:T28,"Y")</f>
        <v>12</v>
      </c>
      <c r="V28" s="458" t="s">
        <v>244</v>
      </c>
      <c r="W28" s="530">
        <v>4.7</v>
      </c>
      <c r="X28" s="459" t="s">
        <v>426</v>
      </c>
      <c r="Y28" s="461" t="s">
        <v>441</v>
      </c>
    </row>
    <row r="29" spans="1:25" s="452" customFormat="1">
      <c r="A29" s="462" t="s">
        <v>442</v>
      </c>
      <c r="B29" s="463">
        <v>4.16</v>
      </c>
      <c r="C29" s="515">
        <v>4</v>
      </c>
      <c r="D29" s="526">
        <f t="shared" si="1"/>
        <v>0</v>
      </c>
      <c r="E29" s="465" t="s">
        <v>349</v>
      </c>
      <c r="F29" s="463" t="s">
        <v>410</v>
      </c>
      <c r="G29" s="466">
        <f>COUNTIF(F$14:F29,"Y")</f>
        <v>11</v>
      </c>
      <c r="H29" s="463" t="s">
        <v>411</v>
      </c>
      <c r="I29" s="466">
        <f>COUNTIF(H$14:H29,"Y")</f>
        <v>11</v>
      </c>
      <c r="J29" s="463" t="s">
        <v>411</v>
      </c>
      <c r="K29" s="466">
        <f>COUNTIF(J$14:J29,"Y")</f>
        <v>12</v>
      </c>
      <c r="L29" s="463" t="s">
        <v>410</v>
      </c>
      <c r="M29" s="466">
        <f>COUNTIF(L$14:L29,"Y")</f>
        <v>11</v>
      </c>
      <c r="N29" s="463" t="s">
        <v>411</v>
      </c>
      <c r="O29" s="466">
        <f>COUNTIF(N$14:N29,"Y")</f>
        <v>11</v>
      </c>
      <c r="P29" s="463" t="s">
        <v>410</v>
      </c>
      <c r="Q29" s="466">
        <f>COUNTIF(P$14:P29,"Y")</f>
        <v>11</v>
      </c>
      <c r="R29" s="467" t="s">
        <v>411</v>
      </c>
      <c r="S29" s="467">
        <f>COUNTIF(R$14:R29,"Y")</f>
        <v>11</v>
      </c>
      <c r="T29" s="467" t="s">
        <v>410</v>
      </c>
      <c r="U29" s="467">
        <f>COUNTIF(T$14:T29,"Y")</f>
        <v>12</v>
      </c>
      <c r="V29" s="468" t="s">
        <v>354</v>
      </c>
      <c r="W29" s="468" t="s">
        <v>354</v>
      </c>
      <c r="X29" s="469" t="s">
        <v>354</v>
      </c>
      <c r="Y29" s="470"/>
    </row>
    <row r="30" spans="1:25" s="452" customFormat="1" ht="36">
      <c r="A30" s="462" t="s">
        <v>443</v>
      </c>
      <c r="B30" s="463">
        <v>4.17</v>
      </c>
      <c r="C30" s="515">
        <v>4</v>
      </c>
      <c r="D30" s="526">
        <f t="shared" si="1"/>
        <v>0</v>
      </c>
      <c r="E30" s="465" t="s">
        <v>437</v>
      </c>
      <c r="F30" s="463" t="s">
        <v>410</v>
      </c>
      <c r="G30" s="466">
        <f>COUNTIF(F$14:F30,"Y")</f>
        <v>11</v>
      </c>
      <c r="H30" s="463" t="s">
        <v>411</v>
      </c>
      <c r="I30" s="466">
        <f>COUNTIF(H$14:H30,"Y")</f>
        <v>12</v>
      </c>
      <c r="J30" s="463" t="s">
        <v>410</v>
      </c>
      <c r="K30" s="466">
        <f>COUNTIF(J$14:J30,"Y")</f>
        <v>12</v>
      </c>
      <c r="L30" s="463" t="s">
        <v>410</v>
      </c>
      <c r="M30" s="466">
        <f>COUNTIF(L$14:L30,"Y")</f>
        <v>11</v>
      </c>
      <c r="N30" s="463" t="s">
        <v>410</v>
      </c>
      <c r="O30" s="466">
        <f>COUNTIF(N$14:N30,"Y")</f>
        <v>11</v>
      </c>
      <c r="P30" s="463" t="s">
        <v>410</v>
      </c>
      <c r="Q30" s="466">
        <f>COUNTIF(P$14:P30,"Y")</f>
        <v>11</v>
      </c>
      <c r="R30" s="467" t="s">
        <v>410</v>
      </c>
      <c r="S30" s="467">
        <f>COUNTIF(R$14:R30,"Y")</f>
        <v>11</v>
      </c>
      <c r="T30" s="467" t="s">
        <v>410</v>
      </c>
      <c r="U30" s="467">
        <f>COUNTIF(T$14:T30,"Y")</f>
        <v>12</v>
      </c>
      <c r="V30" s="468" t="s">
        <v>354</v>
      </c>
      <c r="W30" s="468" t="s">
        <v>354</v>
      </c>
      <c r="X30" s="469" t="s">
        <v>354</v>
      </c>
      <c r="Y30" s="470" t="s">
        <v>444</v>
      </c>
    </row>
    <row r="31" spans="1:25" s="452" customFormat="1">
      <c r="A31" s="462" t="s">
        <v>445</v>
      </c>
      <c r="B31" s="525">
        <v>4.18</v>
      </c>
      <c r="C31" s="515">
        <v>4</v>
      </c>
      <c r="D31" s="526">
        <f t="shared" si="1"/>
        <v>0</v>
      </c>
      <c r="E31" s="465" t="s">
        <v>315</v>
      </c>
      <c r="F31" s="463" t="s">
        <v>410</v>
      </c>
      <c r="G31" s="466">
        <f>COUNTIF(F$14:F31,"Y")</f>
        <v>11</v>
      </c>
      <c r="H31" s="463" t="s">
        <v>411</v>
      </c>
      <c r="I31" s="466">
        <f>COUNTIF(H$14:H31,"Y")</f>
        <v>13</v>
      </c>
      <c r="J31" s="463" t="s">
        <v>410</v>
      </c>
      <c r="K31" s="466">
        <f>COUNTIF(J$14:J31,"Y")</f>
        <v>12</v>
      </c>
      <c r="L31" s="463" t="s">
        <v>410</v>
      </c>
      <c r="M31" s="466">
        <f>COUNTIF(L$14:L31,"Y")</f>
        <v>11</v>
      </c>
      <c r="N31" s="463" t="s">
        <v>410</v>
      </c>
      <c r="O31" s="466">
        <f>COUNTIF(N$14:N31,"Y")</f>
        <v>11</v>
      </c>
      <c r="P31" s="463" t="s">
        <v>410</v>
      </c>
      <c r="Q31" s="466">
        <f>COUNTIF(P$14:P31,"Y")</f>
        <v>11</v>
      </c>
      <c r="R31" s="467" t="s">
        <v>410</v>
      </c>
      <c r="S31" s="467">
        <f>COUNTIF(R$14:R31,"Y")</f>
        <v>11</v>
      </c>
      <c r="T31" s="467" t="s">
        <v>410</v>
      </c>
      <c r="U31" s="467">
        <f>COUNTIF(T$14:T31,"Y")</f>
        <v>12</v>
      </c>
      <c r="V31" s="468" t="s">
        <v>354</v>
      </c>
      <c r="W31" s="468" t="s">
        <v>354</v>
      </c>
      <c r="X31" s="469" t="s">
        <v>354</v>
      </c>
      <c r="Y31" s="470" t="s">
        <v>446</v>
      </c>
    </row>
    <row r="32" spans="1:25" s="452" customFormat="1" ht="36">
      <c r="A32" s="462" t="s">
        <v>447</v>
      </c>
      <c r="B32" s="525">
        <v>4.1900000000000004</v>
      </c>
      <c r="C32" s="515">
        <v>4</v>
      </c>
      <c r="D32" s="526" t="str">
        <f t="shared" si="1"/>
        <v>4.12</v>
      </c>
      <c r="E32" s="465" t="s">
        <v>437</v>
      </c>
      <c r="F32" s="463" t="s">
        <v>410</v>
      </c>
      <c r="G32" s="466">
        <f>COUNTIF(F$14:F32,"Y")</f>
        <v>11</v>
      </c>
      <c r="H32" s="463" t="s">
        <v>410</v>
      </c>
      <c r="I32" s="466">
        <f>COUNTIF(H$14:H32,"Y")</f>
        <v>13</v>
      </c>
      <c r="J32" s="463" t="s">
        <v>410</v>
      </c>
      <c r="K32" s="466">
        <f>COUNTIF(J$14:J32,"Y")</f>
        <v>12</v>
      </c>
      <c r="L32" s="463" t="s">
        <v>411</v>
      </c>
      <c r="M32" s="466">
        <f>COUNTIF(L$14:L32,"Y")</f>
        <v>12</v>
      </c>
      <c r="N32" s="463" t="s">
        <v>411</v>
      </c>
      <c r="O32" s="466">
        <f>COUNTIF(N$14:N32,"Y")</f>
        <v>12</v>
      </c>
      <c r="P32" s="463" t="s">
        <v>411</v>
      </c>
      <c r="Q32" s="466">
        <f>COUNTIF(P$14:P32,"Y")</f>
        <v>12</v>
      </c>
      <c r="R32" s="467" t="s">
        <v>411</v>
      </c>
      <c r="S32" s="467">
        <f>COUNTIF(R$14:R32,"Y")</f>
        <v>12</v>
      </c>
      <c r="T32" s="467" t="s">
        <v>411</v>
      </c>
      <c r="U32" s="467">
        <f>COUNTIF(T$14:T32,"Y")</f>
        <v>13</v>
      </c>
      <c r="V32" s="468" t="s">
        <v>354</v>
      </c>
      <c r="W32" s="468" t="s">
        <v>354</v>
      </c>
      <c r="X32" s="469" t="s">
        <v>354</v>
      </c>
      <c r="Y32" s="470" t="s">
        <v>448</v>
      </c>
    </row>
    <row r="33" spans="1:25" s="452" customFormat="1" ht="72">
      <c r="A33" s="531" t="s">
        <v>449</v>
      </c>
      <c r="B33" s="532">
        <v>4.2</v>
      </c>
      <c r="C33" s="533">
        <v>4</v>
      </c>
      <c r="D33" s="534" t="str">
        <f t="shared" si="1"/>
        <v>4.13</v>
      </c>
      <c r="E33" s="535" t="s">
        <v>437</v>
      </c>
      <c r="F33" s="536" t="s">
        <v>411</v>
      </c>
      <c r="G33" s="537">
        <f>COUNTIF(F$14:F33,"Y")</f>
        <v>12</v>
      </c>
      <c r="H33" s="536" t="s">
        <v>411</v>
      </c>
      <c r="I33" s="537">
        <f>COUNTIF(H$14:H33,"Y")</f>
        <v>14</v>
      </c>
      <c r="J33" s="536" t="s">
        <v>411</v>
      </c>
      <c r="K33" s="537">
        <f>COUNTIF(J$14:J33,"Y")</f>
        <v>13</v>
      </c>
      <c r="L33" s="536" t="s">
        <v>411</v>
      </c>
      <c r="M33" s="537">
        <f>COUNTIF(L$14:L33,"Y")</f>
        <v>13</v>
      </c>
      <c r="N33" s="536" t="s">
        <v>411</v>
      </c>
      <c r="O33" s="537">
        <f>COUNTIF(N$14:N33,"Y")</f>
        <v>13</v>
      </c>
      <c r="P33" s="536" t="s">
        <v>411</v>
      </c>
      <c r="Q33" s="537">
        <f>COUNTIF(P$14:P33,"Y")</f>
        <v>13</v>
      </c>
      <c r="R33" s="538" t="s">
        <v>411</v>
      </c>
      <c r="S33" s="538">
        <f>COUNTIF(R$14:R33,"Y")</f>
        <v>13</v>
      </c>
      <c r="T33" s="538" t="s">
        <v>411</v>
      </c>
      <c r="U33" s="538">
        <f>COUNTIF(T$14:T33,"Y")</f>
        <v>14</v>
      </c>
      <c r="V33" s="539" t="s">
        <v>354</v>
      </c>
      <c r="W33" s="539" t="s">
        <v>354</v>
      </c>
      <c r="X33" s="469" t="s">
        <v>354</v>
      </c>
      <c r="Y33" s="540" t="s">
        <v>450</v>
      </c>
    </row>
    <row r="34" spans="1:25" s="452" customFormat="1">
      <c r="A34" s="531" t="s">
        <v>451</v>
      </c>
      <c r="B34" s="532">
        <v>4.21</v>
      </c>
      <c r="C34" s="533">
        <v>4</v>
      </c>
      <c r="D34" s="534">
        <f t="shared" si="1"/>
        <v>0</v>
      </c>
      <c r="E34" s="535" t="s">
        <v>349</v>
      </c>
      <c r="F34" s="536" t="s">
        <v>410</v>
      </c>
      <c r="G34" s="537">
        <f>COUNTIF(F$14:F34,"Y")</f>
        <v>12</v>
      </c>
      <c r="H34" s="536" t="s">
        <v>411</v>
      </c>
      <c r="I34" s="537">
        <f>COUNTIF(H$14:H34,"Y")</f>
        <v>15</v>
      </c>
      <c r="J34" s="536" t="s">
        <v>410</v>
      </c>
      <c r="K34" s="537">
        <f>COUNTIF(J$14:J34,"Y")</f>
        <v>13</v>
      </c>
      <c r="L34" s="536" t="s">
        <v>410</v>
      </c>
      <c r="M34" s="537">
        <f>COUNTIF(L$14:L34,"Y")</f>
        <v>13</v>
      </c>
      <c r="N34" s="536" t="s">
        <v>410</v>
      </c>
      <c r="O34" s="537">
        <f>COUNTIF(N$14:N34,"Y")</f>
        <v>13</v>
      </c>
      <c r="P34" s="536" t="s">
        <v>410</v>
      </c>
      <c r="Q34" s="537">
        <f>COUNTIF(P$14:P34,"Y")</f>
        <v>13</v>
      </c>
      <c r="R34" s="538" t="s">
        <v>410</v>
      </c>
      <c r="S34" s="538">
        <f>COUNTIF(R$14:R34,"Y")</f>
        <v>13</v>
      </c>
      <c r="T34" s="538" t="s">
        <v>410</v>
      </c>
      <c r="U34" s="538">
        <f>COUNTIF(T$14:T34,"Y")</f>
        <v>14</v>
      </c>
      <c r="V34" s="539" t="s">
        <v>354</v>
      </c>
      <c r="W34" s="539" t="s">
        <v>354</v>
      </c>
      <c r="X34" s="469" t="s">
        <v>354</v>
      </c>
      <c r="Y34" s="540"/>
    </row>
    <row r="35" spans="1:25" s="452" customFormat="1">
      <c r="A35" s="531" t="s">
        <v>452</v>
      </c>
      <c r="B35" s="532">
        <v>4.21</v>
      </c>
      <c r="C35" s="533">
        <v>4</v>
      </c>
      <c r="D35" s="534">
        <f t="shared" si="1"/>
        <v>0</v>
      </c>
      <c r="E35" s="535" t="s">
        <v>349</v>
      </c>
      <c r="F35" s="536" t="s">
        <v>410</v>
      </c>
      <c r="G35" s="537">
        <f>COUNTIF(F$14:F35,"Y")</f>
        <v>12</v>
      </c>
      <c r="H35" s="536" t="s">
        <v>410</v>
      </c>
      <c r="I35" s="537">
        <f>COUNTIF(H$14:H35,"Y")</f>
        <v>15</v>
      </c>
      <c r="J35" s="536" t="s">
        <v>410</v>
      </c>
      <c r="K35" s="537">
        <f>COUNTIF(J$14:J35,"Y")</f>
        <v>13</v>
      </c>
      <c r="L35" s="536" t="s">
        <v>410</v>
      </c>
      <c r="M35" s="537">
        <f>COUNTIF(L$14:L35,"Y")</f>
        <v>13</v>
      </c>
      <c r="N35" s="536" t="s">
        <v>411</v>
      </c>
      <c r="O35" s="537">
        <f>COUNTIF(N$14:N35,"Y")</f>
        <v>14</v>
      </c>
      <c r="P35" s="536" t="s">
        <v>410</v>
      </c>
      <c r="Q35" s="537">
        <f>COUNTIF(P$14:P35,"Y")</f>
        <v>13</v>
      </c>
      <c r="R35" s="541"/>
      <c r="S35" s="541"/>
      <c r="T35" s="541"/>
      <c r="U35" s="541"/>
      <c r="V35" s="542"/>
      <c r="W35" s="542"/>
      <c r="X35" s="543"/>
      <c r="Y35" s="540"/>
    </row>
    <row r="36" spans="1:25" s="452" customFormat="1">
      <c r="A36" s="453" t="s">
        <v>453</v>
      </c>
      <c r="B36" s="454">
        <v>4.1500000000000004</v>
      </c>
      <c r="C36" s="516">
        <v>4</v>
      </c>
      <c r="D36" s="529" t="str">
        <f t="shared" si="1"/>
        <v>4.14</v>
      </c>
      <c r="E36" s="456" t="s">
        <v>309</v>
      </c>
      <c r="F36" s="454" t="s">
        <v>410</v>
      </c>
      <c r="G36" s="457">
        <f>COUNTIF(F$14:F36,"Y")</f>
        <v>12</v>
      </c>
      <c r="H36" s="454" t="s">
        <v>410</v>
      </c>
      <c r="I36" s="457">
        <f>COUNTIF(H$14:H36,"Y")</f>
        <v>15</v>
      </c>
      <c r="J36" s="454" t="s">
        <v>410</v>
      </c>
      <c r="K36" s="457">
        <f>COUNTIF(J$14:J36,"Y")</f>
        <v>13</v>
      </c>
      <c r="L36" s="454" t="s">
        <v>411</v>
      </c>
      <c r="M36" s="457">
        <f>COUNTIF(L$14:L36,"Y")</f>
        <v>14</v>
      </c>
      <c r="N36" s="454" t="s">
        <v>410</v>
      </c>
      <c r="O36" s="457">
        <f>COUNTIF(N$14:N36,"Y")</f>
        <v>14</v>
      </c>
      <c r="P36" s="454" t="s">
        <v>410</v>
      </c>
      <c r="Q36" s="457">
        <f>COUNTIF(P$14:P36,"Y")</f>
        <v>13</v>
      </c>
      <c r="R36" s="458" t="s">
        <v>410</v>
      </c>
      <c r="S36" s="458">
        <f>COUNTIF(R$14:R36,"Y")</f>
        <v>13</v>
      </c>
      <c r="T36" s="458" t="s">
        <v>410</v>
      </c>
      <c r="U36" s="458">
        <f>COUNTIF(T$14:T36,"Y")</f>
        <v>14</v>
      </c>
      <c r="V36" s="458" t="s">
        <v>431</v>
      </c>
      <c r="W36" s="530">
        <v>4.8</v>
      </c>
      <c r="X36" s="459" t="s">
        <v>426</v>
      </c>
      <c r="Y36" s="461" t="s">
        <v>13</v>
      </c>
    </row>
    <row r="37" spans="1:25" s="452" customFormat="1" ht="18.75" thickBot="1">
      <c r="A37" s="453" t="s">
        <v>346</v>
      </c>
      <c r="B37" s="454">
        <v>4.1500000000000004</v>
      </c>
      <c r="C37" s="516">
        <v>4</v>
      </c>
      <c r="D37" s="529" t="str">
        <f t="shared" si="1"/>
        <v>4.15</v>
      </c>
      <c r="E37" s="456" t="s">
        <v>309</v>
      </c>
      <c r="F37" s="454" t="s">
        <v>410</v>
      </c>
      <c r="G37" s="457">
        <f>COUNTIF(F$14:F37,"Y")</f>
        <v>12</v>
      </c>
      <c r="H37" s="454" t="s">
        <v>410</v>
      </c>
      <c r="I37" s="457">
        <f>COUNTIF(H$14:H37,"Y")</f>
        <v>15</v>
      </c>
      <c r="J37" s="454" t="s">
        <v>410</v>
      </c>
      <c r="K37" s="457">
        <f>COUNTIF(J$14:J37,"Y")</f>
        <v>13</v>
      </c>
      <c r="L37" s="454" t="s">
        <v>411</v>
      </c>
      <c r="M37" s="457">
        <f>COUNTIF(L$14:L37,"Y")</f>
        <v>15</v>
      </c>
      <c r="N37" s="454" t="s">
        <v>410</v>
      </c>
      <c r="O37" s="457">
        <f>COUNTIF(N$14:N37,"Y")</f>
        <v>14</v>
      </c>
      <c r="P37" s="454" t="s">
        <v>410</v>
      </c>
      <c r="Q37" s="457">
        <f>COUNTIF(P$14:P37,"Y")</f>
        <v>13</v>
      </c>
      <c r="R37" s="458" t="s">
        <v>410</v>
      </c>
      <c r="S37" s="458">
        <f>COUNTIF(R$14:R37,"Y")</f>
        <v>13</v>
      </c>
      <c r="T37" s="458" t="s">
        <v>410</v>
      </c>
      <c r="U37" s="458">
        <f>COUNTIF(T$14:T37,"Y")</f>
        <v>14</v>
      </c>
      <c r="V37" s="458" t="s">
        <v>243</v>
      </c>
      <c r="W37" s="530">
        <v>4.9000000000000004</v>
      </c>
      <c r="X37" s="459" t="s">
        <v>426</v>
      </c>
      <c r="Y37" s="461" t="s">
        <v>13</v>
      </c>
    </row>
    <row r="38" spans="1:25" s="452" customFormat="1" ht="18.75" thickBot="1">
      <c r="A38" s="496" t="s">
        <v>268</v>
      </c>
      <c r="B38" s="497"/>
      <c r="C38" s="497"/>
      <c r="D38" s="498" t="s">
        <v>13</v>
      </c>
      <c r="E38" s="499"/>
      <c r="F38" s="500"/>
      <c r="G38" s="501"/>
      <c r="H38" s="500"/>
      <c r="I38" s="501"/>
      <c r="J38" s="500"/>
      <c r="K38" s="501"/>
      <c r="L38" s="500"/>
      <c r="M38" s="501"/>
      <c r="N38" s="500"/>
      <c r="O38" s="501"/>
      <c r="P38" s="500"/>
      <c r="Q38" s="501"/>
      <c r="R38" s="502"/>
      <c r="S38" s="502"/>
      <c r="T38" s="502"/>
      <c r="U38" s="502"/>
      <c r="V38" s="503"/>
      <c r="W38" s="503"/>
      <c r="X38" s="504"/>
      <c r="Y38" s="505"/>
    </row>
    <row r="39" spans="1:25" s="452" customFormat="1" ht="72">
      <c r="A39" s="506" t="s">
        <v>348</v>
      </c>
      <c r="B39" s="507">
        <v>5.0999999999999996</v>
      </c>
      <c r="C39" s="507">
        <v>5</v>
      </c>
      <c r="D39" s="511" t="str">
        <f t="shared" ref="D39:D45" si="2">IF(L39="Y",C39&amp;"."&amp;M39,0)</f>
        <v>5.1</v>
      </c>
      <c r="E39" s="510" t="s">
        <v>418</v>
      </c>
      <c r="F39" s="507" t="s">
        <v>411</v>
      </c>
      <c r="G39" s="511">
        <f>COUNTIF(F$39:F39,"Y")</f>
        <v>1</v>
      </c>
      <c r="H39" s="507" t="s">
        <v>411</v>
      </c>
      <c r="I39" s="511">
        <f>COUNTIF(H$39:H39,"Y")</f>
        <v>1</v>
      </c>
      <c r="J39" s="507" t="s">
        <v>411</v>
      </c>
      <c r="K39" s="511">
        <f>COUNTIF(J$39:J39,"Y")</f>
        <v>1</v>
      </c>
      <c r="L39" s="507" t="s">
        <v>411</v>
      </c>
      <c r="M39" s="511">
        <f>COUNTIF(L$39:L39,"Y")</f>
        <v>1</v>
      </c>
      <c r="N39" s="507" t="s">
        <v>411</v>
      </c>
      <c r="O39" s="511">
        <f>COUNTIF(N$39:N39,"Y")</f>
        <v>1</v>
      </c>
      <c r="P39" s="507" t="s">
        <v>411</v>
      </c>
      <c r="Q39" s="511">
        <f>COUNTIF(P$39:P39,"Y")</f>
        <v>1</v>
      </c>
      <c r="R39" s="512" t="s">
        <v>411</v>
      </c>
      <c r="S39" s="512">
        <f>COUNTIF(R$39:R39,"Y")</f>
        <v>1</v>
      </c>
      <c r="T39" s="512" t="s">
        <v>411</v>
      </c>
      <c r="U39" s="512">
        <f>COUNTIF(T$39:T39,"Y")</f>
        <v>1</v>
      </c>
      <c r="V39" s="512" t="s">
        <v>431</v>
      </c>
      <c r="W39" s="512">
        <v>5.0999999999999996</v>
      </c>
      <c r="X39" s="513" t="s">
        <v>454</v>
      </c>
      <c r="Y39" s="514"/>
    </row>
    <row r="40" spans="1:25" s="452" customFormat="1" ht="54">
      <c r="A40" s="462" t="s">
        <v>455</v>
      </c>
      <c r="B40" s="463">
        <v>5.2</v>
      </c>
      <c r="C40" s="463">
        <v>5</v>
      </c>
      <c r="D40" s="544" t="str">
        <f t="shared" si="2"/>
        <v>5.2</v>
      </c>
      <c r="E40" s="465" t="s">
        <v>418</v>
      </c>
      <c r="F40" s="463" t="s">
        <v>411</v>
      </c>
      <c r="G40" s="466">
        <f>COUNTIF(F$39:F40,"Y")</f>
        <v>2</v>
      </c>
      <c r="H40" s="463" t="s">
        <v>411</v>
      </c>
      <c r="I40" s="466">
        <f>COUNTIF(H$39:H40,"Y")</f>
        <v>2</v>
      </c>
      <c r="J40" s="463" t="s">
        <v>411</v>
      </c>
      <c r="K40" s="466">
        <f>COUNTIF(J$39:J40,"Y")</f>
        <v>2</v>
      </c>
      <c r="L40" s="463" t="s">
        <v>411</v>
      </c>
      <c r="M40" s="466">
        <f>COUNTIF(L$39:L40,"Y")</f>
        <v>2</v>
      </c>
      <c r="N40" s="463" t="s">
        <v>411</v>
      </c>
      <c r="O40" s="466">
        <f>COUNTIF(N$39:N40,"Y")</f>
        <v>2</v>
      </c>
      <c r="P40" s="463" t="s">
        <v>411</v>
      </c>
      <c r="Q40" s="466">
        <f>COUNTIF(P$39:P40,"Y")</f>
        <v>2</v>
      </c>
      <c r="R40" s="467" t="s">
        <v>411</v>
      </c>
      <c r="S40" s="467">
        <f>COUNTIF(R$39:R40,"Y")</f>
        <v>2</v>
      </c>
      <c r="T40" s="467" t="s">
        <v>411</v>
      </c>
      <c r="U40" s="467">
        <f>COUNTIF(T$39:T40,"Y")</f>
        <v>2</v>
      </c>
      <c r="V40" s="468" t="s">
        <v>354</v>
      </c>
      <c r="W40" s="468" t="s">
        <v>354</v>
      </c>
      <c r="X40" s="469" t="s">
        <v>354</v>
      </c>
      <c r="Y40" s="527" t="s">
        <v>456</v>
      </c>
    </row>
    <row r="41" spans="1:25" s="452" customFormat="1">
      <c r="A41" s="462" t="s">
        <v>457</v>
      </c>
      <c r="B41" s="463">
        <v>5.3</v>
      </c>
      <c r="C41" s="463">
        <v>5</v>
      </c>
      <c r="D41" s="544" t="str">
        <f t="shared" si="2"/>
        <v>5.3</v>
      </c>
      <c r="E41" s="465" t="s">
        <v>418</v>
      </c>
      <c r="F41" s="463" t="s">
        <v>411</v>
      </c>
      <c r="G41" s="466">
        <f>COUNTIF(F$39:F41,"Y")</f>
        <v>3</v>
      </c>
      <c r="H41" s="463" t="s">
        <v>411</v>
      </c>
      <c r="I41" s="466">
        <f>COUNTIF(H$39:H41,"Y")</f>
        <v>3</v>
      </c>
      <c r="J41" s="463" t="s">
        <v>411</v>
      </c>
      <c r="K41" s="466">
        <f>COUNTIF(J$39:J41,"Y")</f>
        <v>3</v>
      </c>
      <c r="L41" s="463" t="s">
        <v>411</v>
      </c>
      <c r="M41" s="466">
        <f>COUNTIF(L$39:L41,"Y")</f>
        <v>3</v>
      </c>
      <c r="N41" s="463" t="s">
        <v>411</v>
      </c>
      <c r="O41" s="466">
        <f>COUNTIF(N$39:N41,"Y")</f>
        <v>3</v>
      </c>
      <c r="P41" s="463" t="s">
        <v>411</v>
      </c>
      <c r="Q41" s="466">
        <f>COUNTIF(P$39:P41,"Y")</f>
        <v>3</v>
      </c>
      <c r="R41" s="467" t="s">
        <v>411</v>
      </c>
      <c r="S41" s="467">
        <f>COUNTIF(R$39:R41,"Y")</f>
        <v>3</v>
      </c>
      <c r="T41" s="467" t="s">
        <v>411</v>
      </c>
      <c r="U41" s="467">
        <f>COUNTIF(T$39:T41,"Y")</f>
        <v>3</v>
      </c>
      <c r="V41" s="468" t="s">
        <v>354</v>
      </c>
      <c r="W41" s="468" t="s">
        <v>354</v>
      </c>
      <c r="X41" s="469" t="s">
        <v>354</v>
      </c>
      <c r="Y41" s="470" t="s">
        <v>458</v>
      </c>
    </row>
    <row r="42" spans="1:25" s="452" customFormat="1">
      <c r="A42" s="462" t="s">
        <v>459</v>
      </c>
      <c r="B42" s="463">
        <v>5.4</v>
      </c>
      <c r="C42" s="463">
        <v>5</v>
      </c>
      <c r="D42" s="544">
        <f t="shared" si="2"/>
        <v>0</v>
      </c>
      <c r="E42" s="465" t="s">
        <v>315</v>
      </c>
      <c r="F42" s="463" t="s">
        <v>410</v>
      </c>
      <c r="G42" s="466">
        <f>COUNTIF(F$39:F42,"Y")</f>
        <v>3</v>
      </c>
      <c r="H42" s="463" t="s">
        <v>411</v>
      </c>
      <c r="I42" s="466">
        <f>COUNTIF(H$39:H42,"Y")</f>
        <v>4</v>
      </c>
      <c r="J42" s="463" t="s">
        <v>411</v>
      </c>
      <c r="K42" s="466">
        <f>COUNTIF(J$39:J42,"Y")</f>
        <v>4</v>
      </c>
      <c r="L42" s="463" t="s">
        <v>410</v>
      </c>
      <c r="M42" s="466">
        <f>COUNTIF(L$39:L42,"Y")</f>
        <v>3</v>
      </c>
      <c r="N42" s="463" t="s">
        <v>411</v>
      </c>
      <c r="O42" s="466">
        <f>COUNTIF(N$39:N42,"Y")</f>
        <v>4</v>
      </c>
      <c r="P42" s="463" t="s">
        <v>410</v>
      </c>
      <c r="Q42" s="466">
        <f>COUNTIF(P$39:P42,"Y")</f>
        <v>3</v>
      </c>
      <c r="R42" s="467" t="s">
        <v>411</v>
      </c>
      <c r="S42" s="467">
        <f>COUNTIF(R$39:R42,"Y")</f>
        <v>4</v>
      </c>
      <c r="T42" s="467" t="s">
        <v>410</v>
      </c>
      <c r="U42" s="467">
        <f>COUNTIF(T$39:T42,"Y")</f>
        <v>3</v>
      </c>
      <c r="V42" s="468" t="s">
        <v>354</v>
      </c>
      <c r="W42" s="468" t="s">
        <v>354</v>
      </c>
      <c r="X42" s="469" t="s">
        <v>354</v>
      </c>
      <c r="Y42" s="470" t="s">
        <v>460</v>
      </c>
    </row>
    <row r="43" spans="1:25" s="452" customFormat="1">
      <c r="A43" s="520" t="s">
        <v>461</v>
      </c>
      <c r="B43" s="545">
        <v>5.5</v>
      </c>
      <c r="C43" s="545">
        <v>5</v>
      </c>
      <c r="D43" s="544" t="str">
        <f t="shared" si="2"/>
        <v>5.4</v>
      </c>
      <c r="E43" s="465" t="s">
        <v>309</v>
      </c>
      <c r="F43" s="545" t="s">
        <v>411</v>
      </c>
      <c r="G43" s="544">
        <f>COUNTIF(F$39:F43,"Y")</f>
        <v>4</v>
      </c>
      <c r="H43" s="545" t="s">
        <v>411</v>
      </c>
      <c r="I43" s="544">
        <f>COUNTIF(H$39:H43,"Y")</f>
        <v>5</v>
      </c>
      <c r="J43" s="545" t="s">
        <v>411</v>
      </c>
      <c r="K43" s="544">
        <f>COUNTIF(J$39:J43,"Y")</f>
        <v>5</v>
      </c>
      <c r="L43" s="545" t="s">
        <v>411</v>
      </c>
      <c r="M43" s="544">
        <f>COUNTIF(L$39:L43,"Y")</f>
        <v>4</v>
      </c>
      <c r="N43" s="545" t="s">
        <v>410</v>
      </c>
      <c r="O43" s="544">
        <f>COUNTIF(N$39:N43,"Y")</f>
        <v>4</v>
      </c>
      <c r="P43" s="545" t="s">
        <v>411</v>
      </c>
      <c r="Q43" s="544">
        <f>COUNTIF(P$39:P43,"Y")</f>
        <v>4</v>
      </c>
      <c r="R43" s="468" t="s">
        <v>410</v>
      </c>
      <c r="S43" s="468">
        <f>COUNTIF(R$39:R43,"Y")</f>
        <v>4</v>
      </c>
      <c r="T43" s="468" t="s">
        <v>411</v>
      </c>
      <c r="U43" s="468">
        <f>COUNTIF(T$39:T43,"Y")</f>
        <v>4</v>
      </c>
      <c r="V43" s="468" t="s">
        <v>354</v>
      </c>
      <c r="W43" s="468" t="s">
        <v>354</v>
      </c>
      <c r="X43" s="469" t="s">
        <v>354</v>
      </c>
      <c r="Y43" s="546"/>
    </row>
    <row r="44" spans="1:25" s="452" customFormat="1" ht="36">
      <c r="A44" s="479" t="s">
        <v>462</v>
      </c>
      <c r="B44" s="547">
        <v>5.6</v>
      </c>
      <c r="C44" s="547">
        <v>5</v>
      </c>
      <c r="D44" s="483">
        <f t="shared" si="2"/>
        <v>0</v>
      </c>
      <c r="E44" s="482" t="s">
        <v>418</v>
      </c>
      <c r="F44" s="547" t="s">
        <v>410</v>
      </c>
      <c r="G44" s="548">
        <f>COUNTIF(F$39:F44,"Y")</f>
        <v>4</v>
      </c>
      <c r="H44" s="547" t="s">
        <v>410</v>
      </c>
      <c r="I44" s="548">
        <f>COUNTIF(H$39:H44,"Y")</f>
        <v>5</v>
      </c>
      <c r="J44" s="547" t="s">
        <v>410</v>
      </c>
      <c r="K44" s="548">
        <f>COUNTIF(J$39:J44,"Y")</f>
        <v>5</v>
      </c>
      <c r="L44" s="547" t="s">
        <v>410</v>
      </c>
      <c r="M44" s="548">
        <f>COUNTIF(L$39:L44,"Y")</f>
        <v>4</v>
      </c>
      <c r="N44" s="547" t="s">
        <v>411</v>
      </c>
      <c r="O44" s="548">
        <f>COUNTIF(N$39:N44,"Y")</f>
        <v>5</v>
      </c>
      <c r="P44" s="547" t="s">
        <v>410</v>
      </c>
      <c r="Q44" s="548">
        <f>COUNTIF(P$39:P44,"Y")</f>
        <v>4</v>
      </c>
      <c r="R44" s="549" t="s">
        <v>411</v>
      </c>
      <c r="S44" s="549">
        <f>COUNTIF(R$39:R44,"Y")</f>
        <v>5</v>
      </c>
      <c r="T44" s="549" t="s">
        <v>410</v>
      </c>
      <c r="U44" s="549">
        <f>COUNTIF(T$39:T44,"Y")</f>
        <v>4</v>
      </c>
      <c r="V44" s="484" t="s">
        <v>354</v>
      </c>
      <c r="W44" s="484" t="s">
        <v>354</v>
      </c>
      <c r="X44" s="485" t="s">
        <v>354</v>
      </c>
      <c r="Y44" s="550" t="s">
        <v>463</v>
      </c>
    </row>
    <row r="45" spans="1:25" s="452" customFormat="1" ht="36.75" thickBot="1">
      <c r="A45" s="462" t="s">
        <v>464</v>
      </c>
      <c r="B45" s="547">
        <v>5.6</v>
      </c>
      <c r="C45" s="547">
        <v>5</v>
      </c>
      <c r="D45" s="483">
        <f t="shared" si="2"/>
        <v>0</v>
      </c>
      <c r="E45" s="482" t="s">
        <v>418</v>
      </c>
      <c r="F45" s="547" t="s">
        <v>410</v>
      </c>
      <c r="G45" s="548">
        <f>COUNTIF(F$39:F45,"Y")</f>
        <v>4</v>
      </c>
      <c r="H45" s="547" t="s">
        <v>410</v>
      </c>
      <c r="I45" s="548">
        <f>COUNTIF(H$39:H45,"Y")</f>
        <v>5</v>
      </c>
      <c r="J45" s="547" t="s">
        <v>411</v>
      </c>
      <c r="K45" s="548">
        <f>COUNTIF(J$39:J45,"Y")</f>
        <v>6</v>
      </c>
      <c r="L45" s="547" t="s">
        <v>410</v>
      </c>
      <c r="M45" s="548">
        <f>COUNTIF(L$39:L45,"Y")</f>
        <v>4</v>
      </c>
      <c r="N45" s="547" t="s">
        <v>410</v>
      </c>
      <c r="O45" s="548">
        <f>COUNTIF(N$39:N45,"Y")</f>
        <v>5</v>
      </c>
      <c r="P45" s="547" t="s">
        <v>410</v>
      </c>
      <c r="Q45" s="548">
        <f>COUNTIF(P$39:P45,"Y")</f>
        <v>4</v>
      </c>
      <c r="R45" s="549" t="s">
        <v>410</v>
      </c>
      <c r="S45" s="549">
        <f>COUNTIF(R$39:R45,"Y")</f>
        <v>5</v>
      </c>
      <c r="T45" s="549" t="s">
        <v>410</v>
      </c>
      <c r="U45" s="549">
        <f>COUNTIF(T$39:T45,"Y")</f>
        <v>4</v>
      </c>
      <c r="V45" s="484" t="s">
        <v>354</v>
      </c>
      <c r="W45" s="484" t="s">
        <v>354</v>
      </c>
      <c r="X45" s="485" t="s">
        <v>354</v>
      </c>
      <c r="Y45" s="550" t="s">
        <v>463</v>
      </c>
    </row>
    <row r="46" spans="1:25" s="452" customFormat="1" ht="18.75" thickBot="1">
      <c r="A46" s="496" t="s">
        <v>465</v>
      </c>
      <c r="B46" s="497"/>
      <c r="C46" s="497"/>
      <c r="D46" s="498" t="s">
        <v>13</v>
      </c>
      <c r="E46" s="499"/>
      <c r="F46" s="500"/>
      <c r="G46" s="501"/>
      <c r="H46" s="500"/>
      <c r="I46" s="501"/>
      <c r="J46" s="500"/>
      <c r="K46" s="501"/>
      <c r="L46" s="500"/>
      <c r="M46" s="501"/>
      <c r="N46" s="500"/>
      <c r="O46" s="501"/>
      <c r="P46" s="500"/>
      <c r="Q46" s="501"/>
      <c r="R46" s="502"/>
      <c r="S46" s="502"/>
      <c r="T46" s="502"/>
      <c r="U46" s="502"/>
      <c r="V46" s="503"/>
      <c r="W46" s="503"/>
      <c r="X46" s="504"/>
      <c r="Y46" s="505"/>
    </row>
    <row r="47" spans="1:25" s="452" customFormat="1" ht="72">
      <c r="A47" s="531" t="s">
        <v>466</v>
      </c>
      <c r="B47" s="536">
        <v>6.1</v>
      </c>
      <c r="C47" s="536">
        <v>6</v>
      </c>
      <c r="D47" s="551" t="str">
        <f>IF(L47="Y",C47&amp;"."&amp;M47,0)</f>
        <v>6.1</v>
      </c>
      <c r="E47" s="535" t="s">
        <v>467</v>
      </c>
      <c r="F47" s="536" t="s">
        <v>411</v>
      </c>
      <c r="G47" s="537">
        <f>COUNTIF(F$47:F47,"Y")</f>
        <v>1</v>
      </c>
      <c r="H47" s="536" t="s">
        <v>411</v>
      </c>
      <c r="I47" s="537">
        <f>COUNTIF(H$47:H47,"Y")</f>
        <v>1</v>
      </c>
      <c r="J47" s="552" t="s">
        <v>411</v>
      </c>
      <c r="K47" s="551">
        <f>COUNTIF(J$47:J47,"Y")</f>
        <v>1</v>
      </c>
      <c r="L47" s="536" t="s">
        <v>411</v>
      </c>
      <c r="M47" s="537">
        <f>COUNTIF(L$47:L47,"Y")</f>
        <v>1</v>
      </c>
      <c r="N47" s="552" t="s">
        <v>411</v>
      </c>
      <c r="O47" s="551">
        <f>COUNTIF(N$47:N47,"Y")</f>
        <v>1</v>
      </c>
      <c r="P47" s="536" t="s">
        <v>411</v>
      </c>
      <c r="Q47" s="537">
        <f>COUNTIF(P$47:P47,"Y")</f>
        <v>1</v>
      </c>
      <c r="R47" s="539" t="s">
        <v>411</v>
      </c>
      <c r="S47" s="539">
        <f>COUNTIF(R$47:R47,"Y")</f>
        <v>1</v>
      </c>
      <c r="T47" s="538" t="s">
        <v>411</v>
      </c>
      <c r="U47" s="538">
        <f>COUNTIF(T$47:T47,"Y")</f>
        <v>1</v>
      </c>
      <c r="V47" s="539" t="s">
        <v>354</v>
      </c>
      <c r="W47" s="539" t="s">
        <v>354</v>
      </c>
      <c r="X47" s="553" t="s">
        <v>354</v>
      </c>
      <c r="Y47" s="540" t="s">
        <v>468</v>
      </c>
    </row>
    <row r="48" spans="1:25" s="452" customFormat="1">
      <c r="A48" s="462" t="s">
        <v>469</v>
      </c>
      <c r="B48" s="463">
        <v>6.1999999999999993</v>
      </c>
      <c r="C48" s="463">
        <v>6</v>
      </c>
      <c r="D48" s="544" t="str">
        <f>IF(L48="Y",C48&amp;"."&amp;M48,0)</f>
        <v>6.2</v>
      </c>
      <c r="E48" s="535" t="s">
        <v>467</v>
      </c>
      <c r="F48" s="463" t="s">
        <v>411</v>
      </c>
      <c r="G48" s="466">
        <f>COUNTIF(F$47:F48,"Y")</f>
        <v>2</v>
      </c>
      <c r="H48" s="463" t="s">
        <v>411</v>
      </c>
      <c r="I48" s="466">
        <f>COUNTIF(H$47:H48,"Y")</f>
        <v>2</v>
      </c>
      <c r="J48" s="545" t="s">
        <v>411</v>
      </c>
      <c r="K48" s="544">
        <f>COUNTIF(J$47:J48,"Y")</f>
        <v>2</v>
      </c>
      <c r="L48" s="463" t="s">
        <v>411</v>
      </c>
      <c r="M48" s="466">
        <f>COUNTIF(L$47:L48,"Y")</f>
        <v>2</v>
      </c>
      <c r="N48" s="545" t="s">
        <v>411</v>
      </c>
      <c r="O48" s="544">
        <f>COUNTIF(N$47:N48,"Y")</f>
        <v>2</v>
      </c>
      <c r="P48" s="545" t="s">
        <v>411</v>
      </c>
      <c r="Q48" s="544">
        <f>COUNTIF(P$47:P48,"Y")</f>
        <v>2</v>
      </c>
      <c r="R48" s="468" t="s">
        <v>411</v>
      </c>
      <c r="S48" s="468">
        <f>COUNTIF(R$47:R48,"Y")</f>
        <v>2</v>
      </c>
      <c r="T48" s="468" t="s">
        <v>411</v>
      </c>
      <c r="U48" s="468">
        <f>COUNTIF(T$47:T48,"Y")</f>
        <v>2</v>
      </c>
      <c r="V48" s="468" t="s">
        <v>354</v>
      </c>
      <c r="W48" s="468" t="s">
        <v>354</v>
      </c>
      <c r="X48" s="469" t="s">
        <v>354</v>
      </c>
      <c r="Y48" s="470" t="s">
        <v>470</v>
      </c>
    </row>
    <row r="49" spans="1:25" s="452" customFormat="1" ht="36">
      <c r="A49" s="554" t="s">
        <v>471</v>
      </c>
      <c r="B49" s="463">
        <v>6.3</v>
      </c>
      <c r="C49" s="463">
        <v>6</v>
      </c>
      <c r="D49" s="544" t="str">
        <f>IF(L49="Y",C49&amp;"."&amp;M49,0)</f>
        <v>6.3</v>
      </c>
      <c r="E49" s="465" t="s">
        <v>418</v>
      </c>
      <c r="F49" s="463" t="s">
        <v>411</v>
      </c>
      <c r="G49" s="466">
        <f>COUNTIF(F$47:F49,"Y")</f>
        <v>3</v>
      </c>
      <c r="H49" s="463" t="s">
        <v>411</v>
      </c>
      <c r="I49" s="466">
        <f>COUNTIF(H$47:H49,"Y")</f>
        <v>3</v>
      </c>
      <c r="J49" s="545" t="s">
        <v>411</v>
      </c>
      <c r="K49" s="544">
        <f>COUNTIF(J$47:J49,"Y")</f>
        <v>3</v>
      </c>
      <c r="L49" s="463" t="s">
        <v>411</v>
      </c>
      <c r="M49" s="466">
        <f>COUNTIF(L$47:L49,"Y")</f>
        <v>3</v>
      </c>
      <c r="N49" s="545" t="s">
        <v>411</v>
      </c>
      <c r="O49" s="544">
        <f>COUNTIF(N$47:N49,"Y")</f>
        <v>3</v>
      </c>
      <c r="P49" s="545" t="s">
        <v>411</v>
      </c>
      <c r="Q49" s="544">
        <f>COUNTIF(P$47:P49,"Y")</f>
        <v>3</v>
      </c>
      <c r="R49" s="468" t="s">
        <v>411</v>
      </c>
      <c r="S49" s="468">
        <f>COUNTIF(R$47:R49,"Y")</f>
        <v>3</v>
      </c>
      <c r="T49" s="468" t="s">
        <v>411</v>
      </c>
      <c r="U49" s="468">
        <f>COUNTIF(T$47:T49,"Y")</f>
        <v>3</v>
      </c>
      <c r="V49" s="468" t="s">
        <v>354</v>
      </c>
      <c r="W49" s="468" t="s">
        <v>354</v>
      </c>
      <c r="X49" s="469" t="s">
        <v>354</v>
      </c>
      <c r="Y49" s="470" t="s">
        <v>472</v>
      </c>
    </row>
    <row r="50" spans="1:25" s="452" customFormat="1">
      <c r="A50" s="462" t="s">
        <v>473</v>
      </c>
      <c r="B50" s="463">
        <v>6.4</v>
      </c>
      <c r="C50" s="463">
        <v>6</v>
      </c>
      <c r="D50" s="544">
        <f>IF(L50="Y",C50&amp;"."&amp;M50,0)</f>
        <v>0</v>
      </c>
      <c r="E50" s="535" t="s">
        <v>467</v>
      </c>
      <c r="F50" s="463" t="s">
        <v>410</v>
      </c>
      <c r="G50" s="466">
        <f>COUNTIF(F$47:F50,"Y")</f>
        <v>3</v>
      </c>
      <c r="H50" s="463" t="s">
        <v>410</v>
      </c>
      <c r="I50" s="466">
        <f>COUNTIF(H$47:H50,"Y")</f>
        <v>3</v>
      </c>
      <c r="J50" s="545" t="s">
        <v>411</v>
      </c>
      <c r="K50" s="544">
        <f>COUNTIF(J$47:J50,"Y")</f>
        <v>4</v>
      </c>
      <c r="L50" s="463" t="s">
        <v>410</v>
      </c>
      <c r="M50" s="466">
        <f>COUNTIF(L$47:L50,"Y")</f>
        <v>3</v>
      </c>
      <c r="N50" s="545" t="s">
        <v>410</v>
      </c>
      <c r="O50" s="544">
        <f>COUNTIF(N$47:N50,"Y")</f>
        <v>3</v>
      </c>
      <c r="P50" s="545" t="s">
        <v>410</v>
      </c>
      <c r="Q50" s="544">
        <f>COUNTIF(P$47:P50,"Y")</f>
        <v>3</v>
      </c>
      <c r="R50" s="468" t="s">
        <v>410</v>
      </c>
      <c r="S50" s="468">
        <f>COUNTIF(R$47:R50,"Y")</f>
        <v>3</v>
      </c>
      <c r="T50" s="468" t="s">
        <v>410</v>
      </c>
      <c r="U50" s="468">
        <f>COUNTIF(T$47:T50,"Y")</f>
        <v>3</v>
      </c>
      <c r="V50" s="468" t="s">
        <v>354</v>
      </c>
      <c r="W50" s="468" t="s">
        <v>354</v>
      </c>
      <c r="X50" s="469" t="s">
        <v>354</v>
      </c>
      <c r="Y50" s="470" t="s">
        <v>474</v>
      </c>
    </row>
    <row r="51" spans="1:25" s="452" customFormat="1" ht="18.75" thickBot="1">
      <c r="A51" s="488" t="s">
        <v>475</v>
      </c>
      <c r="B51" s="489">
        <v>6.5</v>
      </c>
      <c r="C51" s="555">
        <v>6</v>
      </c>
      <c r="D51" s="492">
        <f>IF(L51="Y",C51&amp;"."&amp;M51,0)</f>
        <v>0</v>
      </c>
      <c r="E51" s="491" t="s">
        <v>309</v>
      </c>
      <c r="F51" s="489" t="s">
        <v>410</v>
      </c>
      <c r="G51" s="492">
        <f>COUNTIF(F$47:F51,"Y")</f>
        <v>3</v>
      </c>
      <c r="H51" s="489" t="s">
        <v>410</v>
      </c>
      <c r="I51" s="492">
        <f>COUNTIF(H$47:H51,"Y")</f>
        <v>3</v>
      </c>
      <c r="J51" s="489" t="s">
        <v>410</v>
      </c>
      <c r="K51" s="492">
        <f>COUNTIF(J$47:J51,"Y")</f>
        <v>4</v>
      </c>
      <c r="L51" s="489" t="s">
        <v>410</v>
      </c>
      <c r="M51" s="492">
        <f>COUNTIF(L$47:L51,"Y")</f>
        <v>3</v>
      </c>
      <c r="N51" s="489" t="s">
        <v>410</v>
      </c>
      <c r="O51" s="492">
        <f>COUNTIF(N$47:N51,"Y")</f>
        <v>3</v>
      </c>
      <c r="P51" s="489" t="s">
        <v>410</v>
      </c>
      <c r="Q51" s="492">
        <f>COUNTIF(P$47:P51,"Y")</f>
        <v>3</v>
      </c>
      <c r="R51" s="556" t="s">
        <v>410</v>
      </c>
      <c r="S51" s="556">
        <f>COUNTIF(R$47:R51,"Y")</f>
        <v>3</v>
      </c>
      <c r="T51" s="556" t="s">
        <v>410</v>
      </c>
      <c r="U51" s="556">
        <f>COUNTIF(T$47:T51,"Y")</f>
        <v>3</v>
      </c>
      <c r="V51" s="557" t="s">
        <v>354</v>
      </c>
      <c r="W51" s="557" t="s">
        <v>354</v>
      </c>
      <c r="X51" s="558" t="s">
        <v>354</v>
      </c>
      <c r="Y51" s="559"/>
    </row>
    <row r="52" spans="1:25" s="452" customFormat="1" ht="18.75" thickBot="1">
      <c r="A52" s="496" t="s">
        <v>270</v>
      </c>
      <c r="B52" s="497"/>
      <c r="C52" s="497"/>
      <c r="D52" s="498" t="s">
        <v>13</v>
      </c>
      <c r="E52" s="499"/>
      <c r="F52" s="500"/>
      <c r="G52" s="501"/>
      <c r="H52" s="500"/>
      <c r="I52" s="501"/>
      <c r="J52" s="500"/>
      <c r="K52" s="501"/>
      <c r="L52" s="500"/>
      <c r="M52" s="501"/>
      <c r="N52" s="500"/>
      <c r="O52" s="501"/>
      <c r="P52" s="500"/>
      <c r="Q52" s="501"/>
      <c r="R52" s="502"/>
      <c r="S52" s="502"/>
      <c r="T52" s="502"/>
      <c r="U52" s="502"/>
      <c r="V52" s="503"/>
      <c r="W52" s="503"/>
      <c r="X52" s="504"/>
      <c r="Y52" s="505"/>
    </row>
    <row r="53" spans="1:25" s="452" customFormat="1">
      <c r="A53" s="506" t="s">
        <v>165</v>
      </c>
      <c r="B53" s="507">
        <v>7.1</v>
      </c>
      <c r="C53" s="508">
        <v>7</v>
      </c>
      <c r="D53" s="511" t="str">
        <f t="shared" ref="D53:D69" si="3">IF(L53="Y",C53&amp;"."&amp;M53,0)</f>
        <v>7.1</v>
      </c>
      <c r="E53" s="510" t="s">
        <v>352</v>
      </c>
      <c r="F53" s="507" t="s">
        <v>411</v>
      </c>
      <c r="G53" s="511">
        <f>COUNTIF(F$53:F53,"Y")</f>
        <v>1</v>
      </c>
      <c r="H53" s="507" t="s">
        <v>411</v>
      </c>
      <c r="I53" s="511">
        <f>COUNTIF(H$53:H53,"Y")</f>
        <v>1</v>
      </c>
      <c r="J53" s="507" t="s">
        <v>411</v>
      </c>
      <c r="K53" s="511">
        <f>COUNTIF(J$53:J53,"Y")</f>
        <v>1</v>
      </c>
      <c r="L53" s="507" t="s">
        <v>411</v>
      </c>
      <c r="M53" s="511">
        <f>COUNTIF(L$53:L53,"Y")</f>
        <v>1</v>
      </c>
      <c r="N53" s="507" t="s">
        <v>411</v>
      </c>
      <c r="O53" s="511">
        <f>COUNTIF(N$53:N53,"Y")</f>
        <v>1</v>
      </c>
      <c r="P53" s="507" t="s">
        <v>411</v>
      </c>
      <c r="Q53" s="511">
        <f>COUNTIF(P$53:P53,"Y")</f>
        <v>1</v>
      </c>
      <c r="R53" s="512" t="s">
        <v>411</v>
      </c>
      <c r="S53" s="512">
        <f>COUNTIF(R$53:R53,"Y")</f>
        <v>1</v>
      </c>
      <c r="T53" s="512" t="s">
        <v>411</v>
      </c>
      <c r="U53" s="512">
        <f>COUNTIF(T$53:T53,"Y")</f>
        <v>1</v>
      </c>
      <c r="V53" s="512" t="s">
        <v>244</v>
      </c>
      <c r="W53" s="512">
        <v>7.1</v>
      </c>
      <c r="X53" s="560" t="s">
        <v>419</v>
      </c>
      <c r="Y53" s="514" t="s">
        <v>476</v>
      </c>
    </row>
    <row r="54" spans="1:25" s="452" customFormat="1">
      <c r="A54" s="520" t="s">
        <v>477</v>
      </c>
      <c r="B54" s="463">
        <v>7.1999999999999993</v>
      </c>
      <c r="C54" s="515">
        <v>7</v>
      </c>
      <c r="D54" s="544" t="str">
        <f t="shared" si="3"/>
        <v>7.2</v>
      </c>
      <c r="E54" s="465" t="s">
        <v>357</v>
      </c>
      <c r="F54" s="463" t="s">
        <v>411</v>
      </c>
      <c r="G54" s="466">
        <f>COUNTIF(F$53:F54,"Y")</f>
        <v>2</v>
      </c>
      <c r="H54" s="463" t="s">
        <v>411</v>
      </c>
      <c r="I54" s="466">
        <f>COUNTIF(H$53:H54,"Y")</f>
        <v>2</v>
      </c>
      <c r="J54" s="463" t="s">
        <v>411</v>
      </c>
      <c r="K54" s="466">
        <f>COUNTIF(J$53:J54,"Y")</f>
        <v>2</v>
      </c>
      <c r="L54" s="463" t="s">
        <v>411</v>
      </c>
      <c r="M54" s="466">
        <f>COUNTIF(L$53:L54,"Y")</f>
        <v>2</v>
      </c>
      <c r="N54" s="463" t="s">
        <v>411</v>
      </c>
      <c r="O54" s="466">
        <f>COUNTIF(N$53:N54,"Y")</f>
        <v>2</v>
      </c>
      <c r="P54" s="463" t="s">
        <v>411</v>
      </c>
      <c r="Q54" s="466">
        <f>COUNTIF(P$53:P54,"Y")</f>
        <v>2</v>
      </c>
      <c r="R54" s="467" t="s">
        <v>411</v>
      </c>
      <c r="S54" s="467">
        <f>COUNTIF(R$53:R54,"Y")</f>
        <v>2</v>
      </c>
      <c r="T54" s="467" t="s">
        <v>411</v>
      </c>
      <c r="U54" s="467">
        <f>COUNTIF(T$53:T54,"Y")</f>
        <v>2</v>
      </c>
      <c r="V54" s="468" t="s">
        <v>354</v>
      </c>
      <c r="W54" s="468" t="s">
        <v>354</v>
      </c>
      <c r="X54" s="561"/>
      <c r="Y54" s="470"/>
    </row>
    <row r="55" spans="1:25" s="452" customFormat="1">
      <c r="A55" s="520" t="s">
        <v>478</v>
      </c>
      <c r="B55" s="463">
        <v>7.2999999999999989</v>
      </c>
      <c r="C55" s="515">
        <v>7</v>
      </c>
      <c r="D55" s="544" t="str">
        <f t="shared" si="3"/>
        <v>7.3</v>
      </c>
      <c r="E55" s="465" t="s">
        <v>357</v>
      </c>
      <c r="F55" s="463" t="s">
        <v>411</v>
      </c>
      <c r="G55" s="466">
        <f>COUNTIF(F$53:F55,"Y")</f>
        <v>3</v>
      </c>
      <c r="H55" s="463" t="s">
        <v>411</v>
      </c>
      <c r="I55" s="466">
        <f>COUNTIF(H$53:H55,"Y")</f>
        <v>3</v>
      </c>
      <c r="J55" s="463" t="s">
        <v>411</v>
      </c>
      <c r="K55" s="466">
        <f>COUNTIF(J$53:J55,"Y")</f>
        <v>3</v>
      </c>
      <c r="L55" s="463" t="s">
        <v>411</v>
      </c>
      <c r="M55" s="466">
        <f>COUNTIF(L$53:L55,"Y")</f>
        <v>3</v>
      </c>
      <c r="N55" s="463" t="s">
        <v>411</v>
      </c>
      <c r="O55" s="466">
        <f>COUNTIF(N$53:N55,"Y")</f>
        <v>3</v>
      </c>
      <c r="P55" s="463" t="s">
        <v>411</v>
      </c>
      <c r="Q55" s="466">
        <f>COUNTIF(P$53:P55,"Y")</f>
        <v>3</v>
      </c>
      <c r="R55" s="467" t="s">
        <v>411</v>
      </c>
      <c r="S55" s="467">
        <f>COUNTIF(R$53:R55,"Y")</f>
        <v>3</v>
      </c>
      <c r="T55" s="467" t="s">
        <v>411</v>
      </c>
      <c r="U55" s="467">
        <f>COUNTIF(T$53:T55,"Y")</f>
        <v>3</v>
      </c>
      <c r="V55" s="468" t="s">
        <v>354</v>
      </c>
      <c r="W55" s="468" t="s">
        <v>354</v>
      </c>
      <c r="X55" s="561"/>
      <c r="Y55" s="470" t="s">
        <v>479</v>
      </c>
    </row>
    <row r="56" spans="1:25" s="452" customFormat="1">
      <c r="A56" s="453" t="s">
        <v>356</v>
      </c>
      <c r="B56" s="454">
        <v>7.5</v>
      </c>
      <c r="C56" s="516">
        <v>7</v>
      </c>
      <c r="D56" s="457" t="str">
        <f t="shared" si="3"/>
        <v>7.4</v>
      </c>
      <c r="E56" s="456" t="s">
        <v>357</v>
      </c>
      <c r="F56" s="454" t="s">
        <v>411</v>
      </c>
      <c r="G56" s="457">
        <f>COUNTIF(F$53:F56,"Y")</f>
        <v>4</v>
      </c>
      <c r="H56" s="454" t="s">
        <v>411</v>
      </c>
      <c r="I56" s="457">
        <f>COUNTIF(H$53:H56,"Y")</f>
        <v>4</v>
      </c>
      <c r="J56" s="454" t="s">
        <v>411</v>
      </c>
      <c r="K56" s="457">
        <f>COUNTIF(J$53:J56,"Y")</f>
        <v>4</v>
      </c>
      <c r="L56" s="454" t="s">
        <v>411</v>
      </c>
      <c r="M56" s="457">
        <f>COUNTIF(L$53:L56,"Y")</f>
        <v>4</v>
      </c>
      <c r="N56" s="454" t="s">
        <v>411</v>
      </c>
      <c r="O56" s="457">
        <f>COUNTIF(N$53:N56,"Y")</f>
        <v>4</v>
      </c>
      <c r="P56" s="454" t="s">
        <v>411</v>
      </c>
      <c r="Q56" s="457">
        <f>COUNTIF(P$53:P56,"Y")</f>
        <v>4</v>
      </c>
      <c r="R56" s="458" t="s">
        <v>411</v>
      </c>
      <c r="S56" s="458">
        <f>COUNTIF(R$53:R56,"Y")</f>
        <v>4</v>
      </c>
      <c r="T56" s="458" t="s">
        <v>411</v>
      </c>
      <c r="U56" s="458">
        <f>COUNTIF(T$53:T56,"Y")</f>
        <v>4</v>
      </c>
      <c r="V56" s="458" t="s">
        <v>244</v>
      </c>
      <c r="W56" s="458">
        <v>7.2</v>
      </c>
      <c r="X56" s="518" t="s">
        <v>426</v>
      </c>
      <c r="Y56" s="461" t="s">
        <v>480</v>
      </c>
    </row>
    <row r="57" spans="1:25" s="452" customFormat="1">
      <c r="A57" s="520" t="s">
        <v>481</v>
      </c>
      <c r="B57" s="463">
        <v>7.6</v>
      </c>
      <c r="C57" s="515">
        <v>7</v>
      </c>
      <c r="D57" s="544">
        <f t="shared" si="3"/>
        <v>0</v>
      </c>
      <c r="E57" s="465" t="s">
        <v>357</v>
      </c>
      <c r="F57" s="463" t="s">
        <v>410</v>
      </c>
      <c r="G57" s="466">
        <f>COUNTIF(F$53:F57,"Y")</f>
        <v>4</v>
      </c>
      <c r="H57" s="463" t="s">
        <v>410</v>
      </c>
      <c r="I57" s="466">
        <f>COUNTIF(H$53:H57,"Y")</f>
        <v>4</v>
      </c>
      <c r="J57" s="463" t="s">
        <v>410</v>
      </c>
      <c r="K57" s="466">
        <f>COUNTIF(J$53:J57,"Y")</f>
        <v>4</v>
      </c>
      <c r="L57" s="463" t="s">
        <v>410</v>
      </c>
      <c r="M57" s="466">
        <f>COUNTIF(L$53:L57,"Y")</f>
        <v>4</v>
      </c>
      <c r="N57" s="463" t="s">
        <v>411</v>
      </c>
      <c r="O57" s="466">
        <f>COUNTIF(N$53:N57,"Y")</f>
        <v>5</v>
      </c>
      <c r="P57" s="463" t="s">
        <v>410</v>
      </c>
      <c r="Q57" s="466">
        <f>COUNTIF(P$53:P57,"Y")</f>
        <v>4</v>
      </c>
      <c r="R57" s="467" t="s">
        <v>411</v>
      </c>
      <c r="S57" s="467">
        <f>COUNTIF(R$53:R57,"Y")</f>
        <v>5</v>
      </c>
      <c r="T57" s="467" t="s">
        <v>410</v>
      </c>
      <c r="U57" s="467">
        <f>COUNTIF(T$53:T57,"Y")</f>
        <v>4</v>
      </c>
      <c r="V57" s="468" t="s">
        <v>354</v>
      </c>
      <c r="W57" s="468"/>
      <c r="X57" s="561" t="s">
        <v>354</v>
      </c>
      <c r="Y57" s="470"/>
    </row>
    <row r="58" spans="1:25" s="452" customFormat="1">
      <c r="A58" s="520" t="s">
        <v>482</v>
      </c>
      <c r="B58" s="517">
        <v>7.7</v>
      </c>
      <c r="C58" s="515">
        <v>7</v>
      </c>
      <c r="D58" s="544">
        <f t="shared" si="3"/>
        <v>0</v>
      </c>
      <c r="E58" s="465" t="s">
        <v>357</v>
      </c>
      <c r="F58" s="463" t="s">
        <v>410</v>
      </c>
      <c r="G58" s="466">
        <f>COUNTIF(F$53:F58,"Y")</f>
        <v>4</v>
      </c>
      <c r="H58" s="463" t="s">
        <v>410</v>
      </c>
      <c r="I58" s="466">
        <f>COUNTIF(H$53:H58,"Y")</f>
        <v>4</v>
      </c>
      <c r="J58" s="463" t="s">
        <v>410</v>
      </c>
      <c r="K58" s="466">
        <f>COUNTIF(J$53:J58,"Y")</f>
        <v>4</v>
      </c>
      <c r="L58" s="463" t="s">
        <v>410</v>
      </c>
      <c r="M58" s="466">
        <f>COUNTIF(L$53:L58,"Y")</f>
        <v>4</v>
      </c>
      <c r="N58" s="463" t="s">
        <v>411</v>
      </c>
      <c r="O58" s="466">
        <f>COUNTIF(N$53:N58,"Y")</f>
        <v>6</v>
      </c>
      <c r="P58" s="463" t="s">
        <v>410</v>
      </c>
      <c r="Q58" s="466">
        <f>COUNTIF(P$53:P58,"Y")</f>
        <v>4</v>
      </c>
      <c r="R58" s="467" t="s">
        <v>411</v>
      </c>
      <c r="S58" s="467">
        <f>COUNTIF(R$53:R58,"Y")</f>
        <v>6</v>
      </c>
      <c r="T58" s="467" t="s">
        <v>410</v>
      </c>
      <c r="U58" s="467">
        <f>COUNTIF(T$53:T58,"Y")</f>
        <v>4</v>
      </c>
      <c r="V58" s="468" t="s">
        <v>354</v>
      </c>
      <c r="W58" s="468"/>
      <c r="X58" s="561" t="s">
        <v>354</v>
      </c>
      <c r="Y58" s="470"/>
    </row>
    <row r="59" spans="1:25" s="452" customFormat="1">
      <c r="A59" s="520" t="s">
        <v>483</v>
      </c>
      <c r="B59" s="463">
        <v>7.8</v>
      </c>
      <c r="C59" s="515">
        <v>7</v>
      </c>
      <c r="D59" s="544">
        <f t="shared" si="3"/>
        <v>0</v>
      </c>
      <c r="E59" s="465" t="s">
        <v>357</v>
      </c>
      <c r="F59" s="463" t="s">
        <v>410</v>
      </c>
      <c r="G59" s="466">
        <f>COUNTIF(F$53:F59,"Y")</f>
        <v>4</v>
      </c>
      <c r="H59" s="463" t="s">
        <v>411</v>
      </c>
      <c r="I59" s="466">
        <f>COUNTIF(H$53:H59,"Y")</f>
        <v>5</v>
      </c>
      <c r="J59" s="463" t="s">
        <v>410</v>
      </c>
      <c r="K59" s="466">
        <f>COUNTIF(J$53:J59,"Y")</f>
        <v>4</v>
      </c>
      <c r="L59" s="463" t="s">
        <v>410</v>
      </c>
      <c r="M59" s="466">
        <f>COUNTIF(L$53:L59,"Y")</f>
        <v>4</v>
      </c>
      <c r="N59" s="463" t="s">
        <v>410</v>
      </c>
      <c r="O59" s="466">
        <f>COUNTIF(N$53:N59,"Y")</f>
        <v>6</v>
      </c>
      <c r="P59" s="463" t="s">
        <v>410</v>
      </c>
      <c r="Q59" s="466">
        <f>COUNTIF(P$53:P59,"Y")</f>
        <v>4</v>
      </c>
      <c r="R59" s="467" t="s">
        <v>410</v>
      </c>
      <c r="S59" s="467">
        <f>COUNTIF(R$53:R59,"Y")</f>
        <v>6</v>
      </c>
      <c r="T59" s="467" t="s">
        <v>410</v>
      </c>
      <c r="U59" s="467">
        <f>COUNTIF(T$53:T59,"Y")</f>
        <v>4</v>
      </c>
      <c r="V59" s="468" t="s">
        <v>354</v>
      </c>
      <c r="W59" s="468"/>
      <c r="X59" s="561" t="s">
        <v>354</v>
      </c>
      <c r="Y59" s="470"/>
    </row>
    <row r="60" spans="1:25" s="452" customFormat="1" ht="54">
      <c r="A60" s="453" t="s">
        <v>359</v>
      </c>
      <c r="B60" s="454">
        <v>7.9</v>
      </c>
      <c r="C60" s="516">
        <v>7</v>
      </c>
      <c r="D60" s="457" t="str">
        <f t="shared" si="3"/>
        <v>7.5</v>
      </c>
      <c r="E60" s="456" t="s">
        <v>357</v>
      </c>
      <c r="F60" s="454" t="s">
        <v>411</v>
      </c>
      <c r="G60" s="457">
        <f>COUNTIF(F$53:F60,"Y")</f>
        <v>5</v>
      </c>
      <c r="H60" s="454" t="s">
        <v>411</v>
      </c>
      <c r="I60" s="457">
        <f>COUNTIF(H$53:H60,"Y")</f>
        <v>6</v>
      </c>
      <c r="J60" s="454" t="s">
        <v>410</v>
      </c>
      <c r="K60" s="457">
        <f>COUNTIF(J$53:J60,"Y")</f>
        <v>4</v>
      </c>
      <c r="L60" s="454" t="s">
        <v>411</v>
      </c>
      <c r="M60" s="457">
        <f>COUNTIF(L$53:L60,"Y")</f>
        <v>5</v>
      </c>
      <c r="N60" s="454" t="s">
        <v>410</v>
      </c>
      <c r="O60" s="457">
        <f>COUNTIF(N$53:N60,"Y")</f>
        <v>6</v>
      </c>
      <c r="P60" s="454" t="s">
        <v>411</v>
      </c>
      <c r="Q60" s="457">
        <f>COUNTIF(P$53:P60,"Y")</f>
        <v>5</v>
      </c>
      <c r="R60" s="458" t="s">
        <v>410</v>
      </c>
      <c r="S60" s="458">
        <f>COUNTIF(R$53:R60,"Y")</f>
        <v>6</v>
      </c>
      <c r="T60" s="458" t="s">
        <v>411</v>
      </c>
      <c r="U60" s="458">
        <f>COUNTIF(T$53:T60,"Y")</f>
        <v>5</v>
      </c>
      <c r="V60" s="458" t="s">
        <v>244</v>
      </c>
      <c r="W60" s="458">
        <v>7.3</v>
      </c>
      <c r="X60" s="518" t="s">
        <v>419</v>
      </c>
      <c r="Y60" s="461" t="s">
        <v>484</v>
      </c>
    </row>
    <row r="61" spans="1:25" s="452" customFormat="1" ht="54">
      <c r="A61" s="453" t="s">
        <v>485</v>
      </c>
      <c r="B61" s="454">
        <v>7.9</v>
      </c>
      <c r="C61" s="516">
        <v>7</v>
      </c>
      <c r="D61" s="457" t="str">
        <f t="shared" si="3"/>
        <v>7.6</v>
      </c>
      <c r="E61" s="456" t="s">
        <v>357</v>
      </c>
      <c r="F61" s="454" t="s">
        <v>411</v>
      </c>
      <c r="G61" s="457">
        <f>COUNTIF(F$53:F61,"Y")</f>
        <v>6</v>
      </c>
      <c r="H61" s="454" t="s">
        <v>411</v>
      </c>
      <c r="I61" s="457">
        <f>COUNTIF(H$53:H61,"Y")</f>
        <v>7</v>
      </c>
      <c r="J61" s="454" t="s">
        <v>410</v>
      </c>
      <c r="K61" s="457">
        <f>COUNTIF(J$53:J61,"Y")</f>
        <v>4</v>
      </c>
      <c r="L61" s="454" t="s">
        <v>411</v>
      </c>
      <c r="M61" s="457">
        <f>COUNTIF(L$53:L61,"Y")</f>
        <v>6</v>
      </c>
      <c r="N61" s="454" t="s">
        <v>410</v>
      </c>
      <c r="O61" s="457">
        <f>COUNTIF(N$53:N61,"Y")</f>
        <v>6</v>
      </c>
      <c r="P61" s="454" t="s">
        <v>411</v>
      </c>
      <c r="Q61" s="457">
        <f>COUNTIF(P$53:P61,"Y")</f>
        <v>6</v>
      </c>
      <c r="R61" s="458" t="s">
        <v>410</v>
      </c>
      <c r="S61" s="458">
        <f>COUNTIF(R$53:R61,"Y")</f>
        <v>6</v>
      </c>
      <c r="T61" s="458" t="s">
        <v>411</v>
      </c>
      <c r="U61" s="458">
        <f>COUNTIF(T$53:T61,"Y")</f>
        <v>6</v>
      </c>
      <c r="V61" s="458" t="s">
        <v>244</v>
      </c>
      <c r="W61" s="458">
        <v>7.4</v>
      </c>
      <c r="X61" s="518" t="s">
        <v>419</v>
      </c>
      <c r="Y61" s="461" t="s">
        <v>486</v>
      </c>
    </row>
    <row r="62" spans="1:25" s="452" customFormat="1" ht="36">
      <c r="A62" s="453" t="s">
        <v>259</v>
      </c>
      <c r="B62" s="454">
        <v>7.4</v>
      </c>
      <c r="C62" s="516">
        <v>7</v>
      </c>
      <c r="D62" s="457">
        <f>IF(L62="Y",C62&amp;"."&amp;M62,0)</f>
        <v>0</v>
      </c>
      <c r="E62" s="456" t="s">
        <v>357</v>
      </c>
      <c r="F62" s="454" t="s">
        <v>410</v>
      </c>
      <c r="G62" s="457">
        <f>COUNTIF(F$53:F62,"Y")</f>
        <v>6</v>
      </c>
      <c r="H62" s="454" t="s">
        <v>410</v>
      </c>
      <c r="I62" s="457">
        <f>COUNTIF(H$53:H62,"Y")</f>
        <v>7</v>
      </c>
      <c r="J62" s="454" t="s">
        <v>410</v>
      </c>
      <c r="K62" s="457">
        <f>COUNTIF(J$53:J62,"Y")</f>
        <v>4</v>
      </c>
      <c r="L62" s="454" t="s">
        <v>410</v>
      </c>
      <c r="M62" s="457">
        <f>COUNTIF(L$53:L62,"Y")</f>
        <v>6</v>
      </c>
      <c r="N62" s="454" t="s">
        <v>410</v>
      </c>
      <c r="O62" s="457">
        <f>COUNTIF(N$53:N62,"Y")</f>
        <v>6</v>
      </c>
      <c r="P62" s="454" t="s">
        <v>410</v>
      </c>
      <c r="Q62" s="457">
        <f>COUNTIF(P$53:P62,"Y")</f>
        <v>6</v>
      </c>
      <c r="R62" s="458" t="s">
        <v>411</v>
      </c>
      <c r="S62" s="458">
        <f>COUNTIF(R$53:R62,"Y")</f>
        <v>7</v>
      </c>
      <c r="T62" s="458" t="s">
        <v>411</v>
      </c>
      <c r="U62" s="458">
        <f>COUNTIF(T$53:T62,"Y")</f>
        <v>7</v>
      </c>
      <c r="V62" s="458" t="s">
        <v>244</v>
      </c>
      <c r="W62" s="458">
        <v>7.5</v>
      </c>
      <c r="X62" s="518" t="s">
        <v>419</v>
      </c>
      <c r="Y62" s="461" t="s">
        <v>487</v>
      </c>
    </row>
    <row r="63" spans="1:25" s="452" customFormat="1">
      <c r="A63" s="520" t="s">
        <v>488</v>
      </c>
      <c r="B63" s="463">
        <v>7.1</v>
      </c>
      <c r="C63" s="515">
        <v>7</v>
      </c>
      <c r="D63" s="544">
        <f t="shared" si="3"/>
        <v>0</v>
      </c>
      <c r="E63" s="465" t="s">
        <v>357</v>
      </c>
      <c r="F63" s="463" t="s">
        <v>410</v>
      </c>
      <c r="G63" s="466">
        <f>COUNTIF(F$53:F63,"Y")</f>
        <v>6</v>
      </c>
      <c r="H63" s="463" t="s">
        <v>410</v>
      </c>
      <c r="I63" s="466">
        <f>COUNTIF(H$53:H63,"Y")</f>
        <v>7</v>
      </c>
      <c r="J63" s="463" t="s">
        <v>410</v>
      </c>
      <c r="K63" s="466">
        <f>COUNTIF(J$53:J63,"Y")</f>
        <v>4</v>
      </c>
      <c r="L63" s="463" t="s">
        <v>410</v>
      </c>
      <c r="M63" s="466">
        <f>COUNTIF(L$53:L63,"Y")</f>
        <v>6</v>
      </c>
      <c r="N63" s="463" t="s">
        <v>411</v>
      </c>
      <c r="O63" s="466">
        <f>COUNTIF(N$53:N63,"Y")</f>
        <v>7</v>
      </c>
      <c r="P63" s="463" t="s">
        <v>410</v>
      </c>
      <c r="Q63" s="466">
        <f>COUNTIF(P$53:P63,"Y")</f>
        <v>6</v>
      </c>
      <c r="R63" s="467" t="s">
        <v>411</v>
      </c>
      <c r="S63" s="467">
        <f>COUNTIF(R$53:R63,"Y")</f>
        <v>8</v>
      </c>
      <c r="T63" s="467" t="s">
        <v>410</v>
      </c>
      <c r="U63" s="467">
        <f>COUNTIF(T$53:T63,"Y")</f>
        <v>7</v>
      </c>
      <c r="V63" s="468" t="s">
        <v>354</v>
      </c>
      <c r="W63" s="468" t="s">
        <v>354</v>
      </c>
      <c r="X63" s="561" t="s">
        <v>354</v>
      </c>
      <c r="Y63" s="470" t="s">
        <v>480</v>
      </c>
    </row>
    <row r="64" spans="1:25" s="452" customFormat="1">
      <c r="A64" s="520" t="s">
        <v>489</v>
      </c>
      <c r="B64" s="463">
        <v>7.11</v>
      </c>
      <c r="C64" s="515">
        <v>7</v>
      </c>
      <c r="D64" s="544">
        <f t="shared" si="3"/>
        <v>0</v>
      </c>
      <c r="E64" s="465" t="s">
        <v>357</v>
      </c>
      <c r="F64" s="463" t="s">
        <v>410</v>
      </c>
      <c r="G64" s="466">
        <f>COUNTIF(F$53:F64,"Y")</f>
        <v>6</v>
      </c>
      <c r="H64" s="463" t="s">
        <v>410</v>
      </c>
      <c r="I64" s="466">
        <f>COUNTIF(H$53:H64,"Y")</f>
        <v>7</v>
      </c>
      <c r="J64" s="463" t="s">
        <v>410</v>
      </c>
      <c r="K64" s="466">
        <f>COUNTIF(J$53:J64,"Y")</f>
        <v>4</v>
      </c>
      <c r="L64" s="463" t="s">
        <v>410</v>
      </c>
      <c r="M64" s="466">
        <f>COUNTIF(L$53:L64,"Y")</f>
        <v>6</v>
      </c>
      <c r="N64" s="463" t="s">
        <v>411</v>
      </c>
      <c r="O64" s="466">
        <f>COUNTIF(N$53:N64,"Y")</f>
        <v>8</v>
      </c>
      <c r="P64" s="463" t="s">
        <v>410</v>
      </c>
      <c r="Q64" s="466">
        <f>COUNTIF(P$53:P64,"Y")</f>
        <v>6</v>
      </c>
      <c r="R64" s="467" t="s">
        <v>411</v>
      </c>
      <c r="S64" s="467">
        <f>COUNTIF(R$53:R64,"Y")</f>
        <v>9</v>
      </c>
      <c r="T64" s="467" t="s">
        <v>410</v>
      </c>
      <c r="U64" s="467">
        <f>COUNTIF(T$53:T64,"Y")</f>
        <v>7</v>
      </c>
      <c r="V64" s="468" t="s">
        <v>354</v>
      </c>
      <c r="W64" s="468" t="s">
        <v>354</v>
      </c>
      <c r="X64" s="561" t="s">
        <v>354</v>
      </c>
      <c r="Y64" s="470" t="s">
        <v>480</v>
      </c>
    </row>
    <row r="65" spans="1:25" s="452" customFormat="1">
      <c r="A65" s="562" t="s">
        <v>490</v>
      </c>
      <c r="B65" s="532">
        <v>7.12</v>
      </c>
      <c r="C65" s="533">
        <v>7</v>
      </c>
      <c r="D65" s="563">
        <f t="shared" si="3"/>
        <v>0</v>
      </c>
      <c r="E65" s="535" t="s">
        <v>357</v>
      </c>
      <c r="F65" s="536" t="s">
        <v>410</v>
      </c>
      <c r="G65" s="537">
        <f>COUNTIF(F$53:F65,"Y")</f>
        <v>6</v>
      </c>
      <c r="H65" s="536" t="s">
        <v>410</v>
      </c>
      <c r="I65" s="537">
        <f>COUNTIF(H$53:H65,"Y")</f>
        <v>7</v>
      </c>
      <c r="J65" s="536" t="s">
        <v>410</v>
      </c>
      <c r="K65" s="537">
        <f>COUNTIF(J$53:J65,"Y")</f>
        <v>4</v>
      </c>
      <c r="L65" s="536" t="s">
        <v>410</v>
      </c>
      <c r="M65" s="537">
        <f>COUNTIF(L$53:L65,"Y")</f>
        <v>6</v>
      </c>
      <c r="N65" s="536" t="s">
        <v>411</v>
      </c>
      <c r="O65" s="537">
        <f>COUNTIF(N$53:N65,"Y")</f>
        <v>9</v>
      </c>
      <c r="P65" s="536" t="s">
        <v>410</v>
      </c>
      <c r="Q65" s="537">
        <f>COUNTIF(P$53:P65,"Y")</f>
        <v>6</v>
      </c>
      <c r="R65" s="538" t="s">
        <v>411</v>
      </c>
      <c r="S65" s="538">
        <f>COUNTIF(R$53:R65,"Y")</f>
        <v>10</v>
      </c>
      <c r="T65" s="538" t="s">
        <v>410</v>
      </c>
      <c r="U65" s="538">
        <f>COUNTIF(T$53:T65,"Y")</f>
        <v>7</v>
      </c>
      <c r="V65" s="539" t="s">
        <v>354</v>
      </c>
      <c r="W65" s="539" t="s">
        <v>354</v>
      </c>
      <c r="X65" s="561" t="s">
        <v>354</v>
      </c>
      <c r="Y65" s="540"/>
    </row>
    <row r="66" spans="1:25" s="452" customFormat="1">
      <c r="A66" s="488" t="s">
        <v>491</v>
      </c>
      <c r="B66" s="489">
        <v>7.13</v>
      </c>
      <c r="C66" s="555">
        <v>7</v>
      </c>
      <c r="D66" s="492">
        <f t="shared" si="3"/>
        <v>0</v>
      </c>
      <c r="E66" s="491" t="s">
        <v>424</v>
      </c>
      <c r="F66" s="489" t="s">
        <v>410</v>
      </c>
      <c r="G66" s="492">
        <f>COUNTIF(F$53:F66,"Y")</f>
        <v>6</v>
      </c>
      <c r="H66" s="489" t="s">
        <v>410</v>
      </c>
      <c r="I66" s="492">
        <f>COUNTIF(H$53:H66,"Y")</f>
        <v>7</v>
      </c>
      <c r="J66" s="489" t="s">
        <v>410</v>
      </c>
      <c r="K66" s="492">
        <f>COUNTIF(J$53:J66,"Y")</f>
        <v>4</v>
      </c>
      <c r="L66" s="489" t="s">
        <v>410</v>
      </c>
      <c r="M66" s="492">
        <f>COUNTIF(L$53:L66,"Y")</f>
        <v>6</v>
      </c>
      <c r="N66" s="489" t="s">
        <v>410</v>
      </c>
      <c r="O66" s="492">
        <f>COUNTIF(N$53:N66,"Y")</f>
        <v>9</v>
      </c>
      <c r="P66" s="489" t="s">
        <v>410</v>
      </c>
      <c r="Q66" s="492">
        <f>COUNTIF(P$53:P66,"Y")</f>
        <v>6</v>
      </c>
      <c r="R66" s="493" t="s">
        <v>410</v>
      </c>
      <c r="S66" s="493">
        <f>COUNTIF(R$53:R66,"Y")</f>
        <v>10</v>
      </c>
      <c r="T66" s="493" t="s">
        <v>410</v>
      </c>
      <c r="U66" s="493">
        <f>COUNTIF(T$53:T66,"Y")</f>
        <v>7</v>
      </c>
      <c r="V66" s="493" t="s">
        <v>354</v>
      </c>
      <c r="W66" s="493"/>
      <c r="X66" s="564" t="s">
        <v>354</v>
      </c>
      <c r="Y66" s="559" t="s">
        <v>492</v>
      </c>
    </row>
    <row r="67" spans="1:25" s="452" customFormat="1">
      <c r="A67" s="479" t="s">
        <v>258</v>
      </c>
      <c r="B67" s="547">
        <v>7.14</v>
      </c>
      <c r="C67" s="565">
        <v>7</v>
      </c>
      <c r="D67" s="483">
        <f t="shared" si="3"/>
        <v>0</v>
      </c>
      <c r="E67" s="535" t="s">
        <v>357</v>
      </c>
      <c r="F67" s="547" t="s">
        <v>410</v>
      </c>
      <c r="G67" s="548">
        <f>COUNTIF(F$53:F67,"Y")</f>
        <v>6</v>
      </c>
      <c r="H67" s="547" t="s">
        <v>410</v>
      </c>
      <c r="I67" s="548">
        <f>COUNTIF(H$53:H67,"Y")</f>
        <v>7</v>
      </c>
      <c r="J67" s="547" t="s">
        <v>410</v>
      </c>
      <c r="K67" s="548">
        <f>COUNTIF(J$53:J67,"Y")</f>
        <v>4</v>
      </c>
      <c r="L67" s="547" t="s">
        <v>410</v>
      </c>
      <c r="M67" s="548">
        <f>COUNTIF(L$53:L67,"Y")</f>
        <v>6</v>
      </c>
      <c r="N67" s="547" t="s">
        <v>410</v>
      </c>
      <c r="O67" s="548">
        <f>COUNTIF(N$53:N67,"Y")</f>
        <v>9</v>
      </c>
      <c r="P67" s="547" t="s">
        <v>493</v>
      </c>
      <c r="Q67" s="548">
        <f>COUNTIF(P$53:P67,"Y")</f>
        <v>6</v>
      </c>
      <c r="R67" s="549" t="s">
        <v>411</v>
      </c>
      <c r="S67" s="549">
        <f>COUNTIF(R$53:R67,"Y")</f>
        <v>11</v>
      </c>
      <c r="T67" s="549" t="s">
        <v>411</v>
      </c>
      <c r="U67" s="549">
        <f>COUNTIF(T$53:T67,"Y")</f>
        <v>8</v>
      </c>
      <c r="V67" s="484" t="s">
        <v>354</v>
      </c>
      <c r="W67" s="484" t="s">
        <v>354</v>
      </c>
      <c r="X67" s="566" t="s">
        <v>354</v>
      </c>
      <c r="Y67" s="550" t="s">
        <v>480</v>
      </c>
    </row>
    <row r="68" spans="1:25" s="452" customFormat="1">
      <c r="A68" s="520" t="s">
        <v>257</v>
      </c>
      <c r="B68" s="463">
        <v>7.15</v>
      </c>
      <c r="C68" s="515">
        <v>7</v>
      </c>
      <c r="D68" s="544">
        <f t="shared" si="3"/>
        <v>0</v>
      </c>
      <c r="E68" s="465" t="s">
        <v>357</v>
      </c>
      <c r="F68" s="463" t="s">
        <v>410</v>
      </c>
      <c r="G68" s="466">
        <f>COUNTIF(F$53:F68,"Y")</f>
        <v>6</v>
      </c>
      <c r="H68" s="463" t="s">
        <v>410</v>
      </c>
      <c r="I68" s="466">
        <f>COUNTIF(H$53:H68,"Y")</f>
        <v>7</v>
      </c>
      <c r="J68" s="463" t="s">
        <v>410</v>
      </c>
      <c r="K68" s="466">
        <f>COUNTIF(J$53:J68,"Y")</f>
        <v>4</v>
      </c>
      <c r="L68" s="463" t="s">
        <v>410</v>
      </c>
      <c r="M68" s="466">
        <f>COUNTIF(L$53:L68,"Y")</f>
        <v>6</v>
      </c>
      <c r="N68" s="463" t="s">
        <v>410</v>
      </c>
      <c r="O68" s="466">
        <f>COUNTIF(N$53:N68,"Y")</f>
        <v>9</v>
      </c>
      <c r="P68" s="463" t="s">
        <v>410</v>
      </c>
      <c r="Q68" s="466">
        <f>COUNTIF(P$53:P68,"Y")</f>
        <v>6</v>
      </c>
      <c r="R68" s="467" t="s">
        <v>411</v>
      </c>
      <c r="S68" s="467">
        <f>COUNTIF(R$53:R68,"Y")</f>
        <v>12</v>
      </c>
      <c r="T68" s="467" t="s">
        <v>411</v>
      </c>
      <c r="U68" s="467">
        <f>COUNTIF(T$53:T68,"Y")</f>
        <v>9</v>
      </c>
      <c r="V68" s="468" t="s">
        <v>354</v>
      </c>
      <c r="W68" s="468" t="s">
        <v>354</v>
      </c>
      <c r="X68" s="561" t="s">
        <v>354</v>
      </c>
      <c r="Y68" s="470"/>
    </row>
    <row r="69" spans="1:25" s="452" customFormat="1" ht="18.75" thickBot="1">
      <c r="A69" s="520" t="s">
        <v>494</v>
      </c>
      <c r="B69" s="463">
        <v>7.16</v>
      </c>
      <c r="C69" s="515">
        <v>7</v>
      </c>
      <c r="D69" s="544" t="str">
        <f t="shared" si="3"/>
        <v>7.7</v>
      </c>
      <c r="E69" s="465" t="s">
        <v>357</v>
      </c>
      <c r="F69" s="463" t="s">
        <v>411</v>
      </c>
      <c r="G69" s="466">
        <f>COUNTIF(F$53:F69,"Y")</f>
        <v>7</v>
      </c>
      <c r="H69" s="463" t="s">
        <v>411</v>
      </c>
      <c r="I69" s="466">
        <f>COUNTIF(H$53:H69,"Y")</f>
        <v>8</v>
      </c>
      <c r="J69" s="463" t="s">
        <v>411</v>
      </c>
      <c r="K69" s="466">
        <f>COUNTIF(J$53:J69,"Y")</f>
        <v>5</v>
      </c>
      <c r="L69" s="463" t="s">
        <v>411</v>
      </c>
      <c r="M69" s="466">
        <f>COUNTIF(L$53:L69,"Y")</f>
        <v>7</v>
      </c>
      <c r="N69" s="463" t="s">
        <v>410</v>
      </c>
      <c r="O69" s="466">
        <f>COUNTIF(N$53:N69,"Y")</f>
        <v>9</v>
      </c>
      <c r="P69" s="463" t="s">
        <v>411</v>
      </c>
      <c r="Q69" s="466">
        <f>COUNTIF(P$53:P69,"Y")</f>
        <v>7</v>
      </c>
      <c r="R69" s="467" t="s">
        <v>410</v>
      </c>
      <c r="S69" s="467">
        <f>COUNTIF(R$53:R69,"Y")</f>
        <v>12</v>
      </c>
      <c r="T69" s="467" t="s">
        <v>411</v>
      </c>
      <c r="U69" s="467">
        <f>COUNTIF(T$53:T69,"Y")</f>
        <v>10</v>
      </c>
      <c r="V69" s="468" t="s">
        <v>354</v>
      </c>
      <c r="W69" s="468" t="s">
        <v>354</v>
      </c>
      <c r="X69" s="561" t="s">
        <v>354</v>
      </c>
      <c r="Y69" s="470"/>
    </row>
    <row r="70" spans="1:25" s="452" customFormat="1" ht="18.75" thickBot="1">
      <c r="A70" s="496" t="s">
        <v>202</v>
      </c>
      <c r="B70" s="497"/>
      <c r="C70" s="497"/>
      <c r="D70" s="498" t="s">
        <v>13</v>
      </c>
      <c r="E70" s="499"/>
      <c r="F70" s="500"/>
      <c r="G70" s="501"/>
      <c r="H70" s="500"/>
      <c r="I70" s="501"/>
      <c r="J70" s="500"/>
      <c r="K70" s="501"/>
      <c r="L70" s="500"/>
      <c r="M70" s="501"/>
      <c r="N70" s="500"/>
      <c r="O70" s="501"/>
      <c r="P70" s="500"/>
      <c r="Q70" s="501"/>
      <c r="R70" s="502"/>
      <c r="S70" s="502"/>
      <c r="T70" s="502"/>
      <c r="U70" s="502"/>
      <c r="V70" s="503"/>
      <c r="W70" s="503"/>
      <c r="X70" s="504"/>
      <c r="Y70" s="505"/>
    </row>
    <row r="71" spans="1:25" s="452" customFormat="1">
      <c r="A71" s="506" t="s">
        <v>363</v>
      </c>
      <c r="B71" s="507">
        <v>8.1</v>
      </c>
      <c r="C71" s="508">
        <v>8</v>
      </c>
      <c r="D71" s="457" t="str">
        <f t="shared" ref="D71:D94" si="4">IF(L71="Y",C71&amp;"."&amp;M71,0)</f>
        <v>8.1</v>
      </c>
      <c r="E71" s="510" t="s">
        <v>352</v>
      </c>
      <c r="F71" s="507" t="s">
        <v>411</v>
      </c>
      <c r="G71" s="511">
        <f>COUNTIF(F$71:F71,"Y")</f>
        <v>1</v>
      </c>
      <c r="H71" s="507" t="s">
        <v>411</v>
      </c>
      <c r="I71" s="511">
        <f>COUNTIF(H$71:H71,"Y")</f>
        <v>1</v>
      </c>
      <c r="J71" s="507" t="s">
        <v>411</v>
      </c>
      <c r="K71" s="511">
        <f>COUNTIF(J$71:J71,"Y")</f>
        <v>1</v>
      </c>
      <c r="L71" s="507" t="s">
        <v>411</v>
      </c>
      <c r="M71" s="511">
        <f>COUNTIF(L$71:L71,"Y")</f>
        <v>1</v>
      </c>
      <c r="N71" s="507" t="s">
        <v>410</v>
      </c>
      <c r="O71" s="511">
        <f>COUNTIF(N$71:N71,"Y")</f>
        <v>0</v>
      </c>
      <c r="P71" s="507" t="s">
        <v>411</v>
      </c>
      <c r="Q71" s="511">
        <f>COUNTIF(P$71:P71,"Y")</f>
        <v>1</v>
      </c>
      <c r="R71" s="512" t="s">
        <v>411</v>
      </c>
      <c r="S71" s="512">
        <f>COUNTIF(R$71:R71,"Y")</f>
        <v>1</v>
      </c>
      <c r="T71" s="512" t="s">
        <v>411</v>
      </c>
      <c r="U71" s="512">
        <f>COUNTIF(T$71:T71,"Y")</f>
        <v>1</v>
      </c>
      <c r="V71" s="512" t="s">
        <v>244</v>
      </c>
      <c r="W71" s="512">
        <v>8.1</v>
      </c>
      <c r="X71" s="560" t="s">
        <v>354</v>
      </c>
      <c r="Y71" s="514" t="s">
        <v>476</v>
      </c>
    </row>
    <row r="72" spans="1:25" s="452" customFormat="1" ht="36">
      <c r="A72" s="453" t="s">
        <v>166</v>
      </c>
      <c r="B72" s="454">
        <v>8.1999999999999993</v>
      </c>
      <c r="C72" s="516">
        <v>8</v>
      </c>
      <c r="D72" s="457" t="str">
        <f t="shared" si="4"/>
        <v>8.2</v>
      </c>
      <c r="E72" s="456" t="s">
        <v>349</v>
      </c>
      <c r="F72" s="454" t="s">
        <v>411</v>
      </c>
      <c r="G72" s="457">
        <f>COUNTIF(F$71:F72,"Y")</f>
        <v>2</v>
      </c>
      <c r="H72" s="454" t="s">
        <v>411</v>
      </c>
      <c r="I72" s="457">
        <f>COUNTIF(H$71:H72,"Y")</f>
        <v>2</v>
      </c>
      <c r="J72" s="454" t="s">
        <v>411</v>
      </c>
      <c r="K72" s="457">
        <f>COUNTIF(J$71:J72,"Y")</f>
        <v>2</v>
      </c>
      <c r="L72" s="454" t="s">
        <v>411</v>
      </c>
      <c r="M72" s="457">
        <f>COUNTIF(L$71:L72,"Y")</f>
        <v>2</v>
      </c>
      <c r="N72" s="454" t="s">
        <v>410</v>
      </c>
      <c r="O72" s="457">
        <f>COUNTIF(N$71:N72,"Y")</f>
        <v>0</v>
      </c>
      <c r="P72" s="454" t="s">
        <v>411</v>
      </c>
      <c r="Q72" s="457">
        <f>COUNTIF(P$71:P72,"Y")</f>
        <v>2</v>
      </c>
      <c r="R72" s="458" t="s">
        <v>410</v>
      </c>
      <c r="S72" s="458">
        <f>COUNTIF(R$71:R72,"Y")</f>
        <v>1</v>
      </c>
      <c r="T72" s="458" t="s">
        <v>411</v>
      </c>
      <c r="U72" s="458">
        <f>COUNTIF(T$71:T72,"Y")</f>
        <v>2</v>
      </c>
      <c r="V72" s="458" t="s">
        <v>244</v>
      </c>
      <c r="W72" s="458">
        <v>8.1999999999999993</v>
      </c>
      <c r="X72" s="459" t="s">
        <v>419</v>
      </c>
      <c r="Y72" s="461" t="s">
        <v>572</v>
      </c>
    </row>
    <row r="73" spans="1:25" s="452" customFormat="1">
      <c r="A73" s="453" t="s">
        <v>367</v>
      </c>
      <c r="B73" s="454">
        <v>8.2999999999999989</v>
      </c>
      <c r="C73" s="516">
        <v>8</v>
      </c>
      <c r="D73" s="457" t="str">
        <f t="shared" si="4"/>
        <v>8.3</v>
      </c>
      <c r="E73" s="456" t="s">
        <v>349</v>
      </c>
      <c r="F73" s="454" t="s">
        <v>411</v>
      </c>
      <c r="G73" s="457">
        <f>COUNTIF(F$71:F73,"Y")</f>
        <v>3</v>
      </c>
      <c r="H73" s="454" t="s">
        <v>411</v>
      </c>
      <c r="I73" s="457">
        <f>COUNTIF(H$71:H73,"Y")</f>
        <v>3</v>
      </c>
      <c r="J73" s="454" t="s">
        <v>411</v>
      </c>
      <c r="K73" s="457">
        <f>COUNTIF(J$71:J73,"Y")</f>
        <v>3</v>
      </c>
      <c r="L73" s="454" t="s">
        <v>411</v>
      </c>
      <c r="M73" s="457">
        <f>COUNTIF(L$71:L73,"Y")</f>
        <v>3</v>
      </c>
      <c r="N73" s="454" t="s">
        <v>411</v>
      </c>
      <c r="O73" s="457">
        <f>COUNTIF(N$71:N73,"Y")</f>
        <v>1</v>
      </c>
      <c r="P73" s="454" t="s">
        <v>411</v>
      </c>
      <c r="Q73" s="457">
        <f>COUNTIF(P$71:P73,"Y")</f>
        <v>3</v>
      </c>
      <c r="R73" s="458" t="s">
        <v>411</v>
      </c>
      <c r="S73" s="458">
        <f>COUNTIF(R$71:R73,"Y")</f>
        <v>2</v>
      </c>
      <c r="T73" s="458" t="s">
        <v>411</v>
      </c>
      <c r="U73" s="458">
        <f>COUNTIF(T$71:T73,"Y")</f>
        <v>3</v>
      </c>
      <c r="V73" s="458" t="s">
        <v>244</v>
      </c>
      <c r="W73" s="458">
        <v>8.3000000000000007</v>
      </c>
      <c r="X73" s="459" t="s">
        <v>419</v>
      </c>
      <c r="Y73" s="461" t="s">
        <v>13</v>
      </c>
    </row>
    <row r="74" spans="1:25" s="452" customFormat="1">
      <c r="A74" s="567" t="s">
        <v>160</v>
      </c>
      <c r="B74" s="454">
        <v>8.3999999999999986</v>
      </c>
      <c r="C74" s="516">
        <v>8</v>
      </c>
      <c r="D74" s="457" t="str">
        <f t="shared" si="4"/>
        <v>8.4</v>
      </c>
      <c r="E74" s="456" t="s">
        <v>418</v>
      </c>
      <c r="F74" s="454" t="s">
        <v>411</v>
      </c>
      <c r="G74" s="457">
        <f>COUNTIF(F$71:F74,"Y")</f>
        <v>4</v>
      </c>
      <c r="H74" s="454" t="s">
        <v>411</v>
      </c>
      <c r="I74" s="457">
        <f>COUNTIF(H$71:H74,"Y")</f>
        <v>4</v>
      </c>
      <c r="J74" s="454" t="s">
        <v>411</v>
      </c>
      <c r="K74" s="457">
        <f>COUNTIF(J$71:J74,"Y")</f>
        <v>4</v>
      </c>
      <c r="L74" s="454" t="s">
        <v>411</v>
      </c>
      <c r="M74" s="457">
        <f>COUNTIF(L$71:L74,"Y")</f>
        <v>4</v>
      </c>
      <c r="N74" s="454" t="s">
        <v>411</v>
      </c>
      <c r="O74" s="457">
        <f>COUNTIF(N$71:N74,"Y")</f>
        <v>2</v>
      </c>
      <c r="P74" s="454" t="s">
        <v>411</v>
      </c>
      <c r="Q74" s="457">
        <f>COUNTIF(P$71:P74,"Y")</f>
        <v>4</v>
      </c>
      <c r="R74" s="458" t="s">
        <v>411</v>
      </c>
      <c r="S74" s="458">
        <f>COUNTIF(R$71:R74,"Y")</f>
        <v>3</v>
      </c>
      <c r="T74" s="458" t="s">
        <v>411</v>
      </c>
      <c r="U74" s="458">
        <f>COUNTIF(T$71:T74,"Y")</f>
        <v>4</v>
      </c>
      <c r="V74" s="458" t="s">
        <v>244</v>
      </c>
      <c r="W74" s="458">
        <v>8.4</v>
      </c>
      <c r="X74" s="459" t="s">
        <v>419</v>
      </c>
      <c r="Y74" s="461"/>
    </row>
    <row r="75" spans="1:25" s="452" customFormat="1" ht="288">
      <c r="A75" s="453" t="s">
        <v>161</v>
      </c>
      <c r="B75" s="454">
        <v>8.4999999999999982</v>
      </c>
      <c r="C75" s="516">
        <v>8</v>
      </c>
      <c r="D75" s="457" t="str">
        <f t="shared" si="4"/>
        <v>8.5</v>
      </c>
      <c r="E75" s="456" t="s">
        <v>437</v>
      </c>
      <c r="F75" s="454" t="s">
        <v>411</v>
      </c>
      <c r="G75" s="457">
        <f>COUNTIF(F$71:F75,"Y")</f>
        <v>5</v>
      </c>
      <c r="H75" s="454" t="s">
        <v>411</v>
      </c>
      <c r="I75" s="457">
        <f>COUNTIF(H$71:H75,"Y")</f>
        <v>5</v>
      </c>
      <c r="J75" s="454" t="s">
        <v>411</v>
      </c>
      <c r="K75" s="457">
        <f>COUNTIF(J$71:J75,"Y")</f>
        <v>5</v>
      </c>
      <c r="L75" s="454" t="s">
        <v>411</v>
      </c>
      <c r="M75" s="457">
        <f>COUNTIF(L$71:L75,"Y")</f>
        <v>5</v>
      </c>
      <c r="N75" s="454" t="s">
        <v>411</v>
      </c>
      <c r="O75" s="457">
        <f>COUNTIF(N$71:N75,"Y")</f>
        <v>3</v>
      </c>
      <c r="P75" s="454" t="s">
        <v>411</v>
      </c>
      <c r="Q75" s="457">
        <f>COUNTIF(P$71:P75,"Y")</f>
        <v>5</v>
      </c>
      <c r="R75" s="458" t="s">
        <v>411</v>
      </c>
      <c r="S75" s="458">
        <f>COUNTIF(R$71:R75,"Y")</f>
        <v>4</v>
      </c>
      <c r="T75" s="458" t="s">
        <v>411</v>
      </c>
      <c r="U75" s="458">
        <f>COUNTIF(T$71:T75,"Y")</f>
        <v>5</v>
      </c>
      <c r="V75" s="458" t="s">
        <v>244</v>
      </c>
      <c r="W75" s="458">
        <v>8.5</v>
      </c>
      <c r="X75" s="459" t="s">
        <v>426</v>
      </c>
      <c r="Y75" s="568" t="s">
        <v>495</v>
      </c>
    </row>
    <row r="76" spans="1:25" s="452" customFormat="1">
      <c r="A76" s="462" t="s">
        <v>496</v>
      </c>
      <c r="B76" s="463">
        <v>8.5999999999999979</v>
      </c>
      <c r="C76" s="515">
        <v>8</v>
      </c>
      <c r="D76" s="544" t="str">
        <f t="shared" si="4"/>
        <v>8.6</v>
      </c>
      <c r="E76" s="535" t="s">
        <v>467</v>
      </c>
      <c r="F76" s="463" t="s">
        <v>411</v>
      </c>
      <c r="G76" s="466">
        <f>COUNTIF(F$71:F76,"Y")</f>
        <v>6</v>
      </c>
      <c r="H76" s="463" t="s">
        <v>411</v>
      </c>
      <c r="I76" s="466">
        <f>COUNTIF(H$71:H76,"Y")</f>
        <v>6</v>
      </c>
      <c r="J76" s="463" t="s">
        <v>411</v>
      </c>
      <c r="K76" s="466">
        <f>COUNTIF(J$71:J76,"Y")</f>
        <v>6</v>
      </c>
      <c r="L76" s="463" t="s">
        <v>411</v>
      </c>
      <c r="M76" s="466">
        <f>COUNTIF(L$71:L76,"Y")</f>
        <v>6</v>
      </c>
      <c r="N76" s="463" t="s">
        <v>411</v>
      </c>
      <c r="O76" s="466">
        <f>COUNTIF(N$71:N76,"Y")</f>
        <v>4</v>
      </c>
      <c r="P76" s="463" t="s">
        <v>411</v>
      </c>
      <c r="Q76" s="466">
        <f>COUNTIF(P$71:P76,"Y")</f>
        <v>6</v>
      </c>
      <c r="R76" s="467" t="s">
        <v>410</v>
      </c>
      <c r="S76" s="467">
        <f>COUNTIF(R$71:R76,"Y")</f>
        <v>4</v>
      </c>
      <c r="T76" s="467" t="s">
        <v>411</v>
      </c>
      <c r="U76" s="467">
        <f>COUNTIF(T$71:T76,"Y")</f>
        <v>6</v>
      </c>
      <c r="V76" s="468" t="s">
        <v>354</v>
      </c>
      <c r="W76" s="468" t="s">
        <v>354</v>
      </c>
      <c r="X76" s="469" t="s">
        <v>354</v>
      </c>
      <c r="Y76" s="470"/>
    </row>
    <row r="77" spans="1:25" s="452" customFormat="1">
      <c r="A77" s="520" t="s">
        <v>497</v>
      </c>
      <c r="B77" s="463">
        <v>8.6999999999999975</v>
      </c>
      <c r="C77" s="515">
        <v>8</v>
      </c>
      <c r="D77" s="544" t="str">
        <f t="shared" si="4"/>
        <v>8.7</v>
      </c>
      <c r="E77" s="465" t="s">
        <v>309</v>
      </c>
      <c r="F77" s="463" t="s">
        <v>411</v>
      </c>
      <c r="G77" s="466">
        <f>COUNTIF(F$71:F77,"Y")</f>
        <v>7</v>
      </c>
      <c r="H77" s="463" t="s">
        <v>411</v>
      </c>
      <c r="I77" s="466">
        <f>COUNTIF(H$71:H77,"Y")</f>
        <v>7</v>
      </c>
      <c r="J77" s="463" t="s">
        <v>411</v>
      </c>
      <c r="K77" s="466">
        <f>COUNTIF(J$71:J77,"Y")</f>
        <v>7</v>
      </c>
      <c r="L77" s="463" t="s">
        <v>411</v>
      </c>
      <c r="M77" s="466">
        <f>COUNTIF(L$71:L77,"Y")</f>
        <v>7</v>
      </c>
      <c r="N77" s="463" t="s">
        <v>410</v>
      </c>
      <c r="O77" s="466">
        <f>COUNTIF(N$71:N77,"Y")</f>
        <v>4</v>
      </c>
      <c r="P77" s="463" t="s">
        <v>411</v>
      </c>
      <c r="Q77" s="466">
        <f>COUNTIF(P$71:P77,"Y")</f>
        <v>7</v>
      </c>
      <c r="R77" s="467" t="s">
        <v>410</v>
      </c>
      <c r="S77" s="467">
        <f>COUNTIF(R$71:R77,"Y")</f>
        <v>4</v>
      </c>
      <c r="T77" s="467" t="s">
        <v>411</v>
      </c>
      <c r="U77" s="467">
        <f>COUNTIF(T$71:T77,"Y")</f>
        <v>7</v>
      </c>
      <c r="V77" s="468" t="s">
        <v>354</v>
      </c>
      <c r="W77" s="468" t="s">
        <v>354</v>
      </c>
      <c r="X77" s="469" t="s">
        <v>354</v>
      </c>
      <c r="Y77" s="527" t="s">
        <v>498</v>
      </c>
    </row>
    <row r="78" spans="1:25" s="452" customFormat="1">
      <c r="A78" s="520" t="s">
        <v>499</v>
      </c>
      <c r="B78" s="463">
        <v>8.6999999999999993</v>
      </c>
      <c r="C78" s="515">
        <v>8</v>
      </c>
      <c r="D78" s="544">
        <f t="shared" si="4"/>
        <v>0</v>
      </c>
      <c r="E78" s="465" t="s">
        <v>437</v>
      </c>
      <c r="F78" s="463" t="s">
        <v>410</v>
      </c>
      <c r="G78" s="466">
        <f>COUNTIF(F$71:F78,"Y")</f>
        <v>7</v>
      </c>
      <c r="H78" s="463" t="s">
        <v>410</v>
      </c>
      <c r="I78" s="466">
        <f>COUNTIF(H$71:H78,"Y")</f>
        <v>7</v>
      </c>
      <c r="J78" s="463" t="s">
        <v>410</v>
      </c>
      <c r="K78" s="466">
        <f>COUNTIF(J$71:J78,"Y")</f>
        <v>7</v>
      </c>
      <c r="L78" s="463" t="s">
        <v>410</v>
      </c>
      <c r="M78" s="466">
        <f>COUNTIF(L$71:L78,"Y")</f>
        <v>7</v>
      </c>
      <c r="N78" s="463" t="s">
        <v>411</v>
      </c>
      <c r="O78" s="466">
        <f>COUNTIF(N$71:N78,"Y")</f>
        <v>5</v>
      </c>
      <c r="P78" s="463" t="s">
        <v>410</v>
      </c>
      <c r="Q78" s="466">
        <f>COUNTIF(P$71:P78,"Y")</f>
        <v>7</v>
      </c>
      <c r="R78" s="467" t="s">
        <v>411</v>
      </c>
      <c r="S78" s="467">
        <f>COUNTIF(R$71:R78,"Y")</f>
        <v>5</v>
      </c>
      <c r="T78" s="467" t="s">
        <v>410</v>
      </c>
      <c r="U78" s="467">
        <f>COUNTIF(T$71:T78,"Y")</f>
        <v>7</v>
      </c>
      <c r="V78" s="468" t="s">
        <v>354</v>
      </c>
      <c r="W78" s="468" t="s">
        <v>354</v>
      </c>
      <c r="X78" s="469" t="s">
        <v>354</v>
      </c>
      <c r="Y78" s="470"/>
    </row>
    <row r="79" spans="1:25" s="452" customFormat="1">
      <c r="A79" s="453" t="s">
        <v>162</v>
      </c>
      <c r="B79" s="454">
        <v>8.7999999999999972</v>
      </c>
      <c r="C79" s="516">
        <v>8</v>
      </c>
      <c r="D79" s="457" t="str">
        <f t="shared" si="4"/>
        <v>8.8</v>
      </c>
      <c r="E79" s="456" t="s">
        <v>418</v>
      </c>
      <c r="F79" s="454" t="s">
        <v>411</v>
      </c>
      <c r="G79" s="457">
        <f>COUNTIF(F$71:F79,"Y")</f>
        <v>8</v>
      </c>
      <c r="H79" s="454" t="s">
        <v>411</v>
      </c>
      <c r="I79" s="457">
        <f>COUNTIF(H$71:H79,"Y")</f>
        <v>8</v>
      </c>
      <c r="J79" s="454" t="s">
        <v>411</v>
      </c>
      <c r="K79" s="457">
        <f>COUNTIF(J$71:J79,"Y")</f>
        <v>8</v>
      </c>
      <c r="L79" s="454" t="s">
        <v>411</v>
      </c>
      <c r="M79" s="457">
        <f>COUNTIF(L$71:L79,"Y")</f>
        <v>8</v>
      </c>
      <c r="N79" s="454" t="s">
        <v>411</v>
      </c>
      <c r="O79" s="457">
        <f>COUNTIF(N$71:N79,"Y")</f>
        <v>6</v>
      </c>
      <c r="P79" s="454" t="s">
        <v>410</v>
      </c>
      <c r="Q79" s="457">
        <f>COUNTIF(P$71:P79,"Y")</f>
        <v>7</v>
      </c>
      <c r="R79" s="458" t="s">
        <v>411</v>
      </c>
      <c r="S79" s="458">
        <f>COUNTIF(R$71:R79,"Y")</f>
        <v>6</v>
      </c>
      <c r="T79" s="458" t="s">
        <v>411</v>
      </c>
      <c r="U79" s="458">
        <f>COUNTIF(T$71:T79,"Y")</f>
        <v>8</v>
      </c>
      <c r="V79" s="458" t="s">
        <v>244</v>
      </c>
      <c r="W79" s="458">
        <v>8.6</v>
      </c>
      <c r="X79" s="459" t="s">
        <v>426</v>
      </c>
      <c r="Y79" s="568" t="s">
        <v>13</v>
      </c>
    </row>
    <row r="80" spans="1:25" s="452" customFormat="1">
      <c r="A80" s="488" t="s">
        <v>500</v>
      </c>
      <c r="B80" s="489">
        <v>8.8999999999999968</v>
      </c>
      <c r="C80" s="555">
        <v>8</v>
      </c>
      <c r="D80" s="492">
        <f t="shared" si="4"/>
        <v>0</v>
      </c>
      <c r="E80" s="491" t="s">
        <v>424</v>
      </c>
      <c r="F80" s="489" t="s">
        <v>410</v>
      </c>
      <c r="G80" s="492">
        <f>COUNTIF(F$71:F80,"Y")</f>
        <v>8</v>
      </c>
      <c r="H80" s="489" t="s">
        <v>410</v>
      </c>
      <c r="I80" s="492">
        <f>COUNTIF(H$71:H80,"Y")</f>
        <v>8</v>
      </c>
      <c r="J80" s="489" t="s">
        <v>410</v>
      </c>
      <c r="K80" s="492">
        <f>COUNTIF(J$71:J80,"Y")</f>
        <v>8</v>
      </c>
      <c r="L80" s="489" t="s">
        <v>410</v>
      </c>
      <c r="M80" s="492">
        <f>COUNTIF(L$71:L80,"Y")</f>
        <v>8</v>
      </c>
      <c r="N80" s="489" t="s">
        <v>410</v>
      </c>
      <c r="O80" s="492">
        <f>COUNTIF(N$71:N80,"Y")</f>
        <v>6</v>
      </c>
      <c r="P80" s="489" t="s">
        <v>410</v>
      </c>
      <c r="Q80" s="492">
        <f>COUNTIF(P$71:P80,"Y")</f>
        <v>7</v>
      </c>
      <c r="R80" s="467" t="s">
        <v>410</v>
      </c>
      <c r="S80" s="467">
        <f>COUNTIF(R$71:R80,"Y")</f>
        <v>6</v>
      </c>
      <c r="T80" s="467" t="s">
        <v>411</v>
      </c>
      <c r="U80" s="467">
        <f>COUNTIF(T$71:T80,"Y")</f>
        <v>9</v>
      </c>
      <c r="V80" s="569" t="s">
        <v>354</v>
      </c>
      <c r="W80" s="569" t="s">
        <v>354</v>
      </c>
      <c r="X80" s="570" t="s">
        <v>354</v>
      </c>
      <c r="Y80" s="571" t="s">
        <v>501</v>
      </c>
    </row>
    <row r="81" spans="1:25" s="452" customFormat="1">
      <c r="A81" s="462" t="s">
        <v>502</v>
      </c>
      <c r="B81" s="463">
        <v>8.11</v>
      </c>
      <c r="C81" s="515">
        <v>8</v>
      </c>
      <c r="D81" s="544">
        <f t="shared" si="4"/>
        <v>0</v>
      </c>
      <c r="E81" s="465" t="s">
        <v>357</v>
      </c>
      <c r="F81" s="463" t="s">
        <v>410</v>
      </c>
      <c r="G81" s="466">
        <f>COUNTIF(F$71:F81,"Y")</f>
        <v>8</v>
      </c>
      <c r="H81" s="463" t="s">
        <v>410</v>
      </c>
      <c r="I81" s="466">
        <f>COUNTIF(H$71:H81,"Y")</f>
        <v>8</v>
      </c>
      <c r="J81" s="463" t="s">
        <v>410</v>
      </c>
      <c r="K81" s="466">
        <f>COUNTIF(J$71:J81,"Y")</f>
        <v>8</v>
      </c>
      <c r="L81" s="463" t="s">
        <v>410</v>
      </c>
      <c r="M81" s="466">
        <f>COUNTIF(L$71:L81,"Y")</f>
        <v>8</v>
      </c>
      <c r="N81" s="463" t="s">
        <v>411</v>
      </c>
      <c r="O81" s="466">
        <f>COUNTIF(N$71:N81,"Y")</f>
        <v>7</v>
      </c>
      <c r="P81" s="463" t="s">
        <v>410</v>
      </c>
      <c r="Q81" s="466">
        <f>COUNTIF(P$71:P81,"Y")</f>
        <v>7</v>
      </c>
      <c r="R81" s="467" t="s">
        <v>411</v>
      </c>
      <c r="S81" s="467">
        <f>COUNTIF(R$71:R81,"Y")</f>
        <v>7</v>
      </c>
      <c r="T81" s="467" t="s">
        <v>410</v>
      </c>
      <c r="U81" s="467">
        <f>COUNTIF(T$71:T81,"Y")</f>
        <v>9</v>
      </c>
      <c r="V81" s="468" t="s">
        <v>354</v>
      </c>
      <c r="W81" s="468" t="s">
        <v>354</v>
      </c>
      <c r="X81" s="561" t="s">
        <v>354</v>
      </c>
      <c r="Y81" s="470"/>
    </row>
    <row r="82" spans="1:25" s="452" customFormat="1">
      <c r="A82" s="462" t="s">
        <v>503</v>
      </c>
      <c r="B82" s="463">
        <v>8.1199999999999992</v>
      </c>
      <c r="C82" s="515">
        <v>8</v>
      </c>
      <c r="D82" s="544">
        <f t="shared" si="4"/>
        <v>0</v>
      </c>
      <c r="E82" s="465" t="s">
        <v>418</v>
      </c>
      <c r="F82" s="463" t="s">
        <v>410</v>
      </c>
      <c r="G82" s="466">
        <f>COUNTIF(F$71:F82,"Y")</f>
        <v>8</v>
      </c>
      <c r="H82" s="463" t="s">
        <v>410</v>
      </c>
      <c r="I82" s="466">
        <f>COUNTIF(H$71:H82,"Y")</f>
        <v>8</v>
      </c>
      <c r="J82" s="463" t="s">
        <v>410</v>
      </c>
      <c r="K82" s="466">
        <f>COUNTIF(J$71:J82,"Y")</f>
        <v>8</v>
      </c>
      <c r="L82" s="463" t="s">
        <v>410</v>
      </c>
      <c r="M82" s="466">
        <f>COUNTIF(L$71:L82,"Y")</f>
        <v>8</v>
      </c>
      <c r="N82" s="463" t="s">
        <v>411</v>
      </c>
      <c r="O82" s="466">
        <f>COUNTIF(N$71:N82,"Y")</f>
        <v>8</v>
      </c>
      <c r="P82" s="463" t="s">
        <v>410</v>
      </c>
      <c r="Q82" s="466">
        <f>COUNTIF(P$71:P82,"Y")</f>
        <v>7</v>
      </c>
      <c r="R82" s="467" t="s">
        <v>411</v>
      </c>
      <c r="S82" s="467">
        <f>COUNTIF(R$71:R82,"Y")</f>
        <v>8</v>
      </c>
      <c r="T82" s="467" t="s">
        <v>410</v>
      </c>
      <c r="U82" s="467">
        <f>COUNTIF(T$71:T82,"Y")</f>
        <v>9</v>
      </c>
      <c r="V82" s="468" t="s">
        <v>354</v>
      </c>
      <c r="W82" s="468" t="s">
        <v>354</v>
      </c>
      <c r="X82" s="469" t="s">
        <v>354</v>
      </c>
      <c r="Y82" s="470" t="s">
        <v>504</v>
      </c>
    </row>
    <row r="83" spans="1:25" s="452" customFormat="1" ht="36">
      <c r="A83" s="462" t="s">
        <v>505</v>
      </c>
      <c r="B83" s="463">
        <v>8.1300000000000008</v>
      </c>
      <c r="C83" s="515">
        <v>8</v>
      </c>
      <c r="D83" s="544" t="str">
        <f t="shared" si="4"/>
        <v>8.9</v>
      </c>
      <c r="E83" s="465" t="s">
        <v>418</v>
      </c>
      <c r="F83" s="463" t="s">
        <v>411</v>
      </c>
      <c r="G83" s="466">
        <f>COUNTIF(F$71:F83,"Y")</f>
        <v>9</v>
      </c>
      <c r="H83" s="463" t="s">
        <v>411</v>
      </c>
      <c r="I83" s="466">
        <f>COUNTIF(H$71:H83,"Y")</f>
        <v>9</v>
      </c>
      <c r="J83" s="463" t="s">
        <v>411</v>
      </c>
      <c r="K83" s="466">
        <f>COUNTIF(J$71:J83,"Y")</f>
        <v>9</v>
      </c>
      <c r="L83" s="463" t="s">
        <v>411</v>
      </c>
      <c r="M83" s="466">
        <f>COUNTIF(L$71:L83,"Y")</f>
        <v>9</v>
      </c>
      <c r="N83" s="463" t="s">
        <v>410</v>
      </c>
      <c r="O83" s="466">
        <f>COUNTIF(N$71:N83,"Y")</f>
        <v>8</v>
      </c>
      <c r="P83" s="463" t="s">
        <v>411</v>
      </c>
      <c r="Q83" s="466">
        <f>COUNTIF(P$71:P83,"Y")</f>
        <v>8</v>
      </c>
      <c r="R83" s="467" t="s">
        <v>410</v>
      </c>
      <c r="S83" s="467">
        <f>COUNTIF(R$71:R83,"Y")</f>
        <v>8</v>
      </c>
      <c r="T83" s="467" t="s">
        <v>411</v>
      </c>
      <c r="U83" s="467">
        <f>COUNTIF(T$71:T83,"Y")</f>
        <v>10</v>
      </c>
      <c r="V83" s="468" t="s">
        <v>354</v>
      </c>
      <c r="W83" s="468" t="s">
        <v>354</v>
      </c>
      <c r="X83" s="469" t="s">
        <v>354</v>
      </c>
      <c r="Y83" s="470" t="s">
        <v>506</v>
      </c>
    </row>
    <row r="84" spans="1:25" s="452" customFormat="1">
      <c r="A84" s="506" t="s">
        <v>219</v>
      </c>
      <c r="B84" s="572">
        <v>8.1999999999999993</v>
      </c>
      <c r="C84" s="508">
        <v>8</v>
      </c>
      <c r="D84" s="457" t="str">
        <f>IF(L84="Y",C84&amp;"."&amp;M84,0)</f>
        <v>8.13</v>
      </c>
      <c r="E84" s="510" t="s">
        <v>437</v>
      </c>
      <c r="F84" s="454" t="s">
        <v>411</v>
      </c>
      <c r="G84" s="457">
        <f>COUNTIF(F$71:F90,"Y")</f>
        <v>12</v>
      </c>
      <c r="H84" s="454" t="s">
        <v>411</v>
      </c>
      <c r="I84" s="457">
        <f>COUNTIF(H$71:H90,"Y")</f>
        <v>12</v>
      </c>
      <c r="J84" s="454" t="s">
        <v>411</v>
      </c>
      <c r="K84" s="457">
        <f>COUNTIF(J$71:J90,"Y")</f>
        <v>12</v>
      </c>
      <c r="L84" s="454" t="s">
        <v>411</v>
      </c>
      <c r="M84" s="457">
        <f>COUNTIF(L$71:L90,"Y")</f>
        <v>13</v>
      </c>
      <c r="N84" s="454" t="s">
        <v>411</v>
      </c>
      <c r="O84" s="457">
        <f>COUNTIF(N$71:N90,"Y")</f>
        <v>12</v>
      </c>
      <c r="P84" s="454" t="s">
        <v>411</v>
      </c>
      <c r="Q84" s="511">
        <f>COUNTIF(P$71:P90,"Y")</f>
        <v>13</v>
      </c>
      <c r="R84" s="458" t="s">
        <v>411</v>
      </c>
      <c r="S84" s="458">
        <f>COUNTIF(R$71:R90,"Y")</f>
        <v>12</v>
      </c>
      <c r="T84" s="458" t="s">
        <v>411</v>
      </c>
      <c r="U84" s="512">
        <f>COUNTIF(T$71:T90,"Y")</f>
        <v>15</v>
      </c>
      <c r="V84" s="512" t="s">
        <v>244</v>
      </c>
      <c r="W84" s="573">
        <v>8.6999999999999993</v>
      </c>
      <c r="X84" s="513" t="s">
        <v>419</v>
      </c>
      <c r="Y84" s="514"/>
    </row>
    <row r="85" spans="1:25" s="452" customFormat="1">
      <c r="A85" s="453" t="s">
        <v>222</v>
      </c>
      <c r="B85" s="454">
        <v>8.14</v>
      </c>
      <c r="C85" s="516">
        <v>8</v>
      </c>
      <c r="D85" s="457" t="str">
        <f t="shared" si="4"/>
        <v>8.11</v>
      </c>
      <c r="E85" s="456" t="s">
        <v>437</v>
      </c>
      <c r="F85" s="454" t="s">
        <v>410</v>
      </c>
      <c r="G85" s="457">
        <f>COUNTIF(F$71:F85,"Y")</f>
        <v>10</v>
      </c>
      <c r="H85" s="454" t="s">
        <v>410</v>
      </c>
      <c r="I85" s="457">
        <f>COUNTIF(H$71:H85,"Y")</f>
        <v>10</v>
      </c>
      <c r="J85" s="454" t="s">
        <v>410</v>
      </c>
      <c r="K85" s="457">
        <f>COUNTIF(J$71:J85,"Y")</f>
        <v>10</v>
      </c>
      <c r="L85" s="454" t="s">
        <v>411</v>
      </c>
      <c r="M85" s="457">
        <f>COUNTIF(L$71:L85,"Y")</f>
        <v>11</v>
      </c>
      <c r="N85" s="454" t="s">
        <v>411</v>
      </c>
      <c r="O85" s="457">
        <f>COUNTIF(N$71:N85,"Y")</f>
        <v>10</v>
      </c>
      <c r="P85" s="454" t="s">
        <v>410</v>
      </c>
      <c r="Q85" s="457">
        <f>COUNTIF(P$71:P85,"Y")</f>
        <v>9</v>
      </c>
      <c r="R85" s="458" t="s">
        <v>411</v>
      </c>
      <c r="S85" s="458">
        <f>COUNTIF(R$71:R85,"Y")</f>
        <v>10</v>
      </c>
      <c r="T85" s="458" t="s">
        <v>410</v>
      </c>
      <c r="U85" s="458">
        <f>COUNTIF(T$71:T85,"Y")</f>
        <v>11</v>
      </c>
      <c r="V85" s="458" t="s">
        <v>244</v>
      </c>
      <c r="W85" s="458">
        <v>8.8000000000000007</v>
      </c>
      <c r="X85" s="459" t="s">
        <v>426</v>
      </c>
      <c r="Y85" s="461"/>
    </row>
    <row r="86" spans="1:25" s="452" customFormat="1" ht="144">
      <c r="A86" s="453" t="s">
        <v>379</v>
      </c>
      <c r="B86" s="454">
        <v>8.15</v>
      </c>
      <c r="C86" s="516">
        <v>8</v>
      </c>
      <c r="D86" s="457" t="str">
        <f t="shared" si="4"/>
        <v>8.12</v>
      </c>
      <c r="E86" s="456" t="s">
        <v>315</v>
      </c>
      <c r="F86" s="454" t="s">
        <v>411</v>
      </c>
      <c r="G86" s="457">
        <f>COUNTIF(F$71:F86,"Y")</f>
        <v>11</v>
      </c>
      <c r="H86" s="454" t="s">
        <v>411</v>
      </c>
      <c r="I86" s="457">
        <f>COUNTIF(H$71:H86,"Y")</f>
        <v>11</v>
      </c>
      <c r="J86" s="454" t="s">
        <v>410</v>
      </c>
      <c r="K86" s="457">
        <f>COUNTIF(J$71:J86,"Y")</f>
        <v>10</v>
      </c>
      <c r="L86" s="454" t="s">
        <v>411</v>
      </c>
      <c r="M86" s="457">
        <f>COUNTIF(L$71:L86,"Y")</f>
        <v>12</v>
      </c>
      <c r="N86" s="454" t="s">
        <v>411</v>
      </c>
      <c r="O86" s="457">
        <f>COUNTIF(N$71:N86,"Y")</f>
        <v>11</v>
      </c>
      <c r="P86" s="454" t="s">
        <v>411</v>
      </c>
      <c r="Q86" s="457">
        <f>COUNTIF(P$71:P86,"Y")</f>
        <v>10</v>
      </c>
      <c r="R86" s="458" t="s">
        <v>411</v>
      </c>
      <c r="S86" s="458">
        <f>COUNTIF(R$71:R86,"Y")</f>
        <v>11</v>
      </c>
      <c r="T86" s="458" t="s">
        <v>411</v>
      </c>
      <c r="U86" s="458">
        <f>COUNTIF(T$71:T86,"Y")</f>
        <v>12</v>
      </c>
      <c r="V86" s="458" t="s">
        <v>244</v>
      </c>
      <c r="W86" s="530">
        <v>8.9</v>
      </c>
      <c r="X86" s="459" t="s">
        <v>507</v>
      </c>
      <c r="Y86" s="568" t="s">
        <v>508</v>
      </c>
    </row>
    <row r="87" spans="1:25" s="452" customFormat="1">
      <c r="A87" s="462" t="s">
        <v>509</v>
      </c>
      <c r="B87" s="463">
        <v>8.16</v>
      </c>
      <c r="C87" s="515">
        <v>8</v>
      </c>
      <c r="D87" s="544">
        <f t="shared" si="4"/>
        <v>0</v>
      </c>
      <c r="E87" s="465" t="s">
        <v>418</v>
      </c>
      <c r="F87" s="463" t="s">
        <v>410</v>
      </c>
      <c r="G87" s="466">
        <f>COUNTIF(F$71:F87,"Y")</f>
        <v>11</v>
      </c>
      <c r="H87" s="463" t="s">
        <v>410</v>
      </c>
      <c r="I87" s="466">
        <f>COUNTIF(H$71:H87,"Y")</f>
        <v>11</v>
      </c>
      <c r="J87" s="463" t="s">
        <v>411</v>
      </c>
      <c r="K87" s="466">
        <f>COUNTIF(J$71:J87,"Y")</f>
        <v>11</v>
      </c>
      <c r="L87" s="463" t="s">
        <v>410</v>
      </c>
      <c r="M87" s="466">
        <f>COUNTIF(L$71:L87,"Y")</f>
        <v>12</v>
      </c>
      <c r="N87" s="463" t="s">
        <v>410</v>
      </c>
      <c r="O87" s="466">
        <f>COUNTIF(N$71:N87,"Y")</f>
        <v>11</v>
      </c>
      <c r="P87" s="463" t="s">
        <v>410</v>
      </c>
      <c r="Q87" s="466">
        <f>COUNTIF(P$71:P87,"Y")</f>
        <v>10</v>
      </c>
      <c r="R87" s="467" t="s">
        <v>410</v>
      </c>
      <c r="S87" s="467">
        <f>COUNTIF(R$71:R87,"Y")</f>
        <v>11</v>
      </c>
      <c r="T87" s="467" t="s">
        <v>410</v>
      </c>
      <c r="U87" s="467">
        <f>COUNTIF(T$71:T87,"Y")</f>
        <v>12</v>
      </c>
      <c r="V87" s="468" t="s">
        <v>354</v>
      </c>
      <c r="W87" s="468" t="s">
        <v>354</v>
      </c>
      <c r="X87" s="469" t="s">
        <v>354</v>
      </c>
      <c r="Y87" s="470" t="s">
        <v>510</v>
      </c>
    </row>
    <row r="88" spans="1:25" s="452" customFormat="1" ht="180">
      <c r="A88" s="462" t="s">
        <v>511</v>
      </c>
      <c r="B88" s="463">
        <v>8.17</v>
      </c>
      <c r="C88" s="515">
        <v>8</v>
      </c>
      <c r="D88" s="544">
        <f t="shared" si="4"/>
        <v>0</v>
      </c>
      <c r="E88" s="574" t="s">
        <v>308</v>
      </c>
      <c r="F88" s="463" t="s">
        <v>410</v>
      </c>
      <c r="G88" s="466">
        <f>COUNTIF(F$71:F88,"Y")</f>
        <v>11</v>
      </c>
      <c r="H88" s="463" t="s">
        <v>410</v>
      </c>
      <c r="I88" s="466">
        <f>COUNTIF(H$71:H88,"Y")</f>
        <v>11</v>
      </c>
      <c r="J88" s="463" t="s">
        <v>410</v>
      </c>
      <c r="K88" s="466">
        <f>COUNTIF(J$71:J88,"Y")</f>
        <v>11</v>
      </c>
      <c r="L88" s="463" t="s">
        <v>410</v>
      </c>
      <c r="M88" s="466">
        <f>COUNTIF(L$71:L88,"Y")</f>
        <v>12</v>
      </c>
      <c r="N88" s="463" t="s">
        <v>410</v>
      </c>
      <c r="O88" s="466">
        <f>COUNTIF(N$71:N88,"Y")</f>
        <v>11</v>
      </c>
      <c r="P88" s="463" t="s">
        <v>411</v>
      </c>
      <c r="Q88" s="466">
        <f>COUNTIF(P$71:P88,"Y")</f>
        <v>11</v>
      </c>
      <c r="R88" s="467" t="s">
        <v>410</v>
      </c>
      <c r="S88" s="467">
        <f>COUNTIF(R$71:R88,"Y")</f>
        <v>11</v>
      </c>
      <c r="T88" s="467" t="s">
        <v>411</v>
      </c>
      <c r="U88" s="467">
        <f>COUNTIF(T$71:T88,"Y")</f>
        <v>13</v>
      </c>
      <c r="V88" s="468" t="s">
        <v>354</v>
      </c>
      <c r="W88" s="468" t="s">
        <v>354</v>
      </c>
      <c r="X88" s="469" t="s">
        <v>354</v>
      </c>
      <c r="Y88" s="470" t="s">
        <v>512</v>
      </c>
    </row>
    <row r="89" spans="1:25" s="452" customFormat="1">
      <c r="A89" s="462" t="s">
        <v>513</v>
      </c>
      <c r="B89" s="525">
        <v>8.18</v>
      </c>
      <c r="C89" s="515">
        <v>8</v>
      </c>
      <c r="D89" s="544">
        <f t="shared" si="4"/>
        <v>0</v>
      </c>
      <c r="E89" s="465" t="s">
        <v>437</v>
      </c>
      <c r="F89" s="463" t="s">
        <v>410</v>
      </c>
      <c r="G89" s="466">
        <f>COUNTIF(F$71:F89,"Y")</f>
        <v>11</v>
      </c>
      <c r="H89" s="463" t="s">
        <v>410</v>
      </c>
      <c r="I89" s="466">
        <f>COUNTIF(H$71:H89,"Y")</f>
        <v>11</v>
      </c>
      <c r="J89" s="463" t="s">
        <v>410</v>
      </c>
      <c r="K89" s="466">
        <f>COUNTIF(J$71:J89,"Y")</f>
        <v>11</v>
      </c>
      <c r="L89" s="463" t="s">
        <v>410</v>
      </c>
      <c r="M89" s="466">
        <f>COUNTIF(L$71:L89,"Y")</f>
        <v>12</v>
      </c>
      <c r="N89" s="463" t="s">
        <v>410</v>
      </c>
      <c r="O89" s="466">
        <f>COUNTIF(N$71:N89,"Y")</f>
        <v>11</v>
      </c>
      <c r="P89" s="463" t="s">
        <v>411</v>
      </c>
      <c r="Q89" s="466">
        <f>COUNTIF(P$71:P89,"Y")</f>
        <v>12</v>
      </c>
      <c r="R89" s="467" t="s">
        <v>410</v>
      </c>
      <c r="S89" s="467">
        <f>COUNTIF(R$71:R89,"Y")</f>
        <v>11</v>
      </c>
      <c r="T89" s="467" t="s">
        <v>411</v>
      </c>
      <c r="U89" s="467">
        <f>COUNTIF(T$71:T89,"Y")</f>
        <v>14</v>
      </c>
      <c r="V89" s="468" t="s">
        <v>354</v>
      </c>
      <c r="W89" s="468" t="s">
        <v>354</v>
      </c>
      <c r="X89" s="469" t="s">
        <v>354</v>
      </c>
      <c r="Y89" s="470"/>
    </row>
    <row r="90" spans="1:25" s="452" customFormat="1">
      <c r="A90" s="453" t="s">
        <v>235</v>
      </c>
      <c r="B90" s="524">
        <v>8.19</v>
      </c>
      <c r="C90" s="516">
        <v>8</v>
      </c>
      <c r="D90" s="457" t="str">
        <f t="shared" si="4"/>
        <v>8.13</v>
      </c>
      <c r="E90" s="456" t="s">
        <v>309</v>
      </c>
      <c r="F90" s="454" t="s">
        <v>411</v>
      </c>
      <c r="G90" s="457">
        <f>COUNTIF(F$71:F90,"Y")</f>
        <v>12</v>
      </c>
      <c r="H90" s="454" t="s">
        <v>411</v>
      </c>
      <c r="I90" s="457">
        <f>COUNTIF(H$71:H90,"Y")</f>
        <v>12</v>
      </c>
      <c r="J90" s="454" t="s">
        <v>411</v>
      </c>
      <c r="K90" s="457">
        <f>COUNTIF(J$71:J90,"Y")</f>
        <v>12</v>
      </c>
      <c r="L90" s="454" t="s">
        <v>411</v>
      </c>
      <c r="M90" s="457">
        <f>COUNTIF(L$71:L90,"Y")</f>
        <v>13</v>
      </c>
      <c r="N90" s="454" t="s">
        <v>411</v>
      </c>
      <c r="O90" s="457">
        <f>COUNTIF(N$71:N90,"Y")</f>
        <v>12</v>
      </c>
      <c r="P90" s="454" t="s">
        <v>411</v>
      </c>
      <c r="Q90" s="457">
        <f>COUNTIF(P$71:P90,"Y")</f>
        <v>13</v>
      </c>
      <c r="R90" s="458" t="s">
        <v>411</v>
      </c>
      <c r="S90" s="458">
        <f>COUNTIF(R$71:R90,"Y")</f>
        <v>12</v>
      </c>
      <c r="T90" s="458" t="s">
        <v>411</v>
      </c>
      <c r="U90" s="458">
        <f>COUNTIF(T$71:T90,"Y")</f>
        <v>15</v>
      </c>
      <c r="V90" s="458" t="s">
        <v>244</v>
      </c>
      <c r="W90" s="575">
        <v>8.1</v>
      </c>
      <c r="X90" s="459" t="s">
        <v>419</v>
      </c>
      <c r="Y90" s="461"/>
    </row>
    <row r="91" spans="1:25" s="452" customFormat="1" ht="72">
      <c r="A91" s="453" t="s">
        <v>369</v>
      </c>
      <c r="B91" s="524">
        <v>8.1</v>
      </c>
      <c r="C91" s="516">
        <v>8</v>
      </c>
      <c r="D91" s="457" t="str">
        <f>IF(L91="Y",C91&amp;"."&amp;M91,0)</f>
        <v>8.14</v>
      </c>
      <c r="E91" s="456" t="s">
        <v>349</v>
      </c>
      <c r="F91" s="454" t="s">
        <v>410</v>
      </c>
      <c r="G91" s="457">
        <f>COUNTIF(F$71:F91,"Y")</f>
        <v>12</v>
      </c>
      <c r="H91" s="454" t="s">
        <v>411</v>
      </c>
      <c r="I91" s="457">
        <f>COUNTIF(H$71:H91,"Y")</f>
        <v>13</v>
      </c>
      <c r="J91" s="454" t="s">
        <v>411</v>
      </c>
      <c r="K91" s="457">
        <f>COUNTIF(J$71:J91,"Y")</f>
        <v>13</v>
      </c>
      <c r="L91" s="454" t="s">
        <v>411</v>
      </c>
      <c r="M91" s="457">
        <f>COUNTIF(L$71:L91,"Y")</f>
        <v>14</v>
      </c>
      <c r="N91" s="454" t="s">
        <v>410</v>
      </c>
      <c r="O91" s="457">
        <f>COUNTIF(N$71:N91,"Y")</f>
        <v>12</v>
      </c>
      <c r="P91" s="454" t="s">
        <v>411</v>
      </c>
      <c r="Q91" s="457">
        <f>COUNTIF(P$71:P91,"Y")</f>
        <v>14</v>
      </c>
      <c r="R91" s="458" t="s">
        <v>410</v>
      </c>
      <c r="S91" s="458">
        <f>COUNTIF(R$71:R91,"Y")</f>
        <v>12</v>
      </c>
      <c r="T91" s="458" t="s">
        <v>410</v>
      </c>
      <c r="U91" s="458">
        <f>COUNTIF(T$71:T91,"Y")</f>
        <v>15</v>
      </c>
      <c r="V91" s="458" t="s">
        <v>244</v>
      </c>
      <c r="W91" s="458">
        <v>8.11</v>
      </c>
      <c r="X91" s="459" t="s">
        <v>419</v>
      </c>
      <c r="Y91" s="461" t="s">
        <v>514</v>
      </c>
    </row>
    <row r="92" spans="1:25" s="452" customFormat="1">
      <c r="A92" s="562" t="s">
        <v>515</v>
      </c>
      <c r="B92" s="552">
        <v>8.2200000000000006</v>
      </c>
      <c r="C92" s="576">
        <v>8</v>
      </c>
      <c r="D92" s="544">
        <f t="shared" si="4"/>
        <v>0</v>
      </c>
      <c r="E92" s="535" t="s">
        <v>467</v>
      </c>
      <c r="F92" s="552" t="s">
        <v>410</v>
      </c>
      <c r="G92" s="551">
        <f>COUNTIF(F$71:F92,"Y")</f>
        <v>12</v>
      </c>
      <c r="H92" s="552" t="s">
        <v>411</v>
      </c>
      <c r="I92" s="551">
        <f>COUNTIF(H$71:H92,"Y")</f>
        <v>14</v>
      </c>
      <c r="J92" s="552" t="s">
        <v>410</v>
      </c>
      <c r="K92" s="551">
        <f>COUNTIF(J$71:J92,"Y")</f>
        <v>13</v>
      </c>
      <c r="L92" s="552" t="s">
        <v>410</v>
      </c>
      <c r="M92" s="551">
        <f>COUNTIF(L$71:L92,"Y")</f>
        <v>14</v>
      </c>
      <c r="N92" s="552" t="s">
        <v>410</v>
      </c>
      <c r="O92" s="551">
        <f>COUNTIF(N$71:N92,"Y")</f>
        <v>12</v>
      </c>
      <c r="P92" s="552" t="s">
        <v>410</v>
      </c>
      <c r="Q92" s="551">
        <f>COUNTIF(P$71:P92,"Y")</f>
        <v>14</v>
      </c>
      <c r="R92" s="539" t="s">
        <v>410</v>
      </c>
      <c r="S92" s="539">
        <f>COUNTIF(R$71:R92,"Y")</f>
        <v>12</v>
      </c>
      <c r="T92" s="539" t="s">
        <v>410</v>
      </c>
      <c r="U92" s="539">
        <f>COUNTIF(T$71:T92,"Y")</f>
        <v>15</v>
      </c>
      <c r="V92" s="539" t="s">
        <v>354</v>
      </c>
      <c r="W92" s="539" t="s">
        <v>354</v>
      </c>
      <c r="X92" s="469" t="s">
        <v>354</v>
      </c>
      <c r="Y92" s="577"/>
    </row>
    <row r="93" spans="1:25" s="452" customFormat="1">
      <c r="A93" s="520" t="s">
        <v>385</v>
      </c>
      <c r="B93" s="578">
        <v>8.2200000000000006</v>
      </c>
      <c r="C93" s="522">
        <v>8</v>
      </c>
      <c r="D93" s="544">
        <f t="shared" si="4"/>
        <v>0</v>
      </c>
      <c r="E93" s="465" t="s">
        <v>467</v>
      </c>
      <c r="F93" s="545" t="s">
        <v>410</v>
      </c>
      <c r="G93" s="544">
        <f>COUNTIF(F$71:F93,"Y")</f>
        <v>12</v>
      </c>
      <c r="H93" s="545" t="s">
        <v>410</v>
      </c>
      <c r="I93" s="544">
        <f>COUNTIF(H$71:H93,"Y")</f>
        <v>14</v>
      </c>
      <c r="J93" s="545" t="s">
        <v>411</v>
      </c>
      <c r="K93" s="544">
        <f>COUNTIF(J$71:J93,"Y")</f>
        <v>14</v>
      </c>
      <c r="L93" s="545" t="s">
        <v>410</v>
      </c>
      <c r="M93" s="544">
        <f>COUNTIF(L$71:L93,"Y")</f>
        <v>14</v>
      </c>
      <c r="N93" s="545" t="s">
        <v>410</v>
      </c>
      <c r="O93" s="544">
        <f>COUNTIF(N$71:N93,"Y")</f>
        <v>12</v>
      </c>
      <c r="P93" s="545" t="s">
        <v>410</v>
      </c>
      <c r="Q93" s="544">
        <f>COUNTIF(P$71:P93,"Y")</f>
        <v>14</v>
      </c>
      <c r="R93" s="468"/>
      <c r="S93" s="468"/>
      <c r="T93" s="468"/>
      <c r="U93" s="468"/>
      <c r="V93" s="468" t="s">
        <v>354</v>
      </c>
      <c r="W93" s="579" t="s">
        <v>354</v>
      </c>
      <c r="X93" s="469" t="s">
        <v>354</v>
      </c>
      <c r="Y93" s="523" t="s">
        <v>516</v>
      </c>
    </row>
    <row r="94" spans="1:25">
      <c r="A94" s="580" t="s">
        <v>517</v>
      </c>
      <c r="B94" s="581">
        <v>8.2200000000000006</v>
      </c>
      <c r="C94" s="582">
        <v>8</v>
      </c>
      <c r="D94" s="544">
        <f t="shared" si="4"/>
        <v>0</v>
      </c>
      <c r="E94" s="583" t="s">
        <v>424</v>
      </c>
      <c r="F94" s="581" t="s">
        <v>410</v>
      </c>
      <c r="G94" s="584">
        <f>COUNTIF(F$71:F94,"Y")</f>
        <v>12</v>
      </c>
      <c r="H94" s="581" t="s">
        <v>410</v>
      </c>
      <c r="I94" s="584">
        <f>COUNTIF(H$71:H94,"Y")</f>
        <v>14</v>
      </c>
      <c r="J94" s="581" t="s">
        <v>410</v>
      </c>
      <c r="K94" s="584">
        <f>COUNTIF(J$71:J94,"Y")</f>
        <v>14</v>
      </c>
      <c r="L94" s="581" t="s">
        <v>410</v>
      </c>
      <c r="M94" s="584">
        <f>COUNTIF(L$71:L94,"Y")</f>
        <v>14</v>
      </c>
      <c r="N94" s="581" t="s">
        <v>410</v>
      </c>
      <c r="O94" s="584">
        <f>COUNTIF(N$71:N94,"Y")</f>
        <v>12</v>
      </c>
      <c r="P94" s="581" t="s">
        <v>410</v>
      </c>
      <c r="Q94" s="584">
        <f>COUNTIF(P$71:P94,"Y")</f>
        <v>14</v>
      </c>
      <c r="R94" s="585" t="s">
        <v>410</v>
      </c>
      <c r="S94" s="585">
        <f>COUNTIF(R$71:R94,"Y")</f>
        <v>12</v>
      </c>
      <c r="T94" s="585" t="s">
        <v>410</v>
      </c>
      <c r="U94" s="585">
        <f>COUNTIF(T$71:T94,"Y")</f>
        <v>15</v>
      </c>
      <c r="V94" s="585" t="s">
        <v>354</v>
      </c>
      <c r="W94" s="585"/>
      <c r="X94" s="586" t="s">
        <v>354</v>
      </c>
      <c r="Y94" s="587" t="s">
        <v>518</v>
      </c>
    </row>
  </sheetData>
  <autoFilter ref="R2:Y92"/>
  <conditionalFormatting sqref="D4:D35 D38:D60 D62:D94">
    <cfRule type="cellIs" dxfId="3" priority="3" operator="equal">
      <formula>0</formula>
    </cfRule>
  </conditionalFormatting>
  <conditionalFormatting sqref="D36:D37">
    <cfRule type="cellIs" dxfId="2" priority="2" operator="equal">
      <formula>0</formula>
    </cfRule>
  </conditionalFormatting>
  <conditionalFormatting sqref="D61">
    <cfRule type="cellIs" dxfId="1" priority="1" operator="equal">
      <formula>0</formula>
    </cfRule>
  </conditionalFormatting>
  <printOptions horizontalCentered="1"/>
  <pageMargins left="0" right="0" top="0.25" bottom="0.25" header="0.3" footer="0.3"/>
  <pageSetup scale="42" fitToHeight="2" orientation="portrait"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8"/>
  <sheetViews>
    <sheetView topLeftCell="A2" zoomScale="59" zoomScaleNormal="59" zoomScaleSheetLayoutView="55" workbookViewId="0">
      <pane xSplit="1" ySplit="2" topLeftCell="B71" activePane="bottomRight" state="frozen"/>
      <selection activeCell="Y68" sqref="Y68"/>
      <selection pane="topRight" activeCell="Y68" sqref="Y68"/>
      <selection pane="bottomLeft" activeCell="Y68" sqref="Y68"/>
      <selection pane="bottomRight" activeCell="V81" sqref="V81"/>
    </sheetView>
  </sheetViews>
  <sheetFormatPr defaultColWidth="9.140625" defaultRowHeight="15.75" outlineLevelCol="1"/>
  <cols>
    <col min="1" max="1" width="60.85546875" style="589" bestFit="1" customWidth="1"/>
    <col min="2" max="2" width="9.42578125" style="589" customWidth="1"/>
    <col min="3" max="3" width="7" style="589" customWidth="1"/>
    <col min="4" max="4" width="12.140625" style="589" customWidth="1"/>
    <col min="5" max="5" width="11.42578125" style="590" customWidth="1"/>
    <col min="6" max="6" width="6.5703125" style="589" hidden="1" customWidth="1" outlineLevel="1"/>
    <col min="7" max="7" width="9.140625" style="589" hidden="1" customWidth="1" outlineLevel="1"/>
    <col min="8" max="8" width="6.5703125" style="589" hidden="1" customWidth="1" outlineLevel="1"/>
    <col min="9" max="9" width="9.140625" style="589" hidden="1" customWidth="1" outlineLevel="1"/>
    <col min="10" max="10" width="6.5703125" style="589" hidden="1" customWidth="1" outlineLevel="1"/>
    <col min="11" max="11" width="9.140625" style="589" hidden="1" customWidth="1" outlineLevel="1"/>
    <col min="12" max="12" width="6.5703125" style="589" customWidth="1" outlineLevel="1"/>
    <col min="13" max="13" width="9.140625" style="589" customWidth="1" outlineLevel="1"/>
    <col min="14" max="14" width="6.5703125" style="589" hidden="1" customWidth="1" outlineLevel="1"/>
    <col min="15" max="15" width="9.140625" style="589" hidden="1" customWidth="1" outlineLevel="1"/>
    <col min="16" max="16" width="6.5703125" style="589" hidden="1" customWidth="1" outlineLevel="1"/>
    <col min="17" max="17" width="9.140625" style="589" hidden="1" customWidth="1" outlineLevel="1"/>
    <col min="18" max="19" width="22" style="590" customWidth="1" outlineLevel="1"/>
    <col min="20" max="20" width="59.7109375" style="591" customWidth="1"/>
    <col min="21" max="21" width="22" style="590" bestFit="1" customWidth="1" outlineLevel="1"/>
    <col min="22" max="22" width="84.7109375" style="589" customWidth="1"/>
    <col min="23" max="24" width="79.28515625" style="592" hidden="1" customWidth="1"/>
    <col min="25" max="16384" width="9.140625" style="593"/>
  </cols>
  <sheetData>
    <row r="1" spans="1:24" ht="16.5" hidden="1" thickBot="1">
      <c r="A1" s="588">
        <f ca="1">TODAY()</f>
        <v>42124</v>
      </c>
    </row>
    <row r="2" spans="1:24" s="599" customFormat="1" ht="70.5" customHeight="1" thickBot="1">
      <c r="A2" s="594" t="s">
        <v>397</v>
      </c>
      <c r="B2" s="594" t="s">
        <v>398</v>
      </c>
      <c r="C2" s="594" t="s">
        <v>261</v>
      </c>
      <c r="D2" s="594" t="s">
        <v>146</v>
      </c>
      <c r="E2" s="594" t="s">
        <v>399</v>
      </c>
      <c r="F2" s="594" t="s">
        <v>147</v>
      </c>
      <c r="G2" s="594" t="s">
        <v>400</v>
      </c>
      <c r="H2" s="594" t="s">
        <v>150</v>
      </c>
      <c r="I2" s="594" t="s">
        <v>401</v>
      </c>
      <c r="J2" s="594" t="s">
        <v>148</v>
      </c>
      <c r="K2" s="594" t="s">
        <v>402</v>
      </c>
      <c r="L2" s="594" t="s">
        <v>146</v>
      </c>
      <c r="M2" s="594" t="s">
        <v>403</v>
      </c>
      <c r="N2" s="594" t="s">
        <v>149</v>
      </c>
      <c r="O2" s="594" t="s">
        <v>404</v>
      </c>
      <c r="P2" s="594" t="s">
        <v>196</v>
      </c>
      <c r="Q2" s="594" t="s">
        <v>405</v>
      </c>
      <c r="R2" s="595" t="s">
        <v>406</v>
      </c>
      <c r="S2" s="595" t="s">
        <v>407</v>
      </c>
      <c r="T2" s="596" t="s">
        <v>408</v>
      </c>
      <c r="U2" s="595" t="s">
        <v>519</v>
      </c>
      <c r="V2" s="594" t="s">
        <v>520</v>
      </c>
      <c r="W2" s="597" t="s">
        <v>521</v>
      </c>
      <c r="X2" s="598" t="s">
        <v>522</v>
      </c>
    </row>
    <row r="3" spans="1:24" s="607" customFormat="1" ht="18.75" thickBot="1">
      <c r="A3" s="600" t="s">
        <v>306</v>
      </c>
      <c r="B3" s="601"/>
      <c r="C3" s="601"/>
      <c r="D3" s="602" t="s">
        <v>308</v>
      </c>
      <c r="E3" s="603"/>
      <c r="F3" s="601" t="s">
        <v>13</v>
      </c>
      <c r="G3" s="601"/>
      <c r="H3" s="601" t="s">
        <v>13</v>
      </c>
      <c r="I3" s="601"/>
      <c r="J3" s="601" t="s">
        <v>13</v>
      </c>
      <c r="K3" s="601"/>
      <c r="L3" s="601"/>
      <c r="M3" s="601"/>
      <c r="N3" s="601"/>
      <c r="O3" s="601"/>
      <c r="P3" s="601"/>
      <c r="Q3" s="601"/>
      <c r="R3" s="604"/>
      <c r="S3" s="604"/>
      <c r="T3" s="605"/>
      <c r="U3" s="604"/>
      <c r="V3" s="604"/>
      <c r="W3" s="606"/>
      <c r="X3" s="606"/>
    </row>
    <row r="4" spans="1:24" s="607" customFormat="1" ht="18">
      <c r="A4" s="608" t="s">
        <v>307</v>
      </c>
      <c r="B4" s="609">
        <v>3.1</v>
      </c>
      <c r="C4" s="609">
        <v>3</v>
      </c>
      <c r="D4" s="610" t="str">
        <f t="shared" ref="D4:D11" si="0">IF(L4="Y",C4&amp;"."&amp;M4,0)</f>
        <v>3.1</v>
      </c>
      <c r="E4" s="611" t="s">
        <v>308</v>
      </c>
      <c r="F4" s="609" t="s">
        <v>410</v>
      </c>
      <c r="G4" s="609">
        <f>COUNTIF(F$4:F4,"Y")</f>
        <v>0</v>
      </c>
      <c r="H4" s="609" t="s">
        <v>410</v>
      </c>
      <c r="I4" s="609">
        <f>COUNTIF(H$4:H4,"Y")</f>
        <v>0</v>
      </c>
      <c r="J4" s="612" t="s">
        <v>410</v>
      </c>
      <c r="K4" s="612">
        <f>COUNTIF(J$4:J4,"Y")</f>
        <v>0</v>
      </c>
      <c r="L4" s="612" t="s">
        <v>411</v>
      </c>
      <c r="M4" s="612">
        <f>COUNTIF(L$4:L4,"Y")</f>
        <v>1</v>
      </c>
      <c r="N4" s="609" t="s">
        <v>410</v>
      </c>
      <c r="O4" s="609">
        <f>COUNTIF(N$4:N4,"Y")</f>
        <v>0</v>
      </c>
      <c r="P4" s="609" t="s">
        <v>410</v>
      </c>
      <c r="Q4" s="609">
        <f>COUNTIF(P$4:P4,"Y")</f>
        <v>0</v>
      </c>
      <c r="R4" s="613" t="s">
        <v>243</v>
      </c>
      <c r="S4" s="613">
        <v>3.1</v>
      </c>
      <c r="T4" s="614" t="s">
        <v>412</v>
      </c>
      <c r="U4" s="613">
        <v>1</v>
      </c>
      <c r="V4" s="615" t="s">
        <v>413</v>
      </c>
      <c r="W4" s="616"/>
      <c r="X4" s="617"/>
    </row>
    <row r="5" spans="1:24" s="607" customFormat="1" ht="18">
      <c r="A5" s="608" t="s">
        <v>312</v>
      </c>
      <c r="B5" s="609">
        <v>3.2</v>
      </c>
      <c r="C5" s="609">
        <v>3</v>
      </c>
      <c r="D5" s="610" t="str">
        <f t="shared" si="0"/>
        <v>3.2</v>
      </c>
      <c r="E5" s="611" t="s">
        <v>308</v>
      </c>
      <c r="F5" s="609" t="s">
        <v>410</v>
      </c>
      <c r="G5" s="609">
        <f>COUNTIF(F$4:F5,"Y")</f>
        <v>0</v>
      </c>
      <c r="H5" s="609" t="s">
        <v>410</v>
      </c>
      <c r="I5" s="609">
        <f>COUNTIF(H$4:H5,"Y")</f>
        <v>0</v>
      </c>
      <c r="J5" s="609" t="s">
        <v>410</v>
      </c>
      <c r="K5" s="609">
        <f>COUNTIF(J$4:J5,"Y")</f>
        <v>0</v>
      </c>
      <c r="L5" s="609" t="s">
        <v>411</v>
      </c>
      <c r="M5" s="609">
        <f>COUNTIF(L$4:L5,"Y")</f>
        <v>2</v>
      </c>
      <c r="N5" s="609" t="s">
        <v>410</v>
      </c>
      <c r="O5" s="609">
        <f>COUNTIF(N$4:N5,"Y")</f>
        <v>0</v>
      </c>
      <c r="P5" s="609" t="s">
        <v>410</v>
      </c>
      <c r="Q5" s="609">
        <f>COUNTIF(P$4:P5,"Y")</f>
        <v>0</v>
      </c>
      <c r="R5" s="613" t="s">
        <v>244</v>
      </c>
      <c r="S5" s="613">
        <v>3.2</v>
      </c>
      <c r="T5" s="614"/>
      <c r="U5" s="613">
        <v>1</v>
      </c>
      <c r="V5" s="618"/>
      <c r="W5" s="616"/>
      <c r="X5" s="617"/>
    </row>
    <row r="6" spans="1:24" s="607" customFormat="1" ht="18">
      <c r="A6" s="608" t="s">
        <v>415</v>
      </c>
      <c r="B6" s="609">
        <v>3.3</v>
      </c>
      <c r="C6" s="609">
        <v>3</v>
      </c>
      <c r="D6" s="610" t="str">
        <f t="shared" si="0"/>
        <v>3.3</v>
      </c>
      <c r="E6" s="611" t="s">
        <v>308</v>
      </c>
      <c r="F6" s="609" t="s">
        <v>410</v>
      </c>
      <c r="G6" s="609">
        <f>COUNTIF(F$4:F6,"Y")</f>
        <v>0</v>
      </c>
      <c r="H6" s="609" t="s">
        <v>410</v>
      </c>
      <c r="I6" s="609">
        <f>COUNTIF(H$4:H6,"Y")</f>
        <v>0</v>
      </c>
      <c r="J6" s="609" t="s">
        <v>410</v>
      </c>
      <c r="K6" s="609">
        <f>COUNTIF(J$4:J6,"Y")</f>
        <v>0</v>
      </c>
      <c r="L6" s="609" t="s">
        <v>411</v>
      </c>
      <c r="M6" s="609">
        <f>COUNTIF(L$4:L6,"Y")</f>
        <v>3</v>
      </c>
      <c r="N6" s="609" t="s">
        <v>410</v>
      </c>
      <c r="O6" s="609">
        <f>COUNTIF(N$4:N6,"Y")</f>
        <v>0</v>
      </c>
      <c r="P6" s="609" t="s">
        <v>410</v>
      </c>
      <c r="Q6" s="609">
        <f>COUNTIF(P$4:P6,"Y")</f>
        <v>0</v>
      </c>
      <c r="R6" s="613" t="s">
        <v>354</v>
      </c>
      <c r="S6" s="613"/>
      <c r="T6" s="614" t="s">
        <v>354</v>
      </c>
      <c r="U6" s="613" t="s">
        <v>523</v>
      </c>
      <c r="V6" s="618"/>
      <c r="W6" s="616"/>
      <c r="X6" s="617"/>
    </row>
    <row r="7" spans="1:24" s="607" customFormat="1" ht="18">
      <c r="A7" s="619" t="s">
        <v>158</v>
      </c>
      <c r="B7" s="609">
        <v>3.4</v>
      </c>
      <c r="C7" s="609">
        <v>3</v>
      </c>
      <c r="D7" s="610" t="str">
        <f t="shared" si="0"/>
        <v>3.4</v>
      </c>
      <c r="E7" s="611" t="s">
        <v>308</v>
      </c>
      <c r="F7" s="609" t="s">
        <v>411</v>
      </c>
      <c r="G7" s="609">
        <f>COUNTIF(F$4:F7,"Y")</f>
        <v>1</v>
      </c>
      <c r="H7" s="609" t="s">
        <v>411</v>
      </c>
      <c r="I7" s="609">
        <f>COUNTIF(H$4:H7,"Y")</f>
        <v>1</v>
      </c>
      <c r="J7" s="609" t="s">
        <v>411</v>
      </c>
      <c r="K7" s="609">
        <f>COUNTIF(J$4:J7,"Y")</f>
        <v>1</v>
      </c>
      <c r="L7" s="609" t="s">
        <v>411</v>
      </c>
      <c r="M7" s="609">
        <f>COUNTIF(L$4:L7,"Y")</f>
        <v>4</v>
      </c>
      <c r="N7" s="609" t="s">
        <v>411</v>
      </c>
      <c r="O7" s="609">
        <f>COUNTIF(N$4:N7,"Y")</f>
        <v>1</v>
      </c>
      <c r="P7" s="609" t="s">
        <v>411</v>
      </c>
      <c r="Q7" s="609">
        <f>COUNTIF(P$4:P7,"Y")</f>
        <v>1</v>
      </c>
      <c r="R7" s="613" t="s">
        <v>243</v>
      </c>
      <c r="S7" s="613">
        <v>3.3</v>
      </c>
      <c r="T7" s="614" t="s">
        <v>524</v>
      </c>
      <c r="U7" s="613">
        <v>3</v>
      </c>
      <c r="V7" s="618"/>
      <c r="W7" s="616"/>
      <c r="X7" s="617"/>
    </row>
    <row r="8" spans="1:24" s="607" customFormat="1" ht="18">
      <c r="A8" s="619" t="s">
        <v>320</v>
      </c>
      <c r="B8" s="609">
        <v>3.5</v>
      </c>
      <c r="C8" s="609">
        <v>3</v>
      </c>
      <c r="D8" s="610" t="str">
        <f t="shared" si="0"/>
        <v>3.5</v>
      </c>
      <c r="E8" s="611" t="s">
        <v>525</v>
      </c>
      <c r="F8" s="609" t="s">
        <v>411</v>
      </c>
      <c r="G8" s="609">
        <f>COUNTIF(F$4:F8,"Y")</f>
        <v>2</v>
      </c>
      <c r="H8" s="609" t="s">
        <v>411</v>
      </c>
      <c r="I8" s="609">
        <f>COUNTIF(H$4:H8,"Y")</f>
        <v>2</v>
      </c>
      <c r="J8" s="609" t="s">
        <v>411</v>
      </c>
      <c r="K8" s="609">
        <f>COUNTIF(J$4:J8,"Y")</f>
        <v>2</v>
      </c>
      <c r="L8" s="609" t="s">
        <v>411</v>
      </c>
      <c r="M8" s="609">
        <f>COUNTIF(L$4:L8,"Y")</f>
        <v>5</v>
      </c>
      <c r="N8" s="609" t="s">
        <v>411</v>
      </c>
      <c r="O8" s="609">
        <f>COUNTIF(N$4:N8,"Y")</f>
        <v>2</v>
      </c>
      <c r="P8" s="609" t="s">
        <v>411</v>
      </c>
      <c r="Q8" s="609">
        <f>COUNTIF(P$4:P8,"Y")</f>
        <v>2</v>
      </c>
      <c r="R8" s="613" t="s">
        <v>244</v>
      </c>
      <c r="S8" s="613">
        <v>3.4</v>
      </c>
      <c r="T8" s="614" t="s">
        <v>417</v>
      </c>
      <c r="U8" s="613" t="s">
        <v>526</v>
      </c>
      <c r="V8" s="618"/>
      <c r="W8" s="616"/>
      <c r="X8" s="617"/>
    </row>
    <row r="9" spans="1:24" s="607" customFormat="1" ht="18">
      <c r="A9" s="619" t="s">
        <v>157</v>
      </c>
      <c r="B9" s="609">
        <v>3.6</v>
      </c>
      <c r="C9" s="609">
        <v>3</v>
      </c>
      <c r="D9" s="610" t="str">
        <f t="shared" si="0"/>
        <v>3.6</v>
      </c>
      <c r="E9" s="611" t="s">
        <v>418</v>
      </c>
      <c r="F9" s="609" t="s">
        <v>411</v>
      </c>
      <c r="G9" s="609">
        <f>COUNTIF(F$4:F9,"Y")</f>
        <v>3</v>
      </c>
      <c r="H9" s="609" t="s">
        <v>411</v>
      </c>
      <c r="I9" s="609">
        <f>COUNTIF(H$4:H9,"Y")</f>
        <v>3</v>
      </c>
      <c r="J9" s="609" t="s">
        <v>411</v>
      </c>
      <c r="K9" s="609">
        <f>COUNTIF(J$4:J9,"Y")</f>
        <v>3</v>
      </c>
      <c r="L9" s="609" t="s">
        <v>411</v>
      </c>
      <c r="M9" s="609">
        <f>COUNTIF(L$4:L9,"Y")</f>
        <v>6</v>
      </c>
      <c r="N9" s="609" t="s">
        <v>411</v>
      </c>
      <c r="O9" s="609">
        <f>COUNTIF(N$4:N9,"Y")</f>
        <v>3</v>
      </c>
      <c r="P9" s="609" t="s">
        <v>411</v>
      </c>
      <c r="Q9" s="609">
        <f>COUNTIF(P$4:P9,"Y")</f>
        <v>3</v>
      </c>
      <c r="R9" s="613" t="s">
        <v>244</v>
      </c>
      <c r="S9" s="613">
        <v>3.5</v>
      </c>
      <c r="T9" s="614" t="s">
        <v>419</v>
      </c>
      <c r="U9" s="613" t="s">
        <v>527</v>
      </c>
      <c r="V9" s="618"/>
      <c r="W9" s="616"/>
      <c r="X9" s="617"/>
    </row>
    <row r="10" spans="1:24" s="629" customFormat="1" ht="18">
      <c r="A10" s="620" t="s">
        <v>421</v>
      </c>
      <c r="B10" s="621">
        <v>3.7</v>
      </c>
      <c r="C10" s="621">
        <v>3</v>
      </c>
      <c r="D10" s="622" t="str">
        <f t="shared" si="0"/>
        <v>3.7</v>
      </c>
      <c r="E10" s="623" t="s">
        <v>418</v>
      </c>
      <c r="F10" s="621" t="s">
        <v>411</v>
      </c>
      <c r="G10" s="621">
        <f>COUNTIF(F$4:F10,"Y")</f>
        <v>4</v>
      </c>
      <c r="H10" s="621" t="s">
        <v>411</v>
      </c>
      <c r="I10" s="621">
        <f>COUNTIF(H$4:H10,"Y")</f>
        <v>4</v>
      </c>
      <c r="J10" s="621" t="s">
        <v>411</v>
      </c>
      <c r="K10" s="621">
        <f>COUNTIF(J$4:J10,"Y")</f>
        <v>4</v>
      </c>
      <c r="L10" s="621" t="s">
        <v>411</v>
      </c>
      <c r="M10" s="621">
        <f>COUNTIF(L$4:L10,"Y")</f>
        <v>7</v>
      </c>
      <c r="N10" s="621" t="s">
        <v>411</v>
      </c>
      <c r="O10" s="621">
        <f>COUNTIF(N$4:N10,"Y")</f>
        <v>4</v>
      </c>
      <c r="P10" s="621" t="s">
        <v>411</v>
      </c>
      <c r="Q10" s="621">
        <f>COUNTIF(P$4:P10,"Y")</f>
        <v>4</v>
      </c>
      <c r="R10" s="624" t="s">
        <v>528</v>
      </c>
      <c r="S10" s="624" t="s">
        <v>529</v>
      </c>
      <c r="T10" s="625" t="s">
        <v>530</v>
      </c>
      <c r="U10" s="624">
        <v>3</v>
      </c>
      <c r="V10" s="626" t="s">
        <v>531</v>
      </c>
      <c r="W10" s="627"/>
      <c r="X10" s="628"/>
    </row>
    <row r="11" spans="1:24" s="629" customFormat="1" ht="36.75" thickBot="1">
      <c r="A11" s="630" t="s">
        <v>423</v>
      </c>
      <c r="B11" s="631">
        <v>3.8</v>
      </c>
      <c r="C11" s="631">
        <v>3</v>
      </c>
      <c r="D11" s="632">
        <f t="shared" si="0"/>
        <v>0</v>
      </c>
      <c r="E11" s="633" t="s">
        <v>424</v>
      </c>
      <c r="F11" s="631" t="s">
        <v>410</v>
      </c>
      <c r="G11" s="631">
        <f>COUNTIF(F$4:F11,"Y")</f>
        <v>4</v>
      </c>
      <c r="H11" s="631" t="s">
        <v>410</v>
      </c>
      <c r="I11" s="631">
        <f>COUNTIF(H$4:H11,"Y")</f>
        <v>4</v>
      </c>
      <c r="J11" s="631" t="s">
        <v>410</v>
      </c>
      <c r="K11" s="631">
        <f>COUNTIF(J$4:J11,"Y")</f>
        <v>4</v>
      </c>
      <c r="L11" s="631" t="s">
        <v>410</v>
      </c>
      <c r="M11" s="631">
        <f>COUNTIF(L$4:L11,"Y")</f>
        <v>7</v>
      </c>
      <c r="N11" s="631" t="s">
        <v>410</v>
      </c>
      <c r="O11" s="631">
        <f>COUNTIF(N$4:N11,"Y")</f>
        <v>4</v>
      </c>
      <c r="P11" s="631" t="s">
        <v>410</v>
      </c>
      <c r="Q11" s="631">
        <f>COUNTIF(P$4:P11,"Y")</f>
        <v>4</v>
      </c>
      <c r="R11" s="631" t="s">
        <v>354</v>
      </c>
      <c r="S11" s="631"/>
      <c r="T11" s="634" t="s">
        <v>354</v>
      </c>
      <c r="U11" s="631" t="s">
        <v>354</v>
      </c>
      <c r="V11" s="635" t="s">
        <v>425</v>
      </c>
      <c r="W11" s="627"/>
      <c r="X11" s="628"/>
    </row>
    <row r="12" spans="1:24" s="607" customFormat="1" ht="18.75" thickBot="1">
      <c r="A12" s="636" t="s">
        <v>267</v>
      </c>
      <c r="B12" s="637"/>
      <c r="C12" s="637"/>
      <c r="D12" s="637" t="s">
        <v>13</v>
      </c>
      <c r="E12" s="638"/>
      <c r="F12" s="639"/>
      <c r="G12" s="639"/>
      <c r="H12" s="639"/>
      <c r="I12" s="639"/>
      <c r="J12" s="639"/>
      <c r="K12" s="639"/>
      <c r="L12" s="639"/>
      <c r="M12" s="639"/>
      <c r="N12" s="639"/>
      <c r="O12" s="639"/>
      <c r="P12" s="639"/>
      <c r="Q12" s="639"/>
      <c r="R12" s="640"/>
      <c r="S12" s="640"/>
      <c r="T12" s="641"/>
      <c r="U12" s="640"/>
      <c r="V12" s="640"/>
      <c r="W12" s="642"/>
      <c r="X12" s="643"/>
    </row>
    <row r="13" spans="1:24" s="607" customFormat="1" ht="18">
      <c r="A13" s="644" t="s">
        <v>327</v>
      </c>
      <c r="B13" s="645">
        <v>4.0999999999999996</v>
      </c>
      <c r="C13" s="646">
        <v>4</v>
      </c>
      <c r="D13" s="647" t="str">
        <f t="shared" ref="D13:D33" si="1">IF(L13="Y",C13&amp;"."&amp;M13,0)</f>
        <v>4.1</v>
      </c>
      <c r="E13" s="648" t="s">
        <v>418</v>
      </c>
      <c r="F13" s="645" t="s">
        <v>411</v>
      </c>
      <c r="G13" s="621">
        <f>COUNTIF(F$13:F13,"Y")</f>
        <v>1</v>
      </c>
      <c r="H13" s="645" t="s">
        <v>411</v>
      </c>
      <c r="I13" s="645">
        <f>COUNTIF(H$13:H13,"Y")</f>
        <v>1</v>
      </c>
      <c r="J13" s="645" t="s">
        <v>411</v>
      </c>
      <c r="K13" s="645">
        <f>COUNTIF(J$13:J13,"Y")</f>
        <v>1</v>
      </c>
      <c r="L13" s="645" t="s">
        <v>411</v>
      </c>
      <c r="M13" s="645">
        <f>COUNTIF(L$13:L13,"Y")</f>
        <v>1</v>
      </c>
      <c r="N13" s="645" t="s">
        <v>411</v>
      </c>
      <c r="O13" s="645">
        <f>COUNTIF(N$13:N13,"Y")</f>
        <v>1</v>
      </c>
      <c r="P13" s="645" t="s">
        <v>411</v>
      </c>
      <c r="Q13" s="645">
        <f>COUNTIF(P$13:P13,"Y")</f>
        <v>1</v>
      </c>
      <c r="R13" s="649" t="s">
        <v>244</v>
      </c>
      <c r="S13" s="649">
        <v>4.0999999999999996</v>
      </c>
      <c r="T13" s="650"/>
      <c r="U13" s="649">
        <v>1</v>
      </c>
      <c r="V13" s="651"/>
      <c r="W13" s="616"/>
      <c r="X13" s="617"/>
    </row>
    <row r="14" spans="1:24" s="607" customFormat="1" ht="18">
      <c r="A14" s="608" t="s">
        <v>532</v>
      </c>
      <c r="B14" s="609">
        <v>4.1999999999999993</v>
      </c>
      <c r="C14" s="652">
        <v>4</v>
      </c>
      <c r="D14" s="610" t="str">
        <f t="shared" si="1"/>
        <v>4.2</v>
      </c>
      <c r="E14" s="611" t="s">
        <v>308</v>
      </c>
      <c r="F14" s="609" t="s">
        <v>411</v>
      </c>
      <c r="G14" s="609">
        <f>COUNTIF(F$13:F14,"Y")</f>
        <v>2</v>
      </c>
      <c r="H14" s="609" t="s">
        <v>411</v>
      </c>
      <c r="I14" s="609">
        <f>COUNTIF(H$13:H14,"Y")</f>
        <v>2</v>
      </c>
      <c r="J14" s="609" t="s">
        <v>411</v>
      </c>
      <c r="K14" s="609">
        <f>COUNTIF(J$13:J14,"Y")</f>
        <v>2</v>
      </c>
      <c r="L14" s="609" t="s">
        <v>411</v>
      </c>
      <c r="M14" s="609">
        <f>COUNTIF(L$13:L14,"Y")</f>
        <v>2</v>
      </c>
      <c r="N14" s="609" t="s">
        <v>411</v>
      </c>
      <c r="O14" s="609">
        <f>COUNTIF(N$13:N14,"Y")</f>
        <v>2</v>
      </c>
      <c r="P14" s="609" t="s">
        <v>411</v>
      </c>
      <c r="Q14" s="609">
        <f>COUNTIF(P$13:P14,"Y")</f>
        <v>2</v>
      </c>
      <c r="R14" s="613" t="s">
        <v>354</v>
      </c>
      <c r="S14" s="613" t="s">
        <v>354</v>
      </c>
      <c r="T14" s="614" t="s">
        <v>354</v>
      </c>
      <c r="U14" s="613" t="s">
        <v>533</v>
      </c>
      <c r="V14" s="618"/>
      <c r="W14" s="616"/>
      <c r="X14" s="617"/>
    </row>
    <row r="15" spans="1:24" s="607" customFormat="1" ht="18">
      <c r="A15" s="608" t="s">
        <v>532</v>
      </c>
      <c r="B15" s="609">
        <v>4.2999999999999989</v>
      </c>
      <c r="C15" s="652">
        <v>4</v>
      </c>
      <c r="D15" s="610" t="str">
        <f t="shared" si="1"/>
        <v>4.3</v>
      </c>
      <c r="E15" s="611" t="s">
        <v>308</v>
      </c>
      <c r="F15" s="609" t="s">
        <v>411</v>
      </c>
      <c r="G15" s="609">
        <f>COUNTIF(F$13:F15,"Y")</f>
        <v>3</v>
      </c>
      <c r="H15" s="609" t="s">
        <v>411</v>
      </c>
      <c r="I15" s="609">
        <f>COUNTIF(H$13:H15,"Y")</f>
        <v>3</v>
      </c>
      <c r="J15" s="609" t="s">
        <v>411</v>
      </c>
      <c r="K15" s="609">
        <f>COUNTIF(J$13:J15,"Y")</f>
        <v>3</v>
      </c>
      <c r="L15" s="609" t="s">
        <v>411</v>
      </c>
      <c r="M15" s="609">
        <f>COUNTIF(L$13:L15,"Y")</f>
        <v>3</v>
      </c>
      <c r="N15" s="609" t="s">
        <v>411</v>
      </c>
      <c r="O15" s="609">
        <f>COUNTIF(N$13:N15,"Y")</f>
        <v>3</v>
      </c>
      <c r="P15" s="609" t="s">
        <v>411</v>
      </c>
      <c r="Q15" s="609">
        <f>COUNTIF(P$13:P15,"Y")</f>
        <v>3</v>
      </c>
      <c r="R15" s="613" t="s">
        <v>354</v>
      </c>
      <c r="S15" s="613" t="s">
        <v>354</v>
      </c>
      <c r="T15" s="614" t="s">
        <v>354</v>
      </c>
      <c r="U15" s="613" t="s">
        <v>523</v>
      </c>
      <c r="V15" s="618"/>
      <c r="W15" s="616"/>
      <c r="X15" s="617"/>
    </row>
    <row r="16" spans="1:24" s="607" customFormat="1" ht="18">
      <c r="A16" s="608" t="s">
        <v>330</v>
      </c>
      <c r="B16" s="609">
        <v>4.4000000000000004</v>
      </c>
      <c r="C16" s="652">
        <v>4</v>
      </c>
      <c r="D16" s="610" t="str">
        <f t="shared" si="1"/>
        <v>4.4</v>
      </c>
      <c r="E16" s="611" t="s">
        <v>418</v>
      </c>
      <c r="F16" s="609" t="s">
        <v>411</v>
      </c>
      <c r="G16" s="609">
        <f>COUNTIF(F$13:F16,"Y")</f>
        <v>4</v>
      </c>
      <c r="H16" s="609" t="s">
        <v>411</v>
      </c>
      <c r="I16" s="609">
        <f>COUNTIF(H$13:H16,"Y")</f>
        <v>4</v>
      </c>
      <c r="J16" s="609" t="s">
        <v>411</v>
      </c>
      <c r="K16" s="609">
        <f>COUNTIF(J$13:J16,"Y")</f>
        <v>4</v>
      </c>
      <c r="L16" s="609" t="s">
        <v>411</v>
      </c>
      <c r="M16" s="609">
        <f>COUNTIF(L$13:L16,"Y")</f>
        <v>4</v>
      </c>
      <c r="N16" s="609" t="s">
        <v>411</v>
      </c>
      <c r="O16" s="609">
        <f>COUNTIF(N$13:N16,"Y")</f>
        <v>4</v>
      </c>
      <c r="P16" s="609" t="s">
        <v>411</v>
      </c>
      <c r="Q16" s="609">
        <f>COUNTIF(P$13:P16,"Y")</f>
        <v>4</v>
      </c>
      <c r="R16" s="613" t="s">
        <v>244</v>
      </c>
      <c r="S16" s="613">
        <v>4.2</v>
      </c>
      <c r="T16" s="614"/>
      <c r="U16" s="613">
        <v>1</v>
      </c>
      <c r="V16" s="618"/>
      <c r="W16" s="616" t="s">
        <v>534</v>
      </c>
      <c r="X16" s="617"/>
    </row>
    <row r="17" spans="1:25" s="607" customFormat="1" ht="18">
      <c r="A17" s="608" t="s">
        <v>164</v>
      </c>
      <c r="B17" s="609">
        <v>4.5</v>
      </c>
      <c r="C17" s="652">
        <v>4</v>
      </c>
      <c r="D17" s="610" t="str">
        <f t="shared" si="1"/>
        <v>4.5</v>
      </c>
      <c r="E17" s="611" t="s">
        <v>315</v>
      </c>
      <c r="F17" s="609" t="s">
        <v>411</v>
      </c>
      <c r="G17" s="609">
        <f>COUNTIF(F$13:F17,"Y")</f>
        <v>5</v>
      </c>
      <c r="H17" s="609" t="s">
        <v>411</v>
      </c>
      <c r="I17" s="609">
        <f>COUNTIF(H$13:H17,"Y")</f>
        <v>5</v>
      </c>
      <c r="J17" s="609" t="s">
        <v>411</v>
      </c>
      <c r="K17" s="609">
        <f>COUNTIF(J$13:J17,"Y")</f>
        <v>5</v>
      </c>
      <c r="L17" s="609" t="s">
        <v>411</v>
      </c>
      <c r="M17" s="609">
        <f>COUNTIF(L$13:L17,"Y")</f>
        <v>5</v>
      </c>
      <c r="N17" s="609" t="s">
        <v>411</v>
      </c>
      <c r="O17" s="609">
        <f>COUNTIF(N$13:N17,"Y")</f>
        <v>5</v>
      </c>
      <c r="P17" s="609" t="s">
        <v>411</v>
      </c>
      <c r="Q17" s="609">
        <f>COUNTIF(P$13:P17,"Y")</f>
        <v>5</v>
      </c>
      <c r="R17" s="613" t="s">
        <v>244</v>
      </c>
      <c r="S17" s="613">
        <v>4.3</v>
      </c>
      <c r="T17" s="614"/>
      <c r="U17" s="613">
        <v>1</v>
      </c>
      <c r="V17" s="618"/>
      <c r="W17" s="616" t="s">
        <v>13</v>
      </c>
      <c r="X17" s="617"/>
    </row>
    <row r="18" spans="1:25" s="607" customFormat="1" ht="35.25" customHeight="1">
      <c r="A18" s="608" t="s">
        <v>430</v>
      </c>
      <c r="B18" s="653">
        <v>4.5999999999999996</v>
      </c>
      <c r="C18" s="652">
        <v>4</v>
      </c>
      <c r="D18" s="610" t="str">
        <f t="shared" si="1"/>
        <v>4.6</v>
      </c>
      <c r="E18" s="611" t="s">
        <v>315</v>
      </c>
      <c r="F18" s="609" t="s">
        <v>411</v>
      </c>
      <c r="G18" s="609">
        <f>COUNTIF(F$13:F18,"Y")</f>
        <v>6</v>
      </c>
      <c r="H18" s="609" t="s">
        <v>410</v>
      </c>
      <c r="I18" s="609">
        <f>COUNTIF(H$13:H18,"Y")</f>
        <v>5</v>
      </c>
      <c r="J18" s="609" t="s">
        <v>410</v>
      </c>
      <c r="K18" s="609">
        <f>COUNTIF(J$13:J18,"Y")</f>
        <v>5</v>
      </c>
      <c r="L18" s="609" t="s">
        <v>411</v>
      </c>
      <c r="M18" s="609">
        <f>COUNTIF(L$13:L18,"Y")</f>
        <v>6</v>
      </c>
      <c r="N18" s="609" t="s">
        <v>410</v>
      </c>
      <c r="O18" s="609">
        <f>COUNTIF(N$13:N18,"Y")</f>
        <v>5</v>
      </c>
      <c r="P18" s="609" t="s">
        <v>411</v>
      </c>
      <c r="Q18" s="609">
        <f>COUNTIF(P$13:P18,"Y")</f>
        <v>6</v>
      </c>
      <c r="R18" s="613" t="s">
        <v>244</v>
      </c>
      <c r="S18" s="613">
        <v>4.4000000000000004</v>
      </c>
      <c r="T18" s="614" t="s">
        <v>535</v>
      </c>
      <c r="U18" s="613">
        <v>3</v>
      </c>
      <c r="V18" s="618"/>
      <c r="W18" s="616" t="s">
        <v>536</v>
      </c>
      <c r="X18" s="617" t="s">
        <v>537</v>
      </c>
      <c r="Y18" s="654"/>
    </row>
    <row r="19" spans="1:25" s="607" customFormat="1" ht="18">
      <c r="A19" s="608" t="s">
        <v>338</v>
      </c>
      <c r="B19" s="653">
        <v>4.7</v>
      </c>
      <c r="C19" s="652">
        <v>4</v>
      </c>
      <c r="D19" s="610" t="str">
        <f t="shared" si="1"/>
        <v>4.7</v>
      </c>
      <c r="E19" s="611" t="s">
        <v>437</v>
      </c>
      <c r="F19" s="609" t="s">
        <v>411</v>
      </c>
      <c r="G19" s="609">
        <f>COUNTIF(F$13:F19,"Y")</f>
        <v>7</v>
      </c>
      <c r="H19" s="609" t="s">
        <v>411</v>
      </c>
      <c r="I19" s="609">
        <f>COUNTIF(H$13:H19,"Y")</f>
        <v>6</v>
      </c>
      <c r="J19" s="609" t="s">
        <v>411</v>
      </c>
      <c r="K19" s="609">
        <f>COUNTIF(J$13:J19,"Y")</f>
        <v>6</v>
      </c>
      <c r="L19" s="609" t="s">
        <v>411</v>
      </c>
      <c r="M19" s="609">
        <f>COUNTIF(L$13:L19,"Y")</f>
        <v>7</v>
      </c>
      <c r="N19" s="609" t="s">
        <v>411</v>
      </c>
      <c r="O19" s="609">
        <f>COUNTIF(N$13:N19,"Y")</f>
        <v>6</v>
      </c>
      <c r="P19" s="609" t="s">
        <v>411</v>
      </c>
      <c r="Q19" s="609">
        <f>COUNTIF(P$13:P19,"Y")</f>
        <v>7</v>
      </c>
      <c r="R19" s="613" t="s">
        <v>244</v>
      </c>
      <c r="S19" s="613">
        <v>4.5</v>
      </c>
      <c r="T19" s="614"/>
      <c r="U19" s="613">
        <v>1</v>
      </c>
      <c r="V19" s="618"/>
      <c r="W19" s="616"/>
      <c r="X19" s="617"/>
      <c r="Y19" s="655"/>
    </row>
    <row r="20" spans="1:25" s="607" customFormat="1" ht="69" customHeight="1">
      <c r="A20" s="619" t="s">
        <v>433</v>
      </c>
      <c r="B20" s="653">
        <v>4.8</v>
      </c>
      <c r="C20" s="652">
        <v>4</v>
      </c>
      <c r="D20" s="610">
        <f t="shared" si="1"/>
        <v>0</v>
      </c>
      <c r="E20" s="611" t="s">
        <v>315</v>
      </c>
      <c r="F20" s="609" t="s">
        <v>411</v>
      </c>
      <c r="G20" s="609">
        <f>COUNTIF(F$13:F20,"Y")</f>
        <v>8</v>
      </c>
      <c r="H20" s="609" t="s">
        <v>411</v>
      </c>
      <c r="I20" s="609">
        <f>COUNTIF(H$13:H20,"Y")</f>
        <v>7</v>
      </c>
      <c r="J20" s="609" t="s">
        <v>411</v>
      </c>
      <c r="K20" s="609">
        <f>COUNTIF(J$13:J20,"Y")</f>
        <v>7</v>
      </c>
      <c r="L20" s="609" t="s">
        <v>410</v>
      </c>
      <c r="M20" s="609">
        <f>COUNTIF(L$13:L20,"Y")</f>
        <v>7</v>
      </c>
      <c r="N20" s="609" t="s">
        <v>410</v>
      </c>
      <c r="O20" s="609">
        <f>COUNTIF(N$13:N20,"Y")</f>
        <v>6</v>
      </c>
      <c r="P20" s="609" t="s">
        <v>411</v>
      </c>
      <c r="Q20" s="609">
        <f>COUNTIF(P$13:P20,"Y")</f>
        <v>8</v>
      </c>
      <c r="R20" s="613" t="s">
        <v>354</v>
      </c>
      <c r="S20" s="613" t="s">
        <v>354</v>
      </c>
      <c r="T20" s="614" t="s">
        <v>354</v>
      </c>
      <c r="U20" s="613" t="s">
        <v>354</v>
      </c>
      <c r="V20" s="618"/>
      <c r="W20" s="616" t="s">
        <v>538</v>
      </c>
      <c r="X20" s="617" t="s">
        <v>539</v>
      </c>
    </row>
    <row r="21" spans="1:25" s="607" customFormat="1" ht="18">
      <c r="A21" s="619" t="s">
        <v>540</v>
      </c>
      <c r="B21" s="610">
        <v>4.9000000000000004</v>
      </c>
      <c r="C21" s="656">
        <v>4</v>
      </c>
      <c r="D21" s="610">
        <f t="shared" si="1"/>
        <v>0</v>
      </c>
      <c r="E21" s="611" t="s">
        <v>315</v>
      </c>
      <c r="F21" s="609" t="s">
        <v>410</v>
      </c>
      <c r="G21" s="609">
        <f>COUNTIF(F$13:F21,"Y")</f>
        <v>8</v>
      </c>
      <c r="H21" s="609" t="s">
        <v>411</v>
      </c>
      <c r="I21" s="609">
        <f>COUNTIF(H$13:H21,"Y")</f>
        <v>8</v>
      </c>
      <c r="J21" s="609" t="s">
        <v>411</v>
      </c>
      <c r="K21" s="609">
        <f>COUNTIF(J$13:J21,"Y")</f>
        <v>8</v>
      </c>
      <c r="L21" s="609" t="s">
        <v>410</v>
      </c>
      <c r="M21" s="609">
        <f>COUNTIF(L$13:L21,"Y")</f>
        <v>7</v>
      </c>
      <c r="N21" s="609" t="s">
        <v>411</v>
      </c>
      <c r="O21" s="609">
        <f>COUNTIF(N$13:N21,"Y")</f>
        <v>7</v>
      </c>
      <c r="P21" s="609" t="s">
        <v>410</v>
      </c>
      <c r="Q21" s="609">
        <f>COUNTIF(P$13:P21,"Y")</f>
        <v>8</v>
      </c>
      <c r="R21" s="613" t="s">
        <v>354</v>
      </c>
      <c r="S21" s="613" t="s">
        <v>354</v>
      </c>
      <c r="T21" s="614" t="s">
        <v>354</v>
      </c>
      <c r="U21" s="613" t="s">
        <v>354</v>
      </c>
      <c r="V21" s="657"/>
      <c r="W21" s="658" t="s">
        <v>13</v>
      </c>
      <c r="X21" s="659"/>
    </row>
    <row r="22" spans="1:25" s="607" customFormat="1" ht="15.75" customHeight="1">
      <c r="A22" s="608" t="s">
        <v>340</v>
      </c>
      <c r="B22" s="660">
        <v>4.0999999999999996</v>
      </c>
      <c r="C22" s="652">
        <v>4</v>
      </c>
      <c r="D22" s="610" t="str">
        <f t="shared" si="1"/>
        <v>4.8</v>
      </c>
      <c r="E22" s="611" t="s">
        <v>315</v>
      </c>
      <c r="F22" s="609" t="s">
        <v>411</v>
      </c>
      <c r="G22" s="609">
        <f>COUNTIF(F$13:F22,"Y")</f>
        <v>9</v>
      </c>
      <c r="H22" s="609" t="s">
        <v>411</v>
      </c>
      <c r="I22" s="609">
        <f>COUNTIF(H$13:H22,"Y")</f>
        <v>9</v>
      </c>
      <c r="J22" s="609" t="s">
        <v>411</v>
      </c>
      <c r="K22" s="609">
        <f>COUNTIF(J$13:J22,"Y")</f>
        <v>9</v>
      </c>
      <c r="L22" s="609" t="s">
        <v>411</v>
      </c>
      <c r="M22" s="609">
        <f>COUNTIF(L$13:L22,"Y")</f>
        <v>8</v>
      </c>
      <c r="N22" s="609" t="s">
        <v>411</v>
      </c>
      <c r="O22" s="609">
        <f>COUNTIF(N$13:N22,"Y")</f>
        <v>8</v>
      </c>
      <c r="P22" s="609" t="s">
        <v>411</v>
      </c>
      <c r="Q22" s="609">
        <f>COUNTIF(P$13:P22,"Y")</f>
        <v>9</v>
      </c>
      <c r="R22" s="613" t="s">
        <v>244</v>
      </c>
      <c r="S22" s="624">
        <v>4.5999999999999996</v>
      </c>
      <c r="T22" s="625" t="s">
        <v>530</v>
      </c>
      <c r="U22" s="613">
        <v>3</v>
      </c>
      <c r="V22" s="618"/>
      <c r="W22" s="616" t="s">
        <v>541</v>
      </c>
      <c r="X22" s="617"/>
    </row>
    <row r="23" spans="1:25" s="607" customFormat="1" ht="15.75" customHeight="1">
      <c r="A23" s="608" t="s">
        <v>436</v>
      </c>
      <c r="B23" s="660">
        <v>4.1100000000000003</v>
      </c>
      <c r="C23" s="652">
        <v>4</v>
      </c>
      <c r="D23" s="661" t="str">
        <f t="shared" si="1"/>
        <v>4.9</v>
      </c>
      <c r="E23" s="611" t="s">
        <v>336</v>
      </c>
      <c r="F23" s="609" t="s">
        <v>411</v>
      </c>
      <c r="G23" s="609">
        <f>COUNTIF(F$13:F23,"Y")</f>
        <v>10</v>
      </c>
      <c r="H23" s="609" t="s">
        <v>411</v>
      </c>
      <c r="I23" s="609">
        <f>COUNTIF(H$13:H23,"Y")</f>
        <v>10</v>
      </c>
      <c r="J23" s="609" t="s">
        <v>411</v>
      </c>
      <c r="K23" s="609">
        <f>COUNTIF(J$13:J23,"Y")</f>
        <v>10</v>
      </c>
      <c r="L23" s="609" t="s">
        <v>411</v>
      </c>
      <c r="M23" s="609">
        <f>COUNTIF(L$13:L23,"Y")</f>
        <v>9</v>
      </c>
      <c r="N23" s="609" t="s">
        <v>411</v>
      </c>
      <c r="O23" s="609">
        <f>COUNTIF(N$13:N23,"Y")</f>
        <v>9</v>
      </c>
      <c r="P23" s="609" t="s">
        <v>411</v>
      </c>
      <c r="Q23" s="609">
        <f>COUNTIF(P$13:P23,"Y")</f>
        <v>10</v>
      </c>
      <c r="R23" s="613" t="s">
        <v>244</v>
      </c>
      <c r="S23" s="613">
        <v>4.7</v>
      </c>
      <c r="T23" s="625" t="s">
        <v>530</v>
      </c>
      <c r="U23" s="613">
        <v>1</v>
      </c>
      <c r="V23" s="618" t="s">
        <v>438</v>
      </c>
      <c r="W23" s="616" t="s">
        <v>542</v>
      </c>
      <c r="X23" s="617"/>
    </row>
    <row r="24" spans="1:25" s="607" customFormat="1" ht="18">
      <c r="A24" s="619" t="s">
        <v>155</v>
      </c>
      <c r="B24" s="609">
        <v>4.12</v>
      </c>
      <c r="C24" s="652">
        <v>4</v>
      </c>
      <c r="D24" s="610" t="str">
        <f t="shared" si="1"/>
        <v>4.10</v>
      </c>
      <c r="E24" s="611" t="s">
        <v>386</v>
      </c>
      <c r="F24" s="609" t="s">
        <v>411</v>
      </c>
      <c r="G24" s="609">
        <f>COUNTIF(F$13:F24,"Y")</f>
        <v>11</v>
      </c>
      <c r="H24" s="609" t="s">
        <v>411</v>
      </c>
      <c r="I24" s="609">
        <f>COUNTIF(H$13:H24,"Y")</f>
        <v>11</v>
      </c>
      <c r="J24" s="609" t="s">
        <v>411</v>
      </c>
      <c r="K24" s="609">
        <f>COUNTIF(J$13:J24,"Y")</f>
        <v>11</v>
      </c>
      <c r="L24" s="609" t="s">
        <v>411</v>
      </c>
      <c r="M24" s="609">
        <f>COUNTIF(L$13:L24,"Y")</f>
        <v>10</v>
      </c>
      <c r="N24" s="609" t="s">
        <v>410</v>
      </c>
      <c r="O24" s="609">
        <f>COUNTIF(N$13:N24,"Y")</f>
        <v>9</v>
      </c>
      <c r="P24" s="609" t="s">
        <v>411</v>
      </c>
      <c r="Q24" s="609">
        <f>COUNTIF(P$13:P24,"Y")</f>
        <v>11</v>
      </c>
      <c r="R24" s="613" t="s">
        <v>243</v>
      </c>
      <c r="S24" s="613">
        <v>4.8</v>
      </c>
      <c r="T24" s="614"/>
      <c r="U24" s="613">
        <v>1</v>
      </c>
      <c r="V24" s="618"/>
      <c r="W24" s="616"/>
      <c r="X24" s="617"/>
    </row>
    <row r="25" spans="1:25" s="607" customFormat="1" ht="48.75" customHeight="1">
      <c r="A25" s="619" t="s">
        <v>439</v>
      </c>
      <c r="B25" s="609">
        <v>4.13</v>
      </c>
      <c r="C25" s="652">
        <v>4</v>
      </c>
      <c r="D25" s="661" t="str">
        <f t="shared" si="1"/>
        <v>4.11</v>
      </c>
      <c r="E25" s="611" t="s">
        <v>309</v>
      </c>
      <c r="F25" s="609" t="s">
        <v>411</v>
      </c>
      <c r="G25" s="609">
        <f>COUNTIF(F$13:F25,"Y")</f>
        <v>12</v>
      </c>
      <c r="H25" s="609" t="s">
        <v>411</v>
      </c>
      <c r="I25" s="609">
        <f>COUNTIF(H$13:H25,"Y")</f>
        <v>12</v>
      </c>
      <c r="J25" s="609" t="s">
        <v>411</v>
      </c>
      <c r="K25" s="609">
        <f>COUNTIF(J$13:J25,"Y")</f>
        <v>12</v>
      </c>
      <c r="L25" s="609" t="s">
        <v>411</v>
      </c>
      <c r="M25" s="609">
        <f>COUNTIF(L$13:L25,"Y")</f>
        <v>11</v>
      </c>
      <c r="N25" s="609" t="s">
        <v>410</v>
      </c>
      <c r="O25" s="609">
        <f>COUNTIF(N$13:N25,"Y")</f>
        <v>9</v>
      </c>
      <c r="P25" s="609" t="s">
        <v>411</v>
      </c>
      <c r="Q25" s="609">
        <f>COUNTIF(P$13:P25,"Y")</f>
        <v>12</v>
      </c>
      <c r="R25" s="613" t="s">
        <v>354</v>
      </c>
      <c r="S25" s="613" t="s">
        <v>354</v>
      </c>
      <c r="T25" s="614" t="s">
        <v>354</v>
      </c>
      <c r="U25" s="613" t="s">
        <v>523</v>
      </c>
      <c r="V25" s="618"/>
      <c r="W25" s="616"/>
      <c r="X25" s="617"/>
    </row>
    <row r="26" spans="1:25" s="607" customFormat="1" ht="90">
      <c r="A26" s="619" t="s">
        <v>242</v>
      </c>
      <c r="B26" s="609">
        <v>4.1399999999999997</v>
      </c>
      <c r="C26" s="652">
        <v>4</v>
      </c>
      <c r="D26" s="661" t="str">
        <f t="shared" si="1"/>
        <v>4.12</v>
      </c>
      <c r="E26" s="611" t="s">
        <v>336</v>
      </c>
      <c r="F26" s="609" t="s">
        <v>410</v>
      </c>
      <c r="G26" s="609">
        <f>COUNTIF(F$13:F26,"Y")</f>
        <v>12</v>
      </c>
      <c r="H26" s="609" t="s">
        <v>410</v>
      </c>
      <c r="I26" s="609">
        <f>COUNTIF(H$13:H26,"Y")</f>
        <v>12</v>
      </c>
      <c r="J26" s="609" t="s">
        <v>410</v>
      </c>
      <c r="K26" s="609">
        <f>COUNTIF(J$13:J26,"Y")</f>
        <v>12</v>
      </c>
      <c r="L26" s="609" t="s">
        <v>411</v>
      </c>
      <c r="M26" s="609">
        <f>COUNTIF(L$13:L26,"Y")</f>
        <v>12</v>
      </c>
      <c r="N26" s="609" t="s">
        <v>411</v>
      </c>
      <c r="O26" s="609">
        <f>COUNTIF(N$13:N26,"Y")</f>
        <v>10</v>
      </c>
      <c r="P26" s="609" t="s">
        <v>410</v>
      </c>
      <c r="Q26" s="609">
        <f>COUNTIF(P$13:P26,"Y")</f>
        <v>12</v>
      </c>
      <c r="R26" s="613" t="s">
        <v>244</v>
      </c>
      <c r="S26" s="662">
        <v>4.9000000000000004</v>
      </c>
      <c r="T26" s="625" t="s">
        <v>530</v>
      </c>
      <c r="U26" s="613">
        <v>1</v>
      </c>
      <c r="V26" s="663" t="s">
        <v>543</v>
      </c>
      <c r="W26" s="616"/>
      <c r="X26" s="617"/>
    </row>
    <row r="27" spans="1:25" s="607" customFormat="1" ht="18">
      <c r="A27" s="608" t="s">
        <v>343</v>
      </c>
      <c r="B27" s="609">
        <v>4.1500000000000004</v>
      </c>
      <c r="C27" s="652">
        <v>4</v>
      </c>
      <c r="D27" s="661" t="str">
        <f t="shared" si="1"/>
        <v>4.13</v>
      </c>
      <c r="E27" s="611" t="s">
        <v>308</v>
      </c>
      <c r="F27" s="609" t="s">
        <v>410</v>
      </c>
      <c r="G27" s="609">
        <f>COUNTIF(F$13:F27,"Y")</f>
        <v>12</v>
      </c>
      <c r="H27" s="609" t="s">
        <v>410</v>
      </c>
      <c r="I27" s="609">
        <f>COUNTIF(H$13:H27,"Y")</f>
        <v>12</v>
      </c>
      <c r="J27" s="609" t="s">
        <v>410</v>
      </c>
      <c r="K27" s="609">
        <f>COUNTIF(J$13:J27,"Y")</f>
        <v>12</v>
      </c>
      <c r="L27" s="609" t="s">
        <v>411</v>
      </c>
      <c r="M27" s="609">
        <f>COUNTIF(L$13:L27,"Y")</f>
        <v>13</v>
      </c>
      <c r="N27" s="609" t="s">
        <v>410</v>
      </c>
      <c r="O27" s="609">
        <f>COUNTIF(N$13:N27,"Y")</f>
        <v>10</v>
      </c>
      <c r="P27" s="609" t="s">
        <v>410</v>
      </c>
      <c r="Q27" s="609">
        <f>COUNTIF(P$13:P27,"Y")</f>
        <v>12</v>
      </c>
      <c r="R27" s="613" t="s">
        <v>244</v>
      </c>
      <c r="S27" s="662" t="s">
        <v>544</v>
      </c>
      <c r="T27" s="614"/>
      <c r="U27" s="613">
        <v>1</v>
      </c>
      <c r="V27" s="618" t="s">
        <v>441</v>
      </c>
      <c r="W27" s="616" t="s">
        <v>534</v>
      </c>
      <c r="X27" s="617"/>
    </row>
    <row r="28" spans="1:25" s="607" customFormat="1" ht="18">
      <c r="A28" s="608" t="s">
        <v>442</v>
      </c>
      <c r="B28" s="609">
        <v>4.16</v>
      </c>
      <c r="C28" s="652">
        <v>4</v>
      </c>
      <c r="D28" s="661">
        <f t="shared" si="1"/>
        <v>0</v>
      </c>
      <c r="E28" s="611" t="s">
        <v>336</v>
      </c>
      <c r="F28" s="609" t="s">
        <v>410</v>
      </c>
      <c r="G28" s="609">
        <f>COUNTIF(F$13:F28,"Y")</f>
        <v>12</v>
      </c>
      <c r="H28" s="609" t="s">
        <v>411</v>
      </c>
      <c r="I28" s="609">
        <f>COUNTIF(H$13:H28,"Y")</f>
        <v>13</v>
      </c>
      <c r="J28" s="609" t="s">
        <v>411</v>
      </c>
      <c r="K28" s="609">
        <f>COUNTIF(J$13:J28,"Y")</f>
        <v>13</v>
      </c>
      <c r="L28" s="609" t="s">
        <v>410</v>
      </c>
      <c r="M28" s="609">
        <f>COUNTIF(L$13:L28,"Y")</f>
        <v>13</v>
      </c>
      <c r="N28" s="609" t="s">
        <v>411</v>
      </c>
      <c r="O28" s="609">
        <f>COUNTIF(N$13:N28,"Y")</f>
        <v>11</v>
      </c>
      <c r="P28" s="609" t="s">
        <v>410</v>
      </c>
      <c r="Q28" s="609">
        <f>COUNTIF(P$13:P28,"Y")</f>
        <v>12</v>
      </c>
      <c r="R28" s="613" t="s">
        <v>354</v>
      </c>
      <c r="S28" s="613" t="s">
        <v>354</v>
      </c>
      <c r="T28" s="614" t="s">
        <v>354</v>
      </c>
      <c r="U28" s="613" t="s">
        <v>354</v>
      </c>
      <c r="V28" s="618"/>
      <c r="W28" s="616"/>
      <c r="X28" s="617"/>
    </row>
    <row r="29" spans="1:25" s="607" customFormat="1" ht="32.25" customHeight="1">
      <c r="A29" s="608" t="s">
        <v>443</v>
      </c>
      <c r="B29" s="609">
        <v>4.17</v>
      </c>
      <c r="C29" s="652">
        <v>4</v>
      </c>
      <c r="D29" s="661">
        <f t="shared" si="1"/>
        <v>0</v>
      </c>
      <c r="E29" s="611" t="s">
        <v>437</v>
      </c>
      <c r="F29" s="609" t="s">
        <v>411</v>
      </c>
      <c r="G29" s="609">
        <f>COUNTIF(F$13:F29,"Y")</f>
        <v>13</v>
      </c>
      <c r="H29" s="609" t="s">
        <v>411</v>
      </c>
      <c r="I29" s="609">
        <f>COUNTIF(H$13:H29,"Y")</f>
        <v>14</v>
      </c>
      <c r="J29" s="609" t="s">
        <v>411</v>
      </c>
      <c r="K29" s="609">
        <f>COUNTIF(J$13:J29,"Y")</f>
        <v>14</v>
      </c>
      <c r="L29" s="609" t="s">
        <v>410</v>
      </c>
      <c r="M29" s="609">
        <f>COUNTIF(L$13:L29,"Y")</f>
        <v>13</v>
      </c>
      <c r="N29" s="609" t="s">
        <v>410</v>
      </c>
      <c r="O29" s="609">
        <f>COUNTIF(N$13:N29,"Y")</f>
        <v>11</v>
      </c>
      <c r="P29" s="609" t="s">
        <v>410</v>
      </c>
      <c r="Q29" s="609">
        <f>COUNTIF(P$13:P29,"Y")</f>
        <v>12</v>
      </c>
      <c r="R29" s="613" t="s">
        <v>354</v>
      </c>
      <c r="S29" s="613" t="s">
        <v>354</v>
      </c>
      <c r="T29" s="614" t="s">
        <v>354</v>
      </c>
      <c r="U29" s="613" t="s">
        <v>354</v>
      </c>
      <c r="V29" s="618" t="s">
        <v>444</v>
      </c>
      <c r="W29" s="616" t="s">
        <v>545</v>
      </c>
      <c r="X29" s="617"/>
    </row>
    <row r="30" spans="1:25" s="607" customFormat="1" ht="18">
      <c r="A30" s="608" t="s">
        <v>445</v>
      </c>
      <c r="B30" s="660">
        <v>4.18</v>
      </c>
      <c r="C30" s="652">
        <v>4</v>
      </c>
      <c r="D30" s="661">
        <f t="shared" si="1"/>
        <v>0</v>
      </c>
      <c r="E30" s="611" t="s">
        <v>308</v>
      </c>
      <c r="F30" s="609" t="s">
        <v>410</v>
      </c>
      <c r="G30" s="609">
        <f>COUNTIF(F$13:F30,"Y")</f>
        <v>13</v>
      </c>
      <c r="H30" s="609" t="s">
        <v>411</v>
      </c>
      <c r="I30" s="609">
        <f>COUNTIF(H$13:H30,"Y")</f>
        <v>15</v>
      </c>
      <c r="J30" s="609" t="s">
        <v>410</v>
      </c>
      <c r="K30" s="609">
        <f>COUNTIF(J$13:J30,"Y")</f>
        <v>14</v>
      </c>
      <c r="L30" s="609" t="s">
        <v>410</v>
      </c>
      <c r="M30" s="609">
        <f>COUNTIF(L$13:L30,"Y")</f>
        <v>13</v>
      </c>
      <c r="N30" s="609" t="s">
        <v>410</v>
      </c>
      <c r="O30" s="609">
        <f>COUNTIF(N$13:N30,"Y")</f>
        <v>11</v>
      </c>
      <c r="P30" s="609" t="s">
        <v>410</v>
      </c>
      <c r="Q30" s="609">
        <f>COUNTIF(P$13:P30,"Y")</f>
        <v>12</v>
      </c>
      <c r="R30" s="613" t="s">
        <v>354</v>
      </c>
      <c r="S30" s="613" t="s">
        <v>354</v>
      </c>
      <c r="T30" s="614" t="s">
        <v>354</v>
      </c>
      <c r="U30" s="613" t="s">
        <v>354</v>
      </c>
      <c r="V30" s="618" t="s">
        <v>446</v>
      </c>
      <c r="W30" s="616" t="s">
        <v>13</v>
      </c>
      <c r="X30" s="617"/>
    </row>
    <row r="31" spans="1:25" s="607" customFormat="1" ht="36">
      <c r="A31" s="608" t="s">
        <v>447</v>
      </c>
      <c r="B31" s="660">
        <v>4.1900000000000004</v>
      </c>
      <c r="C31" s="652">
        <v>4</v>
      </c>
      <c r="D31" s="661" t="str">
        <f t="shared" si="1"/>
        <v>4.14</v>
      </c>
      <c r="E31" s="611" t="s">
        <v>336</v>
      </c>
      <c r="F31" s="609" t="s">
        <v>410</v>
      </c>
      <c r="G31" s="609">
        <f>COUNTIF(F$13:F31,"Y")</f>
        <v>13</v>
      </c>
      <c r="H31" s="609" t="s">
        <v>410</v>
      </c>
      <c r="I31" s="609">
        <f>COUNTIF(H$13:H31,"Y")</f>
        <v>15</v>
      </c>
      <c r="J31" s="609" t="s">
        <v>410</v>
      </c>
      <c r="K31" s="609">
        <f>COUNTIF(J$13:J31,"Y")</f>
        <v>14</v>
      </c>
      <c r="L31" s="609" t="s">
        <v>411</v>
      </c>
      <c r="M31" s="609">
        <f>COUNTIF(L$13:L31,"Y")</f>
        <v>14</v>
      </c>
      <c r="N31" s="609" t="s">
        <v>411</v>
      </c>
      <c r="O31" s="609">
        <f>COUNTIF(N$13:N31,"Y")</f>
        <v>12</v>
      </c>
      <c r="P31" s="609" t="s">
        <v>411</v>
      </c>
      <c r="Q31" s="609">
        <f>COUNTIF(P$13:P31,"Y")</f>
        <v>13</v>
      </c>
      <c r="R31" s="613" t="s">
        <v>354</v>
      </c>
      <c r="S31" s="613" t="s">
        <v>354</v>
      </c>
      <c r="T31" s="614" t="s">
        <v>354</v>
      </c>
      <c r="U31" s="613">
        <v>3</v>
      </c>
      <c r="V31" s="618" t="s">
        <v>448</v>
      </c>
      <c r="W31" s="616"/>
      <c r="X31" s="617"/>
    </row>
    <row r="32" spans="1:25" s="607" customFormat="1" ht="72">
      <c r="A32" s="644" t="s">
        <v>449</v>
      </c>
      <c r="B32" s="664">
        <v>4.2</v>
      </c>
      <c r="C32" s="646">
        <v>4</v>
      </c>
      <c r="D32" s="665" t="str">
        <f t="shared" si="1"/>
        <v>4.15</v>
      </c>
      <c r="E32" s="648" t="s">
        <v>386</v>
      </c>
      <c r="F32" s="645" t="s">
        <v>411</v>
      </c>
      <c r="G32" s="645">
        <f>COUNTIF(F$13:F32,"Y")</f>
        <v>14</v>
      </c>
      <c r="H32" s="645" t="s">
        <v>411</v>
      </c>
      <c r="I32" s="645">
        <f>COUNTIF(H$13:H32,"Y")</f>
        <v>16</v>
      </c>
      <c r="J32" s="645" t="s">
        <v>411</v>
      </c>
      <c r="K32" s="645">
        <f>COUNTIF(J$13:J32,"Y")</f>
        <v>15</v>
      </c>
      <c r="L32" s="645" t="s">
        <v>411</v>
      </c>
      <c r="M32" s="645">
        <f>COUNTIF(L$13:L32,"Y")</f>
        <v>15</v>
      </c>
      <c r="N32" s="645" t="s">
        <v>411</v>
      </c>
      <c r="O32" s="645">
        <f>COUNTIF(N$13:N32,"Y")</f>
        <v>13</v>
      </c>
      <c r="P32" s="645" t="s">
        <v>411</v>
      </c>
      <c r="Q32" s="645">
        <f>COUNTIF(P$13:P32,"Y")</f>
        <v>14</v>
      </c>
      <c r="R32" s="649" t="s">
        <v>354</v>
      </c>
      <c r="S32" s="649" t="s">
        <v>354</v>
      </c>
      <c r="T32" s="614" t="s">
        <v>354</v>
      </c>
      <c r="U32" s="649">
        <v>3</v>
      </c>
      <c r="V32" s="651" t="s">
        <v>546</v>
      </c>
      <c r="W32" s="666"/>
      <c r="X32" s="667"/>
    </row>
    <row r="33" spans="1:24" s="607" customFormat="1" ht="18.75" thickBot="1">
      <c r="A33" s="644" t="s">
        <v>451</v>
      </c>
      <c r="B33" s="664">
        <v>4.21</v>
      </c>
      <c r="C33" s="646">
        <v>4</v>
      </c>
      <c r="D33" s="665">
        <f t="shared" si="1"/>
        <v>0</v>
      </c>
      <c r="E33" s="648" t="s">
        <v>336</v>
      </c>
      <c r="F33" s="645" t="s">
        <v>410</v>
      </c>
      <c r="G33" s="645">
        <f>COUNTIF(F$13:F33,"Y")</f>
        <v>14</v>
      </c>
      <c r="H33" s="645" t="s">
        <v>411</v>
      </c>
      <c r="I33" s="645">
        <f>COUNTIF(H$13:H33,"Y")</f>
        <v>17</v>
      </c>
      <c r="J33" s="645" t="s">
        <v>410</v>
      </c>
      <c r="K33" s="645">
        <f>COUNTIF(J$13:J33,"Y")</f>
        <v>15</v>
      </c>
      <c r="L33" s="645" t="s">
        <v>410</v>
      </c>
      <c r="M33" s="645">
        <f>COUNTIF(L$13:L33,"Y")</f>
        <v>15</v>
      </c>
      <c r="N33" s="645" t="s">
        <v>410</v>
      </c>
      <c r="O33" s="645">
        <f>COUNTIF(N$13:N33,"Y")</f>
        <v>13</v>
      </c>
      <c r="P33" s="645" t="s">
        <v>410</v>
      </c>
      <c r="Q33" s="645">
        <f>COUNTIF(P$13:P33,"Y")</f>
        <v>14</v>
      </c>
      <c r="R33" s="649" t="s">
        <v>354</v>
      </c>
      <c r="S33" s="649" t="s">
        <v>354</v>
      </c>
      <c r="T33" s="614" t="s">
        <v>354</v>
      </c>
      <c r="U33" s="649" t="s">
        <v>354</v>
      </c>
      <c r="V33" s="651"/>
      <c r="W33" s="666"/>
      <c r="X33" s="667"/>
    </row>
    <row r="34" spans="1:24" s="607" customFormat="1" ht="18.75" thickBot="1">
      <c r="A34" s="636" t="s">
        <v>268</v>
      </c>
      <c r="B34" s="637"/>
      <c r="C34" s="637"/>
      <c r="D34" s="637" t="s">
        <v>13</v>
      </c>
      <c r="E34" s="638"/>
      <c r="F34" s="639"/>
      <c r="G34" s="639"/>
      <c r="H34" s="639"/>
      <c r="I34" s="639"/>
      <c r="J34" s="639"/>
      <c r="K34" s="639"/>
      <c r="L34" s="639"/>
      <c r="M34" s="639"/>
      <c r="N34" s="639"/>
      <c r="O34" s="639"/>
      <c r="P34" s="639"/>
      <c r="Q34" s="639"/>
      <c r="R34" s="640"/>
      <c r="S34" s="640"/>
      <c r="T34" s="641"/>
      <c r="U34" s="640"/>
      <c r="V34" s="640"/>
      <c r="W34" s="642"/>
      <c r="X34" s="643"/>
    </row>
    <row r="35" spans="1:24" s="607" customFormat="1" ht="34.5" customHeight="1">
      <c r="A35" s="644" t="s">
        <v>348</v>
      </c>
      <c r="B35" s="645">
        <v>5.0999999999999996</v>
      </c>
      <c r="C35" s="645">
        <v>5</v>
      </c>
      <c r="D35" s="668" t="str">
        <f t="shared" ref="D35:D41" si="2">IF(L35="Y",C35&amp;"."&amp;M35,0)</f>
        <v>5.1</v>
      </c>
      <c r="E35" s="648" t="s">
        <v>418</v>
      </c>
      <c r="F35" s="645" t="s">
        <v>411</v>
      </c>
      <c r="G35" s="645">
        <f>COUNTIF(F$35:F35,"Y")</f>
        <v>1</v>
      </c>
      <c r="H35" s="645" t="s">
        <v>411</v>
      </c>
      <c r="I35" s="645">
        <f>COUNTIF(H$35:H35,"Y")</f>
        <v>1</v>
      </c>
      <c r="J35" s="645" t="s">
        <v>411</v>
      </c>
      <c r="K35" s="645">
        <f>COUNTIF(J$35:J35,"Y")</f>
        <v>1</v>
      </c>
      <c r="L35" s="645" t="s">
        <v>411</v>
      </c>
      <c r="M35" s="645">
        <f>COUNTIF(L$35:L35,"Y")</f>
        <v>1</v>
      </c>
      <c r="N35" s="645" t="s">
        <v>411</v>
      </c>
      <c r="O35" s="645">
        <f>COUNTIF(N$35:N35,"Y")</f>
        <v>1</v>
      </c>
      <c r="P35" s="645" t="s">
        <v>411</v>
      </c>
      <c r="Q35" s="645">
        <f>COUNTIF(P$35:P35,"Y")</f>
        <v>1</v>
      </c>
      <c r="R35" s="649" t="s">
        <v>243</v>
      </c>
      <c r="S35" s="649">
        <v>5.0999999999999996</v>
      </c>
      <c r="T35" s="650" t="s">
        <v>419</v>
      </c>
      <c r="U35" s="649" t="s">
        <v>547</v>
      </c>
      <c r="V35" s="651"/>
      <c r="W35" s="616"/>
      <c r="X35" s="617"/>
    </row>
    <row r="36" spans="1:24" s="607" customFormat="1" ht="18">
      <c r="A36" s="608" t="s">
        <v>455</v>
      </c>
      <c r="B36" s="609">
        <v>5.2</v>
      </c>
      <c r="C36" s="609">
        <v>5</v>
      </c>
      <c r="D36" s="612" t="str">
        <f t="shared" si="2"/>
        <v>5.2</v>
      </c>
      <c r="E36" s="611" t="s">
        <v>308</v>
      </c>
      <c r="F36" s="609" t="s">
        <v>411</v>
      </c>
      <c r="G36" s="609">
        <f>COUNTIF(F$35:F36,"Y")</f>
        <v>2</v>
      </c>
      <c r="H36" s="609" t="s">
        <v>411</v>
      </c>
      <c r="I36" s="609">
        <f>COUNTIF(H$35:H36,"Y")</f>
        <v>2</v>
      </c>
      <c r="J36" s="609" t="s">
        <v>411</v>
      </c>
      <c r="K36" s="609">
        <f>COUNTIF(J$35:J36,"Y")</f>
        <v>2</v>
      </c>
      <c r="L36" s="609" t="s">
        <v>411</v>
      </c>
      <c r="M36" s="609">
        <f>COUNTIF(L$35:L36,"Y")</f>
        <v>2</v>
      </c>
      <c r="N36" s="609" t="s">
        <v>411</v>
      </c>
      <c r="O36" s="609">
        <f>COUNTIF(N$35:N36,"Y")</f>
        <v>2</v>
      </c>
      <c r="P36" s="609" t="s">
        <v>411</v>
      </c>
      <c r="Q36" s="609">
        <f>COUNTIF(P$35:P36,"Y")</f>
        <v>2</v>
      </c>
      <c r="R36" s="613" t="s">
        <v>354</v>
      </c>
      <c r="S36" s="613" t="s">
        <v>354</v>
      </c>
      <c r="T36" s="614" t="s">
        <v>354</v>
      </c>
      <c r="U36" s="613" t="s">
        <v>354</v>
      </c>
      <c r="V36" s="618"/>
      <c r="W36" s="616" t="s">
        <v>13</v>
      </c>
      <c r="X36" s="617"/>
    </row>
    <row r="37" spans="1:24" s="607" customFormat="1" ht="45">
      <c r="A37" s="608" t="s">
        <v>457</v>
      </c>
      <c r="B37" s="609">
        <v>5.3</v>
      </c>
      <c r="C37" s="609">
        <v>5</v>
      </c>
      <c r="D37" s="612" t="str">
        <f t="shared" si="2"/>
        <v>5.3</v>
      </c>
      <c r="E37" s="611" t="s">
        <v>386</v>
      </c>
      <c r="F37" s="609" t="s">
        <v>411</v>
      </c>
      <c r="G37" s="609">
        <f>COUNTIF(F$35:F37,"Y")</f>
        <v>3</v>
      </c>
      <c r="H37" s="609" t="s">
        <v>411</v>
      </c>
      <c r="I37" s="609">
        <f>COUNTIF(H$35:H37,"Y")</f>
        <v>3</v>
      </c>
      <c r="J37" s="609" t="s">
        <v>411</v>
      </c>
      <c r="K37" s="609">
        <f>COUNTIF(J$35:J37,"Y")</f>
        <v>3</v>
      </c>
      <c r="L37" s="609" t="s">
        <v>411</v>
      </c>
      <c r="M37" s="609">
        <f>COUNTIF(L$35:L37,"Y")</f>
        <v>3</v>
      </c>
      <c r="N37" s="609" t="s">
        <v>411</v>
      </c>
      <c r="O37" s="609">
        <f>COUNTIF(N$35:N37,"Y")</f>
        <v>3</v>
      </c>
      <c r="P37" s="609" t="s">
        <v>411</v>
      </c>
      <c r="Q37" s="609">
        <f>COUNTIF(P$35:P37,"Y")</f>
        <v>3</v>
      </c>
      <c r="R37" s="613" t="s">
        <v>354</v>
      </c>
      <c r="S37" s="613" t="s">
        <v>354</v>
      </c>
      <c r="T37" s="614"/>
      <c r="U37" s="613">
        <v>3</v>
      </c>
      <c r="V37" s="618"/>
      <c r="W37" s="616" t="s">
        <v>548</v>
      </c>
      <c r="X37" s="617"/>
    </row>
    <row r="38" spans="1:24" s="607" customFormat="1" ht="30">
      <c r="A38" s="608" t="s">
        <v>459</v>
      </c>
      <c r="B38" s="609">
        <v>5.4</v>
      </c>
      <c r="C38" s="609">
        <v>5</v>
      </c>
      <c r="D38" s="612">
        <f t="shared" si="2"/>
        <v>0</v>
      </c>
      <c r="E38" s="611" t="s">
        <v>315</v>
      </c>
      <c r="F38" s="609" t="s">
        <v>410</v>
      </c>
      <c r="G38" s="609">
        <f>COUNTIF(F$35:F38,"Y")</f>
        <v>3</v>
      </c>
      <c r="H38" s="609" t="s">
        <v>411</v>
      </c>
      <c r="I38" s="609">
        <f>COUNTIF(H$35:H38,"Y")</f>
        <v>4</v>
      </c>
      <c r="J38" s="609" t="s">
        <v>411</v>
      </c>
      <c r="K38" s="609">
        <f>COUNTIF(J$35:J38,"Y")</f>
        <v>4</v>
      </c>
      <c r="L38" s="609" t="s">
        <v>410</v>
      </c>
      <c r="M38" s="609">
        <f>COUNTIF(L$35:L38,"Y")</f>
        <v>3</v>
      </c>
      <c r="N38" s="609" t="s">
        <v>411</v>
      </c>
      <c r="O38" s="609">
        <f>COUNTIF(N$35:N38,"Y")</f>
        <v>4</v>
      </c>
      <c r="P38" s="609" t="s">
        <v>410</v>
      </c>
      <c r="Q38" s="609">
        <f>COUNTIF(P$35:P38,"Y")</f>
        <v>3</v>
      </c>
      <c r="R38" s="613" t="s">
        <v>354</v>
      </c>
      <c r="S38" s="613" t="s">
        <v>354</v>
      </c>
      <c r="T38" s="614" t="s">
        <v>354</v>
      </c>
      <c r="U38" s="613" t="s">
        <v>354</v>
      </c>
      <c r="V38" s="618" t="s">
        <v>460</v>
      </c>
      <c r="W38" s="616" t="s">
        <v>549</v>
      </c>
      <c r="X38" s="617"/>
    </row>
    <row r="39" spans="1:24" s="607" customFormat="1" ht="47.25" customHeight="1">
      <c r="A39" s="619" t="s">
        <v>461</v>
      </c>
      <c r="B39" s="612">
        <v>5.5</v>
      </c>
      <c r="C39" s="612">
        <v>5</v>
      </c>
      <c r="D39" s="612" t="str">
        <f t="shared" si="2"/>
        <v>5.4</v>
      </c>
      <c r="E39" s="611" t="s">
        <v>525</v>
      </c>
      <c r="F39" s="612" t="s">
        <v>411</v>
      </c>
      <c r="G39" s="612">
        <f>COUNTIF(F$35:F39,"Y")</f>
        <v>4</v>
      </c>
      <c r="H39" s="612" t="s">
        <v>411</v>
      </c>
      <c r="I39" s="612">
        <f>COUNTIF(H$35:H39,"Y")</f>
        <v>5</v>
      </c>
      <c r="J39" s="612" t="s">
        <v>411</v>
      </c>
      <c r="K39" s="612">
        <f>COUNTIF(J$35:J39,"Y")</f>
        <v>5</v>
      </c>
      <c r="L39" s="612" t="s">
        <v>411</v>
      </c>
      <c r="M39" s="612">
        <f>COUNTIF(L$35:L39,"Y")</f>
        <v>4</v>
      </c>
      <c r="N39" s="612" t="s">
        <v>410</v>
      </c>
      <c r="O39" s="612">
        <f>COUNTIF(N$35:N39,"Y")</f>
        <v>4</v>
      </c>
      <c r="P39" s="612" t="s">
        <v>411</v>
      </c>
      <c r="Q39" s="612">
        <f>COUNTIF(P$35:P39,"Y")</f>
        <v>4</v>
      </c>
      <c r="R39" s="613" t="s">
        <v>354</v>
      </c>
      <c r="S39" s="613" t="s">
        <v>354</v>
      </c>
      <c r="T39" s="614" t="s">
        <v>354</v>
      </c>
      <c r="U39" s="613">
        <v>3</v>
      </c>
      <c r="V39" s="669"/>
    </row>
    <row r="40" spans="1:24" s="607" customFormat="1" ht="36.75" thickBot="1">
      <c r="A40" s="620" t="s">
        <v>462</v>
      </c>
      <c r="B40" s="670">
        <v>5.6</v>
      </c>
      <c r="C40" s="670">
        <v>5</v>
      </c>
      <c r="D40" s="621">
        <f t="shared" si="2"/>
        <v>0</v>
      </c>
      <c r="E40" s="623" t="s">
        <v>418</v>
      </c>
      <c r="F40" s="670" t="s">
        <v>410</v>
      </c>
      <c r="G40" s="670">
        <f>COUNTIF(F$35:F40,"Y")</f>
        <v>4</v>
      </c>
      <c r="H40" s="670" t="s">
        <v>410</v>
      </c>
      <c r="I40" s="670">
        <f>COUNTIF(H$35:H40,"Y")</f>
        <v>5</v>
      </c>
      <c r="J40" s="670" t="s">
        <v>410</v>
      </c>
      <c r="K40" s="670">
        <f>COUNTIF(J$35:J40,"Y")</f>
        <v>5</v>
      </c>
      <c r="L40" s="670" t="s">
        <v>410</v>
      </c>
      <c r="M40" s="670">
        <f>COUNTIF(L$35:L40,"Y")</f>
        <v>4</v>
      </c>
      <c r="N40" s="670" t="s">
        <v>411</v>
      </c>
      <c r="O40" s="670">
        <f>COUNTIF(N$35:N40,"Y")</f>
        <v>5</v>
      </c>
      <c r="P40" s="670" t="s">
        <v>410</v>
      </c>
      <c r="Q40" s="670">
        <f>COUNTIF(P$35:P40,"Y")</f>
        <v>4</v>
      </c>
      <c r="R40" s="624" t="s">
        <v>354</v>
      </c>
      <c r="S40" s="624" t="s">
        <v>354</v>
      </c>
      <c r="T40" s="625" t="s">
        <v>354</v>
      </c>
      <c r="U40" s="624" t="s">
        <v>354</v>
      </c>
      <c r="V40" s="671" t="s">
        <v>463</v>
      </c>
      <c r="W40" s="672"/>
      <c r="X40" s="673"/>
    </row>
    <row r="41" spans="1:24" s="607" customFormat="1" ht="36.75" thickBot="1">
      <c r="A41" s="608" t="s">
        <v>464</v>
      </c>
      <c r="B41" s="670">
        <v>5.6</v>
      </c>
      <c r="C41" s="670">
        <v>5</v>
      </c>
      <c r="D41" s="621">
        <f t="shared" si="2"/>
        <v>0</v>
      </c>
      <c r="E41" s="623" t="s">
        <v>308</v>
      </c>
      <c r="F41" s="670" t="s">
        <v>410</v>
      </c>
      <c r="G41" s="670">
        <f>COUNTIF(F$35:F41,"Y")</f>
        <v>4</v>
      </c>
      <c r="H41" s="670" t="s">
        <v>410</v>
      </c>
      <c r="I41" s="670">
        <f>COUNTIF(H$35:H41,"Y")</f>
        <v>5</v>
      </c>
      <c r="J41" s="670" t="s">
        <v>411</v>
      </c>
      <c r="K41" s="670">
        <f>COUNTIF(J$35:J41,"Y")</f>
        <v>6</v>
      </c>
      <c r="L41" s="670" t="s">
        <v>410</v>
      </c>
      <c r="M41" s="670">
        <f>COUNTIF(L$35:L41,"Y")</f>
        <v>4</v>
      </c>
      <c r="N41" s="670" t="s">
        <v>410</v>
      </c>
      <c r="O41" s="670">
        <f>COUNTIF(N$35:N41,"Y")</f>
        <v>5</v>
      </c>
      <c r="P41" s="670" t="s">
        <v>410</v>
      </c>
      <c r="Q41" s="670">
        <f>COUNTIF(P$35:P41,"Y")</f>
        <v>4</v>
      </c>
      <c r="R41" s="624" t="s">
        <v>354</v>
      </c>
      <c r="S41" s="624" t="s">
        <v>354</v>
      </c>
      <c r="T41" s="625" t="s">
        <v>354</v>
      </c>
      <c r="U41" s="624" t="s">
        <v>354</v>
      </c>
      <c r="V41" s="671" t="s">
        <v>463</v>
      </c>
      <c r="W41" s="672"/>
      <c r="X41" s="673"/>
    </row>
    <row r="42" spans="1:24" s="607" customFormat="1" ht="18.75" thickBot="1">
      <c r="A42" s="636" t="s">
        <v>465</v>
      </c>
      <c r="B42" s="637"/>
      <c r="C42" s="637"/>
      <c r="D42" s="637" t="s">
        <v>13</v>
      </c>
      <c r="E42" s="638"/>
      <c r="F42" s="639"/>
      <c r="G42" s="639"/>
      <c r="H42" s="639"/>
      <c r="I42" s="639"/>
      <c r="J42" s="639"/>
      <c r="K42" s="639"/>
      <c r="L42" s="639"/>
      <c r="M42" s="639"/>
      <c r="N42" s="639"/>
      <c r="O42" s="639"/>
      <c r="P42" s="639"/>
      <c r="Q42" s="639"/>
      <c r="R42" s="640"/>
      <c r="S42" s="640"/>
      <c r="T42" s="641"/>
      <c r="U42" s="640"/>
      <c r="V42" s="640"/>
      <c r="W42" s="642"/>
      <c r="X42" s="643"/>
    </row>
    <row r="43" spans="1:24" s="607" customFormat="1" ht="52.5" customHeight="1">
      <c r="A43" s="644" t="s">
        <v>466</v>
      </c>
      <c r="B43" s="645">
        <v>6.1</v>
      </c>
      <c r="C43" s="645">
        <v>6</v>
      </c>
      <c r="D43" s="668" t="str">
        <f>IF(L43="Y",C43&amp;"."&amp;M43,0)</f>
        <v>6.1</v>
      </c>
      <c r="E43" s="648" t="s">
        <v>309</v>
      </c>
      <c r="F43" s="645" t="s">
        <v>411</v>
      </c>
      <c r="G43" s="645">
        <f>COUNTIF(F$43:F43,"Y")</f>
        <v>1</v>
      </c>
      <c r="H43" s="645" t="s">
        <v>411</v>
      </c>
      <c r="I43" s="645">
        <f>COUNTIF(H$43:H43,"Y")</f>
        <v>1</v>
      </c>
      <c r="J43" s="668" t="s">
        <v>411</v>
      </c>
      <c r="K43" s="668">
        <f>COUNTIF(J$43:J43,"Y")</f>
        <v>1</v>
      </c>
      <c r="L43" s="645" t="s">
        <v>411</v>
      </c>
      <c r="M43" s="645">
        <f>COUNTIF(L$43:L43,"Y")</f>
        <v>1</v>
      </c>
      <c r="N43" s="668" t="s">
        <v>411</v>
      </c>
      <c r="O43" s="668">
        <f>COUNTIF(N$43:N43,"Y")</f>
        <v>1</v>
      </c>
      <c r="P43" s="645" t="s">
        <v>411</v>
      </c>
      <c r="Q43" s="645">
        <f>COUNTIF(P$43:P43,"Y")</f>
        <v>1</v>
      </c>
      <c r="R43" s="649" t="s">
        <v>354</v>
      </c>
      <c r="S43" s="649" t="s">
        <v>354</v>
      </c>
      <c r="T43" s="650" t="s">
        <v>354</v>
      </c>
      <c r="U43" s="649" t="s">
        <v>523</v>
      </c>
      <c r="V43" s="651" t="s">
        <v>468</v>
      </c>
      <c r="W43" s="616"/>
      <c r="X43" s="617"/>
    </row>
    <row r="44" spans="1:24" s="607" customFormat="1" ht="49.5" customHeight="1">
      <c r="A44" s="608" t="s">
        <v>469</v>
      </c>
      <c r="B44" s="609">
        <v>6.1999999999999993</v>
      </c>
      <c r="C44" s="609">
        <v>6</v>
      </c>
      <c r="D44" s="612" t="str">
        <f>IF(L44="Y",C44&amp;"."&amp;M44,0)</f>
        <v>6.2</v>
      </c>
      <c r="E44" s="611" t="s">
        <v>309</v>
      </c>
      <c r="F44" s="609" t="s">
        <v>411</v>
      </c>
      <c r="G44" s="609">
        <f>COUNTIF(F$43:F44,"Y")</f>
        <v>2</v>
      </c>
      <c r="H44" s="609" t="s">
        <v>411</v>
      </c>
      <c r="I44" s="609">
        <f>COUNTIF(H$43:H44,"Y")</f>
        <v>2</v>
      </c>
      <c r="J44" s="612" t="s">
        <v>411</v>
      </c>
      <c r="K44" s="612">
        <f>COUNTIF(J$43:J44,"Y")</f>
        <v>2</v>
      </c>
      <c r="L44" s="609" t="s">
        <v>411</v>
      </c>
      <c r="M44" s="609">
        <f>COUNTIF(L$43:L44,"Y")</f>
        <v>2</v>
      </c>
      <c r="N44" s="612" t="s">
        <v>411</v>
      </c>
      <c r="O44" s="612">
        <f>COUNTIF(N$43:N44,"Y")</f>
        <v>2</v>
      </c>
      <c r="P44" s="612" t="s">
        <v>411</v>
      </c>
      <c r="Q44" s="612">
        <f>COUNTIF(P$43:P44,"Y")</f>
        <v>2</v>
      </c>
      <c r="R44" s="613" t="s">
        <v>354</v>
      </c>
      <c r="S44" s="613" t="s">
        <v>354</v>
      </c>
      <c r="T44" s="614" t="s">
        <v>354</v>
      </c>
      <c r="U44" s="613" t="s">
        <v>523</v>
      </c>
      <c r="V44" s="618" t="s">
        <v>470</v>
      </c>
      <c r="W44" s="616"/>
      <c r="X44" s="617"/>
    </row>
    <row r="45" spans="1:24" s="607" customFormat="1" ht="54">
      <c r="A45" s="674" t="s">
        <v>471</v>
      </c>
      <c r="B45" s="609">
        <v>6.3</v>
      </c>
      <c r="C45" s="609">
        <v>6</v>
      </c>
      <c r="D45" s="612" t="str">
        <f>IF(L45="Y",C45&amp;"."&amp;M45,0)</f>
        <v>6.3</v>
      </c>
      <c r="E45" s="611" t="s">
        <v>386</v>
      </c>
      <c r="F45" s="609" t="s">
        <v>411</v>
      </c>
      <c r="G45" s="609">
        <f>COUNTIF(F$43:F45,"Y")</f>
        <v>3</v>
      </c>
      <c r="H45" s="609" t="s">
        <v>411</v>
      </c>
      <c r="I45" s="609">
        <f>COUNTIF(H$43:H45,"Y")</f>
        <v>3</v>
      </c>
      <c r="J45" s="612" t="s">
        <v>411</v>
      </c>
      <c r="K45" s="612">
        <f>COUNTIF(J$43:J45,"Y")</f>
        <v>3</v>
      </c>
      <c r="L45" s="609" t="s">
        <v>411</v>
      </c>
      <c r="M45" s="609">
        <f>COUNTIF(L$43:L45,"Y")</f>
        <v>3</v>
      </c>
      <c r="N45" s="612" t="s">
        <v>411</v>
      </c>
      <c r="O45" s="612">
        <f>COUNTIF(N$43:N45,"Y")</f>
        <v>3</v>
      </c>
      <c r="P45" s="612" t="s">
        <v>411</v>
      </c>
      <c r="Q45" s="612">
        <f>COUNTIF(P$43:P45,"Y")</f>
        <v>3</v>
      </c>
      <c r="R45" s="613" t="s">
        <v>354</v>
      </c>
      <c r="S45" s="613" t="s">
        <v>354</v>
      </c>
      <c r="T45" s="614" t="s">
        <v>354</v>
      </c>
      <c r="U45" s="613">
        <v>3</v>
      </c>
      <c r="V45" s="618" t="s">
        <v>472</v>
      </c>
      <c r="W45" s="616"/>
      <c r="X45" s="617"/>
    </row>
    <row r="46" spans="1:24" s="607" customFormat="1" ht="18.75" thickBot="1">
      <c r="A46" s="608" t="s">
        <v>473</v>
      </c>
      <c r="B46" s="609">
        <v>6.4</v>
      </c>
      <c r="C46" s="609">
        <v>6</v>
      </c>
      <c r="D46" s="612">
        <f>IF(L46="Y",C46&amp;"."&amp;M46,0)</f>
        <v>0</v>
      </c>
      <c r="E46" s="611" t="s">
        <v>309</v>
      </c>
      <c r="F46" s="609" t="s">
        <v>410</v>
      </c>
      <c r="G46" s="609">
        <f>COUNTIF(F$43:F46,"Y")</f>
        <v>3</v>
      </c>
      <c r="H46" s="609" t="s">
        <v>410</v>
      </c>
      <c r="I46" s="609">
        <f>COUNTIF(H$43:H46,"Y")</f>
        <v>3</v>
      </c>
      <c r="J46" s="612" t="s">
        <v>411</v>
      </c>
      <c r="K46" s="612">
        <f>COUNTIF(J$43:J46,"Y")</f>
        <v>4</v>
      </c>
      <c r="L46" s="609" t="s">
        <v>410</v>
      </c>
      <c r="M46" s="609">
        <f>COUNTIF(L$43:L46,"Y")</f>
        <v>3</v>
      </c>
      <c r="N46" s="612" t="s">
        <v>410</v>
      </c>
      <c r="O46" s="612">
        <f>COUNTIF(N$43:N46,"Y")</f>
        <v>3</v>
      </c>
      <c r="P46" s="612" t="s">
        <v>410</v>
      </c>
      <c r="Q46" s="612">
        <f>COUNTIF(P$43:P46,"Y")</f>
        <v>3</v>
      </c>
      <c r="R46" s="613" t="s">
        <v>354</v>
      </c>
      <c r="S46" s="613" t="s">
        <v>354</v>
      </c>
      <c r="T46" s="614" t="s">
        <v>354</v>
      </c>
      <c r="U46" s="613" t="s">
        <v>354</v>
      </c>
      <c r="V46" s="618" t="s">
        <v>474</v>
      </c>
      <c r="W46" s="672" t="s">
        <v>550</v>
      </c>
      <c r="X46" s="673"/>
    </row>
    <row r="47" spans="1:24" s="607" customFormat="1" ht="18.75" thickBot="1">
      <c r="A47" s="675" t="s">
        <v>475</v>
      </c>
      <c r="B47" s="676">
        <v>6.5</v>
      </c>
      <c r="C47" s="676">
        <v>6</v>
      </c>
      <c r="D47" s="677">
        <f>IF(L47="Y",C47&amp;"."&amp;M47,0)</f>
        <v>0</v>
      </c>
      <c r="E47" s="678" t="s">
        <v>309</v>
      </c>
      <c r="F47" s="676" t="s">
        <v>411</v>
      </c>
      <c r="G47" s="676">
        <f>COUNTIF(F$43:F47,"Y")</f>
        <v>4</v>
      </c>
      <c r="H47" s="676" t="s">
        <v>410</v>
      </c>
      <c r="I47" s="676">
        <f>COUNTIF(H$43:H47,"Y")</f>
        <v>3</v>
      </c>
      <c r="J47" s="677" t="s">
        <v>410</v>
      </c>
      <c r="K47" s="677">
        <f>COUNTIF(J$43:J47,"Y")</f>
        <v>4</v>
      </c>
      <c r="L47" s="676" t="s">
        <v>410</v>
      </c>
      <c r="M47" s="676">
        <f>COUNTIF(L$43:L47,"Y")</f>
        <v>3</v>
      </c>
      <c r="N47" s="677" t="s">
        <v>410</v>
      </c>
      <c r="O47" s="677">
        <f>COUNTIF(N$43:N47,"Y")</f>
        <v>3</v>
      </c>
      <c r="P47" s="677" t="s">
        <v>410</v>
      </c>
      <c r="Q47" s="677">
        <f>COUNTIF(P$43:P47,"Y")</f>
        <v>3</v>
      </c>
      <c r="R47" s="679" t="s">
        <v>354</v>
      </c>
      <c r="S47" s="679" t="s">
        <v>354</v>
      </c>
      <c r="T47" s="625" t="s">
        <v>354</v>
      </c>
      <c r="U47" s="679" t="s">
        <v>354</v>
      </c>
      <c r="V47" s="680"/>
      <c r="W47" s="681"/>
      <c r="X47" s="682"/>
    </row>
    <row r="48" spans="1:24" s="607" customFormat="1" ht="18.75" thickBot="1">
      <c r="A48" s="636" t="s">
        <v>270</v>
      </c>
      <c r="B48" s="637"/>
      <c r="C48" s="637"/>
      <c r="D48" s="637" t="s">
        <v>13</v>
      </c>
      <c r="E48" s="638"/>
      <c r="F48" s="639"/>
      <c r="G48" s="639"/>
      <c r="H48" s="639"/>
      <c r="I48" s="639"/>
      <c r="J48" s="639"/>
      <c r="K48" s="639"/>
      <c r="L48" s="639"/>
      <c r="M48" s="639"/>
      <c r="N48" s="639"/>
      <c r="O48" s="639"/>
      <c r="P48" s="639"/>
      <c r="Q48" s="639"/>
      <c r="R48" s="640"/>
      <c r="S48" s="640"/>
      <c r="T48" s="641"/>
      <c r="U48" s="640"/>
      <c r="V48" s="640"/>
      <c r="W48" s="642" t="s">
        <v>13</v>
      </c>
      <c r="X48" s="643"/>
    </row>
    <row r="49" spans="1:24" s="607" customFormat="1" ht="18">
      <c r="A49" s="644" t="s">
        <v>165</v>
      </c>
      <c r="B49" s="645">
        <v>7.1</v>
      </c>
      <c r="C49" s="646">
        <v>7</v>
      </c>
      <c r="D49" s="668" t="str">
        <f t="shared" ref="D49:D64" si="3">IF(L49="Y",C49&amp;"."&amp;M49,0)</f>
        <v>7.1</v>
      </c>
      <c r="E49" s="648" t="s">
        <v>551</v>
      </c>
      <c r="F49" s="645" t="s">
        <v>411</v>
      </c>
      <c r="G49" s="645">
        <f>COUNTIF(F$49:F49,"Y")</f>
        <v>1</v>
      </c>
      <c r="H49" s="645" t="s">
        <v>411</v>
      </c>
      <c r="I49" s="645">
        <f>COUNTIF(H$49:H49,"Y")</f>
        <v>1</v>
      </c>
      <c r="J49" s="645" t="s">
        <v>411</v>
      </c>
      <c r="K49" s="645">
        <f>COUNTIF(J$49:J49,"Y")</f>
        <v>1</v>
      </c>
      <c r="L49" s="645" t="s">
        <v>411</v>
      </c>
      <c r="M49" s="645">
        <f>COUNTIF(L$49:L49,"Y")</f>
        <v>1</v>
      </c>
      <c r="N49" s="645" t="s">
        <v>411</v>
      </c>
      <c r="O49" s="645">
        <f>COUNTIF(N$49:N49,"Y")</f>
        <v>1</v>
      </c>
      <c r="P49" s="645" t="s">
        <v>411</v>
      </c>
      <c r="Q49" s="645">
        <f>COUNTIF(P$49:P49,"Y")</f>
        <v>1</v>
      </c>
      <c r="R49" s="649" t="s">
        <v>244</v>
      </c>
      <c r="S49" s="649">
        <v>7.1</v>
      </c>
      <c r="T49" s="683" t="s">
        <v>419</v>
      </c>
      <c r="U49" s="649" t="s">
        <v>527</v>
      </c>
      <c r="V49" s="651" t="s">
        <v>476</v>
      </c>
      <c r="W49" s="616" t="s">
        <v>13</v>
      </c>
      <c r="X49" s="617"/>
    </row>
    <row r="50" spans="1:24" s="607" customFormat="1" ht="18">
      <c r="A50" s="619" t="s">
        <v>477</v>
      </c>
      <c r="B50" s="609">
        <v>7.1999999999999993</v>
      </c>
      <c r="C50" s="652">
        <v>7</v>
      </c>
      <c r="D50" s="612" t="str">
        <f t="shared" si="3"/>
        <v>7.2</v>
      </c>
      <c r="E50" s="611" t="s">
        <v>552</v>
      </c>
      <c r="F50" s="609" t="s">
        <v>411</v>
      </c>
      <c r="G50" s="609">
        <f>COUNTIF(F$49:F50,"Y")</f>
        <v>2</v>
      </c>
      <c r="H50" s="609" t="s">
        <v>411</v>
      </c>
      <c r="I50" s="609">
        <f>COUNTIF(H$49:H50,"Y")</f>
        <v>2</v>
      </c>
      <c r="J50" s="609" t="s">
        <v>411</v>
      </c>
      <c r="K50" s="609">
        <f>COUNTIF(J$49:J50,"Y")</f>
        <v>2</v>
      </c>
      <c r="L50" s="609" t="s">
        <v>411</v>
      </c>
      <c r="M50" s="609">
        <f>COUNTIF(L$49:L50,"Y")</f>
        <v>2</v>
      </c>
      <c r="N50" s="609" t="s">
        <v>411</v>
      </c>
      <c r="O50" s="609">
        <f>COUNTIF(N$49:N50,"Y")</f>
        <v>2</v>
      </c>
      <c r="P50" s="609" t="s">
        <v>411</v>
      </c>
      <c r="Q50" s="609">
        <f>COUNTIF(P$49:P50,"Y")</f>
        <v>2</v>
      </c>
      <c r="R50" s="613" t="s">
        <v>354</v>
      </c>
      <c r="S50" s="613" t="s">
        <v>354</v>
      </c>
      <c r="T50" s="684"/>
      <c r="U50" s="613">
        <v>3</v>
      </c>
      <c r="V50" s="618"/>
      <c r="W50" s="616"/>
      <c r="X50" s="617"/>
    </row>
    <row r="51" spans="1:24" s="607" customFormat="1" ht="18">
      <c r="A51" s="619" t="s">
        <v>478</v>
      </c>
      <c r="B51" s="609">
        <v>7.2999999999999989</v>
      </c>
      <c r="C51" s="652">
        <v>7</v>
      </c>
      <c r="D51" s="612" t="str">
        <f t="shared" si="3"/>
        <v>7.3</v>
      </c>
      <c r="E51" s="611" t="s">
        <v>552</v>
      </c>
      <c r="F51" s="609" t="s">
        <v>411</v>
      </c>
      <c r="G51" s="609">
        <f>COUNTIF(F$49:F51,"Y")</f>
        <v>3</v>
      </c>
      <c r="H51" s="609" t="s">
        <v>411</v>
      </c>
      <c r="I51" s="609">
        <f>COUNTIF(H$49:H51,"Y")</f>
        <v>3</v>
      </c>
      <c r="J51" s="609" t="s">
        <v>411</v>
      </c>
      <c r="K51" s="609">
        <f>COUNTIF(J$49:J51,"Y")</f>
        <v>3</v>
      </c>
      <c r="L51" s="609" t="s">
        <v>411</v>
      </c>
      <c r="M51" s="609">
        <f>COUNTIF(L$49:L51,"Y")</f>
        <v>3</v>
      </c>
      <c r="N51" s="609" t="s">
        <v>411</v>
      </c>
      <c r="O51" s="609">
        <f>COUNTIF(N$49:N51,"Y")</f>
        <v>3</v>
      </c>
      <c r="P51" s="609" t="s">
        <v>411</v>
      </c>
      <c r="Q51" s="609">
        <f>COUNTIF(P$49:P51,"Y")</f>
        <v>3</v>
      </c>
      <c r="R51" s="613" t="s">
        <v>354</v>
      </c>
      <c r="S51" s="613" t="s">
        <v>354</v>
      </c>
      <c r="T51" s="684"/>
      <c r="U51" s="613">
        <v>3</v>
      </c>
      <c r="V51" s="618" t="s">
        <v>479</v>
      </c>
      <c r="W51" s="616" t="s">
        <v>13</v>
      </c>
      <c r="X51" s="617"/>
    </row>
    <row r="52" spans="1:24" s="607" customFormat="1" ht="18">
      <c r="A52" s="619" t="s">
        <v>259</v>
      </c>
      <c r="B52" s="609">
        <v>7.4</v>
      </c>
      <c r="C52" s="652">
        <v>7</v>
      </c>
      <c r="D52" s="612" t="str">
        <f t="shared" si="3"/>
        <v>7.4</v>
      </c>
      <c r="E52" s="611" t="s">
        <v>552</v>
      </c>
      <c r="F52" s="609" t="s">
        <v>411</v>
      </c>
      <c r="G52" s="609">
        <f>COUNTIF(F$49:F52,"Y")</f>
        <v>4</v>
      </c>
      <c r="H52" s="609" t="s">
        <v>411</v>
      </c>
      <c r="I52" s="609">
        <f>COUNTIF(H$49:H52,"Y")</f>
        <v>4</v>
      </c>
      <c r="J52" s="609" t="s">
        <v>411</v>
      </c>
      <c r="K52" s="609">
        <f>COUNTIF(J$49:J52,"Y")</f>
        <v>4</v>
      </c>
      <c r="L52" s="609" t="s">
        <v>411</v>
      </c>
      <c r="M52" s="609">
        <f>COUNTIF(L$49:L52,"Y")</f>
        <v>4</v>
      </c>
      <c r="N52" s="609" t="s">
        <v>411</v>
      </c>
      <c r="O52" s="609">
        <f>COUNTIF(N$49:N52,"Y")</f>
        <v>4</v>
      </c>
      <c r="P52" s="609" t="s">
        <v>411</v>
      </c>
      <c r="Q52" s="609">
        <f>COUNTIF(P$49:P52,"Y")</f>
        <v>4</v>
      </c>
      <c r="R52" s="613" t="s">
        <v>244</v>
      </c>
      <c r="S52" s="613">
        <v>7.2</v>
      </c>
      <c r="T52" s="684"/>
      <c r="U52" s="613">
        <v>1</v>
      </c>
      <c r="V52" s="618"/>
      <c r="W52" s="616"/>
      <c r="X52" s="617"/>
    </row>
    <row r="53" spans="1:24" s="607" customFormat="1" ht="18">
      <c r="A53" s="619" t="s">
        <v>356</v>
      </c>
      <c r="B53" s="609">
        <v>7.5</v>
      </c>
      <c r="C53" s="652">
        <v>7</v>
      </c>
      <c r="D53" s="612" t="str">
        <f t="shared" si="3"/>
        <v>7.5</v>
      </c>
      <c r="E53" s="611" t="s">
        <v>552</v>
      </c>
      <c r="F53" s="609" t="s">
        <v>411</v>
      </c>
      <c r="G53" s="609">
        <f>COUNTIF(F$49:F53,"Y")</f>
        <v>5</v>
      </c>
      <c r="H53" s="609" t="s">
        <v>411</v>
      </c>
      <c r="I53" s="609">
        <f>COUNTIF(H$49:H53,"Y")</f>
        <v>5</v>
      </c>
      <c r="J53" s="609" t="s">
        <v>411</v>
      </c>
      <c r="K53" s="609">
        <f>COUNTIF(J$49:J53,"Y")</f>
        <v>5</v>
      </c>
      <c r="L53" s="609" t="s">
        <v>411</v>
      </c>
      <c r="M53" s="609">
        <f>COUNTIF(L$49:L53,"Y")</f>
        <v>5</v>
      </c>
      <c r="N53" s="609" t="s">
        <v>411</v>
      </c>
      <c r="O53" s="609">
        <f>COUNTIF(N$49:N53,"Y")</f>
        <v>5</v>
      </c>
      <c r="P53" s="609" t="s">
        <v>411</v>
      </c>
      <c r="Q53" s="609">
        <f>COUNTIF(P$49:P53,"Y")</f>
        <v>5</v>
      </c>
      <c r="R53" s="613"/>
      <c r="S53" s="613"/>
      <c r="T53" s="684"/>
      <c r="U53" s="613"/>
      <c r="V53" s="618" t="s">
        <v>480</v>
      </c>
      <c r="W53" s="616"/>
      <c r="X53" s="617"/>
    </row>
    <row r="54" spans="1:24" s="607" customFormat="1" ht="18">
      <c r="A54" s="619" t="s">
        <v>481</v>
      </c>
      <c r="B54" s="609">
        <v>7.6</v>
      </c>
      <c r="C54" s="652">
        <v>7</v>
      </c>
      <c r="D54" s="612">
        <f t="shared" si="3"/>
        <v>0</v>
      </c>
      <c r="E54" s="611" t="s">
        <v>552</v>
      </c>
      <c r="F54" s="609" t="s">
        <v>410</v>
      </c>
      <c r="G54" s="609">
        <f>COUNTIF(F$49:F54,"Y")</f>
        <v>5</v>
      </c>
      <c r="H54" s="609" t="s">
        <v>410</v>
      </c>
      <c r="I54" s="609">
        <f>COUNTIF(H$49:H54,"Y")</f>
        <v>5</v>
      </c>
      <c r="J54" s="609" t="s">
        <v>410</v>
      </c>
      <c r="K54" s="609">
        <f>COUNTIF(J$49:J54,"Y")</f>
        <v>5</v>
      </c>
      <c r="L54" s="609" t="s">
        <v>410</v>
      </c>
      <c r="M54" s="609">
        <f>COUNTIF(L$49:L54,"Y")</f>
        <v>5</v>
      </c>
      <c r="N54" s="609" t="s">
        <v>411</v>
      </c>
      <c r="O54" s="609">
        <f>COUNTIF(N$49:N54,"Y")</f>
        <v>6</v>
      </c>
      <c r="P54" s="609" t="s">
        <v>410</v>
      </c>
      <c r="Q54" s="609">
        <f>COUNTIF(P$49:P54,"Y")</f>
        <v>5</v>
      </c>
      <c r="R54" s="613" t="s">
        <v>354</v>
      </c>
      <c r="S54" s="613"/>
      <c r="T54" s="684" t="s">
        <v>354</v>
      </c>
      <c r="U54" s="613"/>
      <c r="V54" s="618"/>
      <c r="W54" s="616"/>
      <c r="X54" s="617"/>
    </row>
    <row r="55" spans="1:24" s="607" customFormat="1" ht="18">
      <c r="A55" s="619" t="s">
        <v>482</v>
      </c>
      <c r="B55" s="653">
        <v>7.7</v>
      </c>
      <c r="C55" s="652">
        <v>7</v>
      </c>
      <c r="D55" s="612">
        <f t="shared" si="3"/>
        <v>0</v>
      </c>
      <c r="E55" s="611" t="s">
        <v>552</v>
      </c>
      <c r="F55" s="609" t="s">
        <v>410</v>
      </c>
      <c r="G55" s="609">
        <f>COUNTIF(F$49:F55,"Y")</f>
        <v>5</v>
      </c>
      <c r="H55" s="609" t="s">
        <v>410</v>
      </c>
      <c r="I55" s="609">
        <f>COUNTIF(H$49:H55,"Y")</f>
        <v>5</v>
      </c>
      <c r="J55" s="609" t="s">
        <v>410</v>
      </c>
      <c r="K55" s="609">
        <f>COUNTIF(J$49:J55,"Y")</f>
        <v>5</v>
      </c>
      <c r="L55" s="609" t="s">
        <v>410</v>
      </c>
      <c r="M55" s="609">
        <f>COUNTIF(L$49:L55,"Y")</f>
        <v>5</v>
      </c>
      <c r="N55" s="609" t="s">
        <v>411</v>
      </c>
      <c r="O55" s="609">
        <f>COUNTIF(N$49:N55,"Y")</f>
        <v>7</v>
      </c>
      <c r="P55" s="609" t="s">
        <v>410</v>
      </c>
      <c r="Q55" s="609">
        <f>COUNTIF(P$49:P55,"Y")</f>
        <v>5</v>
      </c>
      <c r="R55" s="613" t="s">
        <v>354</v>
      </c>
      <c r="S55" s="613"/>
      <c r="T55" s="684" t="s">
        <v>354</v>
      </c>
      <c r="U55" s="613"/>
      <c r="V55" s="618"/>
      <c r="W55" s="616"/>
      <c r="X55" s="617"/>
    </row>
    <row r="56" spans="1:24" s="607" customFormat="1" ht="18">
      <c r="A56" s="619" t="s">
        <v>483</v>
      </c>
      <c r="B56" s="609">
        <v>7.8</v>
      </c>
      <c r="C56" s="652">
        <v>7</v>
      </c>
      <c r="D56" s="612">
        <f t="shared" si="3"/>
        <v>0</v>
      </c>
      <c r="E56" s="611" t="s">
        <v>552</v>
      </c>
      <c r="F56" s="609" t="s">
        <v>410</v>
      </c>
      <c r="G56" s="609">
        <f>COUNTIF(F$49:F56,"Y")</f>
        <v>5</v>
      </c>
      <c r="H56" s="609" t="s">
        <v>411</v>
      </c>
      <c r="I56" s="609">
        <f>COUNTIF(H$49:H56,"Y")</f>
        <v>6</v>
      </c>
      <c r="J56" s="609" t="s">
        <v>410</v>
      </c>
      <c r="K56" s="609">
        <f>COUNTIF(J$49:J56,"Y")</f>
        <v>5</v>
      </c>
      <c r="L56" s="609" t="s">
        <v>410</v>
      </c>
      <c r="M56" s="609">
        <f>COUNTIF(L$49:L56,"Y")</f>
        <v>5</v>
      </c>
      <c r="N56" s="609" t="s">
        <v>410</v>
      </c>
      <c r="O56" s="609">
        <f>COUNTIF(N$49:N56,"Y")</f>
        <v>7</v>
      </c>
      <c r="P56" s="609" t="s">
        <v>410</v>
      </c>
      <c r="Q56" s="609">
        <f>COUNTIF(P$49:P56,"Y")</f>
        <v>5</v>
      </c>
      <c r="R56" s="613" t="s">
        <v>354</v>
      </c>
      <c r="S56" s="613"/>
      <c r="T56" s="684" t="s">
        <v>354</v>
      </c>
      <c r="U56" s="613"/>
      <c r="V56" s="618"/>
      <c r="W56" s="616"/>
      <c r="X56" s="617"/>
    </row>
    <row r="57" spans="1:24" s="607" customFormat="1" ht="36">
      <c r="A57" s="619" t="s">
        <v>553</v>
      </c>
      <c r="B57" s="609">
        <v>7.9</v>
      </c>
      <c r="C57" s="652">
        <v>7</v>
      </c>
      <c r="D57" s="612" t="str">
        <f t="shared" si="3"/>
        <v>7.6</v>
      </c>
      <c r="E57" s="611" t="s">
        <v>552</v>
      </c>
      <c r="F57" s="609" t="s">
        <v>411</v>
      </c>
      <c r="G57" s="609">
        <f>COUNTIF(F$49:F57,"Y")</f>
        <v>6</v>
      </c>
      <c r="H57" s="609" t="s">
        <v>411</v>
      </c>
      <c r="I57" s="609">
        <f>COUNTIF(H$49:H57,"Y")</f>
        <v>7</v>
      </c>
      <c r="J57" s="609" t="s">
        <v>410</v>
      </c>
      <c r="K57" s="609">
        <f>COUNTIF(J$49:J57,"Y")</f>
        <v>5</v>
      </c>
      <c r="L57" s="609" t="s">
        <v>411</v>
      </c>
      <c r="M57" s="609">
        <f>COUNTIF(L$49:L57,"Y")</f>
        <v>6</v>
      </c>
      <c r="N57" s="609" t="s">
        <v>410</v>
      </c>
      <c r="O57" s="609">
        <f>COUNTIF(N$49:N57,"Y")</f>
        <v>7</v>
      </c>
      <c r="P57" s="609" t="s">
        <v>411</v>
      </c>
      <c r="Q57" s="609">
        <f>COUNTIF(P$49:P57,"Y")</f>
        <v>6</v>
      </c>
      <c r="R57" s="613" t="s">
        <v>244</v>
      </c>
      <c r="S57" s="613">
        <v>7.3</v>
      </c>
      <c r="T57" s="684" t="s">
        <v>419</v>
      </c>
      <c r="U57" s="613">
        <v>3</v>
      </c>
      <c r="V57" s="618" t="s">
        <v>554</v>
      </c>
      <c r="W57" s="616"/>
      <c r="X57" s="617"/>
    </row>
    <row r="58" spans="1:24" s="607" customFormat="1" ht="18">
      <c r="A58" s="619" t="s">
        <v>488</v>
      </c>
      <c r="B58" s="609">
        <v>7.1</v>
      </c>
      <c r="C58" s="652">
        <v>7</v>
      </c>
      <c r="D58" s="612">
        <f t="shared" si="3"/>
        <v>0</v>
      </c>
      <c r="E58" s="611" t="s">
        <v>552</v>
      </c>
      <c r="F58" s="609" t="s">
        <v>410</v>
      </c>
      <c r="G58" s="609">
        <f>COUNTIF(F$49:F58,"Y")</f>
        <v>6</v>
      </c>
      <c r="H58" s="609" t="s">
        <v>410</v>
      </c>
      <c r="I58" s="609">
        <f>COUNTIF(H$49:H58,"Y")</f>
        <v>7</v>
      </c>
      <c r="J58" s="609" t="s">
        <v>410</v>
      </c>
      <c r="K58" s="609">
        <f>COUNTIF(J$49:J58,"Y")</f>
        <v>5</v>
      </c>
      <c r="L58" s="609" t="s">
        <v>410</v>
      </c>
      <c r="M58" s="609">
        <f>COUNTIF(L$49:L58,"Y")</f>
        <v>6</v>
      </c>
      <c r="N58" s="609" t="s">
        <v>411</v>
      </c>
      <c r="O58" s="609">
        <f>COUNTIF(N$49:N58,"Y")</f>
        <v>8</v>
      </c>
      <c r="P58" s="609" t="s">
        <v>410</v>
      </c>
      <c r="Q58" s="609">
        <f>COUNTIF(P$49:P58,"Y")</f>
        <v>6</v>
      </c>
      <c r="R58" s="613" t="s">
        <v>354</v>
      </c>
      <c r="S58" s="613" t="s">
        <v>354</v>
      </c>
      <c r="T58" s="684" t="s">
        <v>354</v>
      </c>
      <c r="U58" s="613" t="s">
        <v>354</v>
      </c>
      <c r="V58" s="618" t="s">
        <v>480</v>
      </c>
      <c r="W58" s="616"/>
      <c r="X58" s="617"/>
    </row>
    <row r="59" spans="1:24" s="607" customFormat="1" ht="36">
      <c r="A59" s="619" t="s">
        <v>489</v>
      </c>
      <c r="B59" s="609">
        <v>7.11</v>
      </c>
      <c r="C59" s="652">
        <v>7</v>
      </c>
      <c r="D59" s="612">
        <f t="shared" si="3"/>
        <v>0</v>
      </c>
      <c r="E59" s="611" t="s">
        <v>552</v>
      </c>
      <c r="F59" s="609" t="s">
        <v>410</v>
      </c>
      <c r="G59" s="609">
        <f>COUNTIF(F$49:F59,"Y")</f>
        <v>6</v>
      </c>
      <c r="H59" s="609" t="s">
        <v>410</v>
      </c>
      <c r="I59" s="609">
        <f>COUNTIF(H$49:H59,"Y")</f>
        <v>7</v>
      </c>
      <c r="J59" s="609" t="s">
        <v>410</v>
      </c>
      <c r="K59" s="609">
        <f>COUNTIF(J$49:J59,"Y")</f>
        <v>5</v>
      </c>
      <c r="L59" s="609" t="s">
        <v>410</v>
      </c>
      <c r="M59" s="609">
        <f>COUNTIF(L$49:L59,"Y")</f>
        <v>6</v>
      </c>
      <c r="N59" s="609" t="s">
        <v>411</v>
      </c>
      <c r="O59" s="609">
        <f>COUNTIF(N$49:N59,"Y")</f>
        <v>9</v>
      </c>
      <c r="P59" s="609" t="s">
        <v>410</v>
      </c>
      <c r="Q59" s="609">
        <f>COUNTIF(P$49:P59,"Y")</f>
        <v>6</v>
      </c>
      <c r="R59" s="613" t="s">
        <v>354</v>
      </c>
      <c r="S59" s="613" t="s">
        <v>354</v>
      </c>
      <c r="T59" s="684" t="s">
        <v>354</v>
      </c>
      <c r="U59" s="613" t="s">
        <v>354</v>
      </c>
      <c r="V59" s="618" t="s">
        <v>480</v>
      </c>
      <c r="W59" s="616"/>
      <c r="X59" s="617"/>
    </row>
    <row r="60" spans="1:24" s="607" customFormat="1" ht="17.25" customHeight="1">
      <c r="A60" s="685" t="s">
        <v>490</v>
      </c>
      <c r="B60" s="664">
        <v>7.12</v>
      </c>
      <c r="C60" s="646">
        <v>7</v>
      </c>
      <c r="D60" s="686">
        <f t="shared" si="3"/>
        <v>0</v>
      </c>
      <c r="E60" s="648" t="s">
        <v>552</v>
      </c>
      <c r="F60" s="645" t="s">
        <v>410</v>
      </c>
      <c r="G60" s="645">
        <f>COUNTIF(F$49:F60,"Y")</f>
        <v>6</v>
      </c>
      <c r="H60" s="645" t="s">
        <v>410</v>
      </c>
      <c r="I60" s="645">
        <f>COUNTIF(H$49:H60,"Y")</f>
        <v>7</v>
      </c>
      <c r="J60" s="645" t="s">
        <v>410</v>
      </c>
      <c r="K60" s="645">
        <f>COUNTIF(J$49:J60,"Y")</f>
        <v>5</v>
      </c>
      <c r="L60" s="645" t="s">
        <v>410</v>
      </c>
      <c r="M60" s="645">
        <f>COUNTIF(L$49:L60,"Y")</f>
        <v>6</v>
      </c>
      <c r="N60" s="645" t="s">
        <v>411</v>
      </c>
      <c r="O60" s="645">
        <f>COUNTIF(N$49:N60,"Y")</f>
        <v>10</v>
      </c>
      <c r="P60" s="645" t="s">
        <v>410</v>
      </c>
      <c r="Q60" s="645">
        <f>COUNTIF(P$49:P60,"Y")</f>
        <v>6</v>
      </c>
      <c r="R60" s="649" t="s">
        <v>354</v>
      </c>
      <c r="S60" s="649" t="s">
        <v>354</v>
      </c>
      <c r="T60" s="684" t="s">
        <v>354</v>
      </c>
      <c r="U60" s="649" t="s">
        <v>354</v>
      </c>
      <c r="V60" s="651"/>
      <c r="W60" s="666"/>
      <c r="X60" s="667"/>
    </row>
    <row r="61" spans="1:24" s="607" customFormat="1" ht="18">
      <c r="A61" s="630" t="s">
        <v>491</v>
      </c>
      <c r="B61" s="631">
        <v>7.13</v>
      </c>
      <c r="C61" s="687">
        <v>7</v>
      </c>
      <c r="D61" s="631">
        <f t="shared" si="3"/>
        <v>0</v>
      </c>
      <c r="E61" s="633" t="s">
        <v>424</v>
      </c>
      <c r="F61" s="631" t="s">
        <v>410</v>
      </c>
      <c r="G61" s="631">
        <f>COUNTIF(F$49:F61,"Y")</f>
        <v>6</v>
      </c>
      <c r="H61" s="631" t="s">
        <v>410</v>
      </c>
      <c r="I61" s="631">
        <f>COUNTIF(H$49:H61,"Y")</f>
        <v>7</v>
      </c>
      <c r="J61" s="631" t="s">
        <v>410</v>
      </c>
      <c r="K61" s="631">
        <f>COUNTIF(J$49:J61,"Y")</f>
        <v>5</v>
      </c>
      <c r="L61" s="631" t="s">
        <v>410</v>
      </c>
      <c r="M61" s="631">
        <f>COUNTIF(L$49:L61,"Y")</f>
        <v>6</v>
      </c>
      <c r="N61" s="631" t="s">
        <v>410</v>
      </c>
      <c r="O61" s="631">
        <f>COUNTIF(N$49:N61,"Y")</f>
        <v>10</v>
      </c>
      <c r="P61" s="631" t="s">
        <v>410</v>
      </c>
      <c r="Q61" s="631">
        <f>COUNTIF(P$49:P61,"Y")</f>
        <v>6</v>
      </c>
      <c r="R61" s="631" t="s">
        <v>354</v>
      </c>
      <c r="S61" s="631"/>
      <c r="T61" s="688" t="s">
        <v>354</v>
      </c>
      <c r="U61" s="631"/>
      <c r="V61" s="689" t="s">
        <v>492</v>
      </c>
      <c r="W61" s="616"/>
      <c r="X61" s="617"/>
    </row>
    <row r="62" spans="1:24" s="607" customFormat="1" ht="18">
      <c r="A62" s="620" t="s">
        <v>258</v>
      </c>
      <c r="B62" s="670">
        <v>7.14</v>
      </c>
      <c r="C62" s="690">
        <v>7</v>
      </c>
      <c r="D62" s="621" t="str">
        <f t="shared" si="3"/>
        <v>7.7</v>
      </c>
      <c r="E62" s="648" t="s">
        <v>552</v>
      </c>
      <c r="F62" s="670" t="s">
        <v>411</v>
      </c>
      <c r="G62" s="670">
        <f>COUNTIF(F$49:F62,"Y")</f>
        <v>7</v>
      </c>
      <c r="H62" s="670" t="s">
        <v>411</v>
      </c>
      <c r="I62" s="670">
        <f>COUNTIF(H$49:H62,"Y")</f>
        <v>8</v>
      </c>
      <c r="J62" s="670" t="s">
        <v>411</v>
      </c>
      <c r="K62" s="670">
        <f>COUNTIF(J$49:J62,"Y")</f>
        <v>6</v>
      </c>
      <c r="L62" s="670" t="s">
        <v>411</v>
      </c>
      <c r="M62" s="670">
        <f>COUNTIF(L$49:L62,"Y")</f>
        <v>7</v>
      </c>
      <c r="N62" s="670" t="s">
        <v>411</v>
      </c>
      <c r="O62" s="670">
        <f>COUNTIF(N$49:N62,"Y")</f>
        <v>11</v>
      </c>
      <c r="P62" s="670" t="s">
        <v>411</v>
      </c>
      <c r="Q62" s="670">
        <f>COUNTIF(P$49:P62,"Y")</f>
        <v>7</v>
      </c>
      <c r="R62" s="624" t="s">
        <v>354</v>
      </c>
      <c r="S62" s="624" t="s">
        <v>354</v>
      </c>
      <c r="T62" s="691" t="s">
        <v>354</v>
      </c>
      <c r="U62" s="624">
        <v>3</v>
      </c>
      <c r="V62" s="671" t="s">
        <v>480</v>
      </c>
      <c r="W62" s="616"/>
      <c r="X62" s="617"/>
    </row>
    <row r="63" spans="1:24" s="607" customFormat="1" ht="18">
      <c r="A63" s="619" t="s">
        <v>257</v>
      </c>
      <c r="B63" s="609">
        <v>7.15</v>
      </c>
      <c r="C63" s="652">
        <v>7</v>
      </c>
      <c r="D63" s="612" t="str">
        <f t="shared" si="3"/>
        <v>7.8</v>
      </c>
      <c r="E63" s="611" t="s">
        <v>552</v>
      </c>
      <c r="F63" s="609" t="s">
        <v>411</v>
      </c>
      <c r="G63" s="609">
        <f>COUNTIF(F$49:F63,"Y")</f>
        <v>8</v>
      </c>
      <c r="H63" s="609" t="s">
        <v>411</v>
      </c>
      <c r="I63" s="609">
        <f>COUNTIF(H$49:H63,"Y")</f>
        <v>9</v>
      </c>
      <c r="J63" s="609" t="s">
        <v>411</v>
      </c>
      <c r="K63" s="609">
        <f>COUNTIF(J$49:J63,"Y")</f>
        <v>7</v>
      </c>
      <c r="L63" s="609" t="s">
        <v>411</v>
      </c>
      <c r="M63" s="609">
        <f>COUNTIF(L$49:L63,"Y")</f>
        <v>8</v>
      </c>
      <c r="N63" s="609" t="s">
        <v>411</v>
      </c>
      <c r="O63" s="609">
        <f>COUNTIF(N$49:N63,"Y")</f>
        <v>12</v>
      </c>
      <c r="P63" s="609" t="s">
        <v>411</v>
      </c>
      <c r="Q63" s="609">
        <f>COUNTIF(P$49:P63,"Y")</f>
        <v>8</v>
      </c>
      <c r="R63" s="613" t="s">
        <v>354</v>
      </c>
      <c r="S63" s="613" t="s">
        <v>354</v>
      </c>
      <c r="T63" s="684" t="s">
        <v>354</v>
      </c>
      <c r="U63" s="613">
        <v>3</v>
      </c>
      <c r="V63" s="618"/>
      <c r="W63" s="616"/>
      <c r="X63" s="617"/>
    </row>
    <row r="64" spans="1:24" s="607" customFormat="1" ht="18.75" thickBot="1">
      <c r="A64" s="619" t="s">
        <v>494</v>
      </c>
      <c r="B64" s="609">
        <v>7.16</v>
      </c>
      <c r="C64" s="652">
        <v>7</v>
      </c>
      <c r="D64" s="612" t="str">
        <f t="shared" si="3"/>
        <v>7.9</v>
      </c>
      <c r="E64" s="611" t="s">
        <v>552</v>
      </c>
      <c r="F64" s="609" t="s">
        <v>411</v>
      </c>
      <c r="G64" s="609">
        <f>COUNTIF(F$49:F64,"Y")</f>
        <v>9</v>
      </c>
      <c r="H64" s="609" t="s">
        <v>411</v>
      </c>
      <c r="I64" s="609">
        <f>COUNTIF(H$49:H64,"Y")</f>
        <v>10</v>
      </c>
      <c r="J64" s="609" t="s">
        <v>411</v>
      </c>
      <c r="K64" s="609">
        <f>COUNTIF(J$49:J64,"Y")</f>
        <v>8</v>
      </c>
      <c r="L64" s="609" t="s">
        <v>411</v>
      </c>
      <c r="M64" s="609">
        <f>COUNTIF(L$49:L64,"Y")</f>
        <v>9</v>
      </c>
      <c r="N64" s="609" t="s">
        <v>410</v>
      </c>
      <c r="O64" s="609">
        <f>COUNTIF(N$49:N64,"Y")</f>
        <v>12</v>
      </c>
      <c r="P64" s="609" t="s">
        <v>411</v>
      </c>
      <c r="Q64" s="609">
        <f>COUNTIF(P$49:P64,"Y")</f>
        <v>9</v>
      </c>
      <c r="R64" s="613" t="s">
        <v>354</v>
      </c>
      <c r="S64" s="613" t="s">
        <v>354</v>
      </c>
      <c r="T64" s="684"/>
      <c r="U64" s="613">
        <v>3</v>
      </c>
      <c r="V64" s="618"/>
      <c r="W64" s="616"/>
      <c r="X64" s="617"/>
    </row>
    <row r="65" spans="1:24" s="607" customFormat="1" ht="18.75" thickBot="1">
      <c r="A65" s="636" t="s">
        <v>202</v>
      </c>
      <c r="B65" s="637"/>
      <c r="C65" s="637"/>
      <c r="D65" s="637" t="s">
        <v>13</v>
      </c>
      <c r="E65" s="638"/>
      <c r="F65" s="639"/>
      <c r="G65" s="639"/>
      <c r="H65" s="639"/>
      <c r="I65" s="639"/>
      <c r="J65" s="639"/>
      <c r="K65" s="639"/>
      <c r="L65" s="639"/>
      <c r="M65" s="639"/>
      <c r="N65" s="639"/>
      <c r="O65" s="639"/>
      <c r="P65" s="639"/>
      <c r="Q65" s="639"/>
      <c r="R65" s="640"/>
      <c r="S65" s="640"/>
      <c r="T65" s="641"/>
      <c r="U65" s="640"/>
      <c r="V65" s="640"/>
      <c r="W65" s="642" t="s">
        <v>13</v>
      </c>
      <c r="X65" s="643"/>
    </row>
    <row r="66" spans="1:24" s="607" customFormat="1" ht="18">
      <c r="A66" s="644" t="s">
        <v>363</v>
      </c>
      <c r="B66" s="645">
        <v>8.1</v>
      </c>
      <c r="C66" s="646">
        <v>8</v>
      </c>
      <c r="D66" s="668">
        <f t="shared" ref="D66:D78" si="4">IF(L66="Y",$B66,0)</f>
        <v>8.1</v>
      </c>
      <c r="E66" s="648" t="s">
        <v>551</v>
      </c>
      <c r="F66" s="645" t="s">
        <v>411</v>
      </c>
      <c r="G66" s="645">
        <f>COUNTIF(F$66:F66,"Y")</f>
        <v>1</v>
      </c>
      <c r="H66" s="645" t="s">
        <v>411</v>
      </c>
      <c r="I66" s="645">
        <f>COUNTIF(H$66:H66,"Y")</f>
        <v>1</v>
      </c>
      <c r="J66" s="645" t="s">
        <v>411</v>
      </c>
      <c r="K66" s="645">
        <f>COUNTIF(J$66:J66,"Y")</f>
        <v>1</v>
      </c>
      <c r="L66" s="645" t="s">
        <v>411</v>
      </c>
      <c r="M66" s="645">
        <f>COUNTIF(L$66:L66,"Y")</f>
        <v>1</v>
      </c>
      <c r="N66" s="645" t="s">
        <v>411</v>
      </c>
      <c r="O66" s="645">
        <f>COUNTIF(N$66:N66,"Y")</f>
        <v>1</v>
      </c>
      <c r="P66" s="645" t="s">
        <v>411</v>
      </c>
      <c r="Q66" s="645">
        <f>COUNTIF(P$66:P66,"Y")</f>
        <v>1</v>
      </c>
      <c r="R66" s="649" t="s">
        <v>244</v>
      </c>
      <c r="S66" s="649">
        <v>8.1</v>
      </c>
      <c r="T66" s="683" t="s">
        <v>354</v>
      </c>
      <c r="U66" s="649" t="s">
        <v>527</v>
      </c>
      <c r="V66" s="651" t="s">
        <v>476</v>
      </c>
      <c r="W66" s="616" t="s">
        <v>13</v>
      </c>
      <c r="X66" s="617"/>
    </row>
    <row r="67" spans="1:24" s="607" customFormat="1" ht="36">
      <c r="A67" s="619" t="s">
        <v>166</v>
      </c>
      <c r="B67" s="609">
        <v>8.1999999999999993</v>
      </c>
      <c r="C67" s="652">
        <v>8</v>
      </c>
      <c r="D67" s="612">
        <f t="shared" si="4"/>
        <v>8.1999999999999993</v>
      </c>
      <c r="E67" s="611" t="s">
        <v>349</v>
      </c>
      <c r="F67" s="609" t="s">
        <v>411</v>
      </c>
      <c r="G67" s="609">
        <f>COUNTIF(F$66:F67,"Y")</f>
        <v>2</v>
      </c>
      <c r="H67" s="609" t="s">
        <v>411</v>
      </c>
      <c r="I67" s="609">
        <f>COUNTIF(H$66:H67,"Y")</f>
        <v>2</v>
      </c>
      <c r="J67" s="609" t="s">
        <v>411</v>
      </c>
      <c r="K67" s="609">
        <f>COUNTIF(J$66:J67,"Y")</f>
        <v>2</v>
      </c>
      <c r="L67" s="609" t="s">
        <v>411</v>
      </c>
      <c r="M67" s="609">
        <f>COUNTIF(L$66:L67,"Y")</f>
        <v>2</v>
      </c>
      <c r="N67" s="609" t="s">
        <v>410</v>
      </c>
      <c r="O67" s="609">
        <f>COUNTIF(N$66:N67,"Y")</f>
        <v>1</v>
      </c>
      <c r="P67" s="609" t="s">
        <v>411</v>
      </c>
      <c r="Q67" s="609">
        <f>COUNTIF(P$66:P67,"Y")</f>
        <v>2</v>
      </c>
      <c r="R67" s="613" t="s">
        <v>244</v>
      </c>
      <c r="S67" s="613">
        <v>8.1999999999999993</v>
      </c>
      <c r="T67" s="614" t="s">
        <v>419</v>
      </c>
      <c r="U67" s="613" t="s">
        <v>547</v>
      </c>
      <c r="V67" s="523" t="s">
        <v>572</v>
      </c>
      <c r="W67" s="616" t="s">
        <v>13</v>
      </c>
      <c r="X67" s="617"/>
    </row>
    <row r="68" spans="1:24" s="607" customFormat="1" ht="18">
      <c r="A68" s="619" t="s">
        <v>367</v>
      </c>
      <c r="B68" s="609">
        <v>8.2999999999999989</v>
      </c>
      <c r="C68" s="652">
        <v>8</v>
      </c>
      <c r="D68" s="612">
        <f t="shared" si="4"/>
        <v>8.2999999999999989</v>
      </c>
      <c r="E68" s="611" t="s">
        <v>349</v>
      </c>
      <c r="F68" s="609" t="s">
        <v>411</v>
      </c>
      <c r="G68" s="609">
        <f>COUNTIF(F$66:F68,"Y")</f>
        <v>3</v>
      </c>
      <c r="H68" s="609" t="s">
        <v>411</v>
      </c>
      <c r="I68" s="609">
        <f>COUNTIF(H$66:H68,"Y")</f>
        <v>3</v>
      </c>
      <c r="J68" s="609" t="s">
        <v>411</v>
      </c>
      <c r="K68" s="609">
        <f>COUNTIF(J$66:J68,"Y")</f>
        <v>3</v>
      </c>
      <c r="L68" s="609" t="s">
        <v>411</v>
      </c>
      <c r="M68" s="609">
        <f>COUNTIF(L$66:L68,"Y")</f>
        <v>3</v>
      </c>
      <c r="N68" s="609" t="s">
        <v>411</v>
      </c>
      <c r="O68" s="609">
        <f>COUNTIF(N$66:N68,"Y")</f>
        <v>2</v>
      </c>
      <c r="P68" s="609" t="s">
        <v>411</v>
      </c>
      <c r="Q68" s="609">
        <f>COUNTIF(P$66:P68,"Y")</f>
        <v>3</v>
      </c>
      <c r="R68" s="613" t="s">
        <v>244</v>
      </c>
      <c r="S68" s="613">
        <v>8.3000000000000007</v>
      </c>
      <c r="T68" s="614" t="s">
        <v>419</v>
      </c>
      <c r="U68" s="613" t="s">
        <v>547</v>
      </c>
      <c r="V68" s="618" t="s">
        <v>13</v>
      </c>
      <c r="W68" s="616"/>
      <c r="X68" s="617"/>
    </row>
    <row r="69" spans="1:24" s="607" customFormat="1" ht="18">
      <c r="A69" s="674" t="s">
        <v>160</v>
      </c>
      <c r="B69" s="609">
        <v>8.3999999999999986</v>
      </c>
      <c r="C69" s="652">
        <v>8</v>
      </c>
      <c r="D69" s="612">
        <f t="shared" si="4"/>
        <v>8.3999999999999986</v>
      </c>
      <c r="E69" s="611" t="s">
        <v>418</v>
      </c>
      <c r="F69" s="609" t="s">
        <v>411</v>
      </c>
      <c r="G69" s="609">
        <f>COUNTIF(F$66:F69,"Y")</f>
        <v>4</v>
      </c>
      <c r="H69" s="609" t="s">
        <v>411</v>
      </c>
      <c r="I69" s="609">
        <f>COUNTIF(H$66:H69,"Y")</f>
        <v>4</v>
      </c>
      <c r="J69" s="609" t="s">
        <v>411</v>
      </c>
      <c r="K69" s="609">
        <f>COUNTIF(J$66:J69,"Y")</f>
        <v>4</v>
      </c>
      <c r="L69" s="609" t="s">
        <v>411</v>
      </c>
      <c r="M69" s="609">
        <f>COUNTIF(L$66:L69,"Y")</f>
        <v>4</v>
      </c>
      <c r="N69" s="609" t="s">
        <v>411</v>
      </c>
      <c r="O69" s="609">
        <f>COUNTIF(N$66:N69,"Y")</f>
        <v>3</v>
      </c>
      <c r="P69" s="609" t="s">
        <v>411</v>
      </c>
      <c r="Q69" s="609">
        <f>COUNTIF(P$66:P69,"Y")</f>
        <v>4</v>
      </c>
      <c r="R69" s="613" t="s">
        <v>244</v>
      </c>
      <c r="S69" s="613">
        <v>8.4</v>
      </c>
      <c r="T69" s="614" t="s">
        <v>419</v>
      </c>
      <c r="U69" s="613" t="s">
        <v>547</v>
      </c>
      <c r="V69" s="618"/>
      <c r="W69" s="616"/>
      <c r="X69" s="617"/>
    </row>
    <row r="70" spans="1:24" s="607" customFormat="1" ht="182.25" customHeight="1">
      <c r="A70" s="619" t="s">
        <v>161</v>
      </c>
      <c r="B70" s="609">
        <v>8.4999999999999982</v>
      </c>
      <c r="C70" s="652">
        <v>8</v>
      </c>
      <c r="D70" s="612">
        <f t="shared" si="4"/>
        <v>8.4999999999999982</v>
      </c>
      <c r="E70" s="611" t="s">
        <v>308</v>
      </c>
      <c r="F70" s="609" t="s">
        <v>411</v>
      </c>
      <c r="G70" s="609">
        <f>COUNTIF(F$66:F70,"Y")</f>
        <v>5</v>
      </c>
      <c r="H70" s="609" t="s">
        <v>411</v>
      </c>
      <c r="I70" s="609">
        <f>COUNTIF(H$66:H70,"Y")</f>
        <v>5</v>
      </c>
      <c r="J70" s="609" t="s">
        <v>411</v>
      </c>
      <c r="K70" s="609">
        <f>COUNTIF(J$66:J70,"Y")</f>
        <v>5</v>
      </c>
      <c r="L70" s="609" t="s">
        <v>411</v>
      </c>
      <c r="M70" s="609">
        <f>COUNTIF(L$66:L70,"Y")</f>
        <v>5</v>
      </c>
      <c r="N70" s="609" t="s">
        <v>411</v>
      </c>
      <c r="O70" s="609">
        <f>COUNTIF(N$66:N70,"Y")</f>
        <v>4</v>
      </c>
      <c r="P70" s="609" t="s">
        <v>411</v>
      </c>
      <c r="Q70" s="609">
        <f>COUNTIF(P$66:P70,"Y")</f>
        <v>5</v>
      </c>
      <c r="R70" s="613" t="s">
        <v>244</v>
      </c>
      <c r="S70" s="613">
        <v>8.5</v>
      </c>
      <c r="T70" s="614"/>
      <c r="U70" s="613">
        <v>1</v>
      </c>
      <c r="V70" s="618" t="s">
        <v>495</v>
      </c>
      <c r="W70" s="616" t="s">
        <v>534</v>
      </c>
      <c r="X70" s="617"/>
    </row>
    <row r="71" spans="1:24" s="607" customFormat="1" ht="18">
      <c r="A71" s="608" t="s">
        <v>496</v>
      </c>
      <c r="B71" s="609">
        <v>8.5999999999999979</v>
      </c>
      <c r="C71" s="652">
        <v>8</v>
      </c>
      <c r="D71" s="612">
        <f t="shared" si="4"/>
        <v>8.5999999999999979</v>
      </c>
      <c r="E71" s="611" t="s">
        <v>309</v>
      </c>
      <c r="F71" s="609" t="s">
        <v>411</v>
      </c>
      <c r="G71" s="609">
        <f>COUNTIF(F$66:F71,"Y")</f>
        <v>6</v>
      </c>
      <c r="H71" s="609" t="s">
        <v>411</v>
      </c>
      <c r="I71" s="609">
        <f>COUNTIF(H$66:H71,"Y")</f>
        <v>6</v>
      </c>
      <c r="J71" s="609" t="s">
        <v>411</v>
      </c>
      <c r="K71" s="609">
        <f>COUNTIF(J$66:J71,"Y")</f>
        <v>6</v>
      </c>
      <c r="L71" s="609" t="s">
        <v>411</v>
      </c>
      <c r="M71" s="609">
        <f>COUNTIF(L$66:L71,"Y")</f>
        <v>6</v>
      </c>
      <c r="N71" s="609" t="s">
        <v>410</v>
      </c>
      <c r="O71" s="609">
        <f>COUNTIF(N$66:N71,"Y")</f>
        <v>4</v>
      </c>
      <c r="P71" s="609" t="s">
        <v>411</v>
      </c>
      <c r="Q71" s="609">
        <f>COUNTIF(P$66:P71,"Y")</f>
        <v>6</v>
      </c>
      <c r="R71" s="613" t="s">
        <v>354</v>
      </c>
      <c r="S71" s="613" t="s">
        <v>354</v>
      </c>
      <c r="T71" s="614" t="s">
        <v>354</v>
      </c>
      <c r="U71" s="613">
        <v>3</v>
      </c>
      <c r="V71" s="618"/>
      <c r="W71" s="616"/>
      <c r="X71" s="617"/>
    </row>
    <row r="72" spans="1:24" s="607" customFormat="1" ht="18">
      <c r="A72" s="619" t="s">
        <v>497</v>
      </c>
      <c r="B72" s="609">
        <v>8.6999999999999975</v>
      </c>
      <c r="C72" s="652">
        <v>8</v>
      </c>
      <c r="D72" s="612">
        <f t="shared" si="4"/>
        <v>8.6999999999999975</v>
      </c>
      <c r="E72" s="611" t="s">
        <v>386</v>
      </c>
      <c r="F72" s="609" t="s">
        <v>411</v>
      </c>
      <c r="G72" s="609">
        <f>COUNTIF(F$66:F72,"Y")</f>
        <v>7</v>
      </c>
      <c r="H72" s="609" t="s">
        <v>411</v>
      </c>
      <c r="I72" s="609">
        <f>COUNTIF(H$66:H72,"Y")</f>
        <v>7</v>
      </c>
      <c r="J72" s="609" t="s">
        <v>411</v>
      </c>
      <c r="K72" s="609">
        <f>COUNTIF(J$66:J72,"Y")</f>
        <v>7</v>
      </c>
      <c r="L72" s="609" t="s">
        <v>411</v>
      </c>
      <c r="M72" s="609">
        <f>COUNTIF(L$66:L72,"Y")</f>
        <v>7</v>
      </c>
      <c r="N72" s="609" t="s">
        <v>410</v>
      </c>
      <c r="O72" s="609">
        <f>COUNTIF(N$66:N72,"Y")</f>
        <v>4</v>
      </c>
      <c r="P72" s="609" t="s">
        <v>411</v>
      </c>
      <c r="Q72" s="609">
        <f>COUNTIF(P$66:P72,"Y")</f>
        <v>7</v>
      </c>
      <c r="R72" s="613" t="s">
        <v>354</v>
      </c>
      <c r="S72" s="613" t="s">
        <v>354</v>
      </c>
      <c r="T72" s="614" t="s">
        <v>354</v>
      </c>
      <c r="U72" s="613">
        <v>3</v>
      </c>
      <c r="V72" s="618" t="s">
        <v>498</v>
      </c>
      <c r="W72" s="616" t="s">
        <v>555</v>
      </c>
      <c r="X72" s="617"/>
    </row>
    <row r="73" spans="1:24" s="607" customFormat="1" ht="18">
      <c r="A73" s="619" t="s">
        <v>499</v>
      </c>
      <c r="B73" s="609">
        <v>8.6999999999999993</v>
      </c>
      <c r="C73" s="652">
        <v>8</v>
      </c>
      <c r="D73" s="612">
        <f t="shared" si="4"/>
        <v>0</v>
      </c>
      <c r="E73" s="611" t="s">
        <v>386</v>
      </c>
      <c r="F73" s="609" t="s">
        <v>410</v>
      </c>
      <c r="G73" s="609">
        <f>COUNTIF(F$66:F73,"Y")</f>
        <v>7</v>
      </c>
      <c r="H73" s="609" t="s">
        <v>410</v>
      </c>
      <c r="I73" s="609">
        <f>COUNTIF(H$66:H73,"Y")</f>
        <v>7</v>
      </c>
      <c r="J73" s="609" t="s">
        <v>410</v>
      </c>
      <c r="K73" s="609">
        <f>COUNTIF(J$66:J73,"Y")</f>
        <v>7</v>
      </c>
      <c r="L73" s="609" t="s">
        <v>410</v>
      </c>
      <c r="M73" s="609">
        <f>COUNTIF(L$66:L73,"Y")</f>
        <v>7</v>
      </c>
      <c r="N73" s="609" t="s">
        <v>411</v>
      </c>
      <c r="O73" s="609">
        <f>COUNTIF(N$66:N73,"Y")</f>
        <v>5</v>
      </c>
      <c r="P73" s="609" t="s">
        <v>410</v>
      </c>
      <c r="Q73" s="609">
        <f>COUNTIF(P$66:P73,"Y")</f>
        <v>7</v>
      </c>
      <c r="R73" s="613" t="s">
        <v>354</v>
      </c>
      <c r="S73" s="613" t="s">
        <v>354</v>
      </c>
      <c r="T73" s="614" t="s">
        <v>354</v>
      </c>
      <c r="U73" s="613" t="s">
        <v>354</v>
      </c>
      <c r="V73" s="618"/>
      <c r="W73" s="616"/>
      <c r="X73" s="617"/>
    </row>
    <row r="74" spans="1:24" s="607" customFormat="1" ht="15.75" customHeight="1">
      <c r="A74" s="608" t="s">
        <v>162</v>
      </c>
      <c r="B74" s="609">
        <v>8.7999999999999972</v>
      </c>
      <c r="C74" s="652">
        <v>8</v>
      </c>
      <c r="D74" s="612">
        <f t="shared" si="4"/>
        <v>8.7999999999999972</v>
      </c>
      <c r="E74" s="611" t="s">
        <v>525</v>
      </c>
      <c r="F74" s="609" t="s">
        <v>411</v>
      </c>
      <c r="G74" s="609">
        <f>COUNTIF(F$66:F74,"Y")</f>
        <v>8</v>
      </c>
      <c r="H74" s="609" t="s">
        <v>411</v>
      </c>
      <c r="I74" s="609">
        <f>COUNTIF(H$66:H74,"Y")</f>
        <v>8</v>
      </c>
      <c r="J74" s="609" t="s">
        <v>411</v>
      </c>
      <c r="K74" s="609">
        <f>COUNTIF(J$66:J74,"Y")</f>
        <v>8</v>
      </c>
      <c r="L74" s="609" t="s">
        <v>411</v>
      </c>
      <c r="M74" s="609">
        <f>COUNTIF(L$66:L74,"Y")</f>
        <v>8</v>
      </c>
      <c r="N74" s="609" t="s">
        <v>411</v>
      </c>
      <c r="O74" s="609">
        <f>COUNTIF(N$66:N74,"Y")</f>
        <v>6</v>
      </c>
      <c r="P74" s="609" t="s">
        <v>411</v>
      </c>
      <c r="Q74" s="609">
        <f>COUNTIF(P$66:P74,"Y")</f>
        <v>8</v>
      </c>
      <c r="R74" s="613" t="s">
        <v>244</v>
      </c>
      <c r="S74" s="613">
        <v>8.6</v>
      </c>
      <c r="T74" s="614" t="s">
        <v>419</v>
      </c>
      <c r="U74" s="613">
        <v>3</v>
      </c>
      <c r="V74" s="618"/>
      <c r="W74" s="616" t="s">
        <v>556</v>
      </c>
      <c r="X74" s="617" t="s">
        <v>557</v>
      </c>
    </row>
    <row r="75" spans="1:24" s="607" customFormat="1" ht="15" customHeight="1">
      <c r="A75" s="608" t="s">
        <v>500</v>
      </c>
      <c r="B75" s="609">
        <v>8.8999999999999968</v>
      </c>
      <c r="C75" s="652">
        <v>8</v>
      </c>
      <c r="D75" s="612">
        <f t="shared" si="4"/>
        <v>8.8999999999999968</v>
      </c>
      <c r="E75" s="611" t="s">
        <v>525</v>
      </c>
      <c r="F75" s="609" t="s">
        <v>411</v>
      </c>
      <c r="G75" s="609">
        <f>COUNTIF(F$66:F75,"Y")</f>
        <v>9</v>
      </c>
      <c r="H75" s="609" t="s">
        <v>411</v>
      </c>
      <c r="I75" s="609">
        <f>COUNTIF(H$66:H75,"Y")</f>
        <v>9</v>
      </c>
      <c r="J75" s="609" t="s">
        <v>411</v>
      </c>
      <c r="K75" s="609">
        <f>COUNTIF(J$66:J75,"Y")</f>
        <v>9</v>
      </c>
      <c r="L75" s="609" t="s">
        <v>411</v>
      </c>
      <c r="M75" s="609">
        <f>COUNTIF(L$66:L75,"Y")</f>
        <v>9</v>
      </c>
      <c r="N75" s="609" t="s">
        <v>410</v>
      </c>
      <c r="O75" s="609">
        <f>COUNTIF(N$66:N75,"Y")</f>
        <v>6</v>
      </c>
      <c r="P75" s="609" t="s">
        <v>411</v>
      </c>
      <c r="Q75" s="609">
        <f>COUNTIF(P$66:P75,"Y")</f>
        <v>9</v>
      </c>
      <c r="R75" s="613" t="s">
        <v>244</v>
      </c>
      <c r="S75" s="613">
        <v>8.6999999999999993</v>
      </c>
      <c r="T75" s="614"/>
      <c r="U75" s="613">
        <v>1</v>
      </c>
      <c r="V75" s="618" t="s">
        <v>558</v>
      </c>
      <c r="W75" s="616" t="s">
        <v>559</v>
      </c>
      <c r="X75" s="617" t="s">
        <v>560</v>
      </c>
    </row>
    <row r="76" spans="1:24" s="607" customFormat="1" ht="34.5" customHeight="1">
      <c r="A76" s="608" t="s">
        <v>369</v>
      </c>
      <c r="B76" s="660">
        <v>8.1</v>
      </c>
      <c r="C76" s="652">
        <v>8</v>
      </c>
      <c r="D76" s="661">
        <f t="shared" si="4"/>
        <v>0</v>
      </c>
      <c r="E76" s="611" t="s">
        <v>349</v>
      </c>
      <c r="F76" s="609" t="s">
        <v>410</v>
      </c>
      <c r="G76" s="609">
        <f>COUNTIF(F$66:F76,"Y")</f>
        <v>9</v>
      </c>
      <c r="H76" s="609" t="s">
        <v>411</v>
      </c>
      <c r="I76" s="609">
        <f>COUNTIF(H$66:H76,"Y")</f>
        <v>10</v>
      </c>
      <c r="J76" s="609" t="s">
        <v>411</v>
      </c>
      <c r="K76" s="609">
        <f>COUNTIF(J$66:J76,"Y")</f>
        <v>10</v>
      </c>
      <c r="L76" s="609" t="s">
        <v>410</v>
      </c>
      <c r="M76" s="609">
        <f>COUNTIF(L$66:L76,"Y")</f>
        <v>9</v>
      </c>
      <c r="N76" s="609" t="s">
        <v>410</v>
      </c>
      <c r="O76" s="609">
        <f>COUNTIF(N$66:N76,"Y")</f>
        <v>6</v>
      </c>
      <c r="P76" s="609" t="s">
        <v>410</v>
      </c>
      <c r="Q76" s="609">
        <f>COUNTIF(P$66:P76,"Y")</f>
        <v>9</v>
      </c>
      <c r="R76" s="613" t="s">
        <v>354</v>
      </c>
      <c r="S76" s="613" t="s">
        <v>354</v>
      </c>
      <c r="T76" s="614" t="s">
        <v>354</v>
      </c>
      <c r="U76" s="613" t="s">
        <v>354</v>
      </c>
      <c r="V76" s="618" t="s">
        <v>561</v>
      </c>
      <c r="W76" s="616" t="s">
        <v>562</v>
      </c>
      <c r="X76" s="617" t="s">
        <v>563</v>
      </c>
    </row>
    <row r="77" spans="1:24" s="607" customFormat="1" ht="18">
      <c r="A77" s="608" t="s">
        <v>502</v>
      </c>
      <c r="B77" s="609">
        <v>8.11</v>
      </c>
      <c r="C77" s="652">
        <v>8</v>
      </c>
      <c r="D77" s="612">
        <f t="shared" si="4"/>
        <v>0</v>
      </c>
      <c r="E77" s="611" t="s">
        <v>552</v>
      </c>
      <c r="F77" s="609" t="s">
        <v>410</v>
      </c>
      <c r="G77" s="609">
        <f>COUNTIF(F$66:F77,"Y")</f>
        <v>9</v>
      </c>
      <c r="H77" s="609" t="s">
        <v>410</v>
      </c>
      <c r="I77" s="609">
        <f>COUNTIF(H$66:H77,"Y")</f>
        <v>10</v>
      </c>
      <c r="J77" s="609" t="s">
        <v>410</v>
      </c>
      <c r="K77" s="609">
        <f>COUNTIF(J$66:J77,"Y")</f>
        <v>10</v>
      </c>
      <c r="L77" s="609" t="s">
        <v>410</v>
      </c>
      <c r="M77" s="609">
        <f>COUNTIF(L$66:L77,"Y")</f>
        <v>9</v>
      </c>
      <c r="N77" s="609" t="s">
        <v>411</v>
      </c>
      <c r="O77" s="609">
        <f>COUNTIF(N$66:N77,"Y")</f>
        <v>7</v>
      </c>
      <c r="P77" s="609" t="s">
        <v>410</v>
      </c>
      <c r="Q77" s="609">
        <f>COUNTIF(P$66:P77,"Y")</f>
        <v>9</v>
      </c>
      <c r="R77" s="613" t="s">
        <v>354</v>
      </c>
      <c r="S77" s="613" t="s">
        <v>354</v>
      </c>
      <c r="T77" s="684" t="s">
        <v>354</v>
      </c>
      <c r="U77" s="613" t="s">
        <v>354</v>
      </c>
      <c r="V77" s="618"/>
      <c r="W77" s="616"/>
      <c r="X77" s="617"/>
    </row>
    <row r="78" spans="1:24" s="607" customFormat="1" ht="18">
      <c r="A78" s="608" t="s">
        <v>503</v>
      </c>
      <c r="B78" s="609">
        <v>8.1199999999999992</v>
      </c>
      <c r="C78" s="652">
        <v>8</v>
      </c>
      <c r="D78" s="612">
        <f t="shared" si="4"/>
        <v>0</v>
      </c>
      <c r="E78" s="611" t="s">
        <v>418</v>
      </c>
      <c r="F78" s="609" t="s">
        <v>410</v>
      </c>
      <c r="G78" s="609">
        <f>COUNTIF(F$66:F78,"Y")</f>
        <v>9</v>
      </c>
      <c r="H78" s="609" t="s">
        <v>410</v>
      </c>
      <c r="I78" s="609">
        <f>COUNTIF(H$66:H78,"Y")</f>
        <v>10</v>
      </c>
      <c r="J78" s="609" t="s">
        <v>410</v>
      </c>
      <c r="K78" s="609">
        <f>COUNTIF(J$66:J78,"Y")</f>
        <v>10</v>
      </c>
      <c r="L78" s="609" t="s">
        <v>410</v>
      </c>
      <c r="M78" s="609">
        <f>COUNTIF(L$66:L78,"Y")</f>
        <v>9</v>
      </c>
      <c r="N78" s="609" t="s">
        <v>411</v>
      </c>
      <c r="O78" s="609">
        <f>COUNTIF(N$66:N78,"Y")</f>
        <v>8</v>
      </c>
      <c r="P78" s="609" t="s">
        <v>410</v>
      </c>
      <c r="Q78" s="609">
        <f>COUNTIF(P$66:P78,"Y")</f>
        <v>9</v>
      </c>
      <c r="R78" s="613" t="s">
        <v>354</v>
      </c>
      <c r="S78" s="613" t="s">
        <v>354</v>
      </c>
      <c r="T78" s="614" t="s">
        <v>354</v>
      </c>
      <c r="U78" s="613" t="s">
        <v>354</v>
      </c>
      <c r="V78" s="618" t="s">
        <v>504</v>
      </c>
      <c r="W78" s="616"/>
      <c r="X78" s="617"/>
    </row>
    <row r="79" spans="1:24" s="607" customFormat="1" ht="18">
      <c r="A79" s="608" t="s">
        <v>505</v>
      </c>
      <c r="B79" s="609">
        <v>8.1300000000000008</v>
      </c>
      <c r="C79" s="652">
        <v>8</v>
      </c>
      <c r="D79" s="661">
        <v>8.1</v>
      </c>
      <c r="E79" s="611" t="s">
        <v>418</v>
      </c>
      <c r="F79" s="609" t="s">
        <v>411</v>
      </c>
      <c r="G79" s="609">
        <f>COUNTIF(F$66:F79,"Y")</f>
        <v>10</v>
      </c>
      <c r="H79" s="609" t="s">
        <v>411</v>
      </c>
      <c r="I79" s="609">
        <f>COUNTIF(H$66:H79,"Y")</f>
        <v>11</v>
      </c>
      <c r="J79" s="609" t="s">
        <v>411</v>
      </c>
      <c r="K79" s="609">
        <f>COUNTIF(J$66:J79,"Y")</f>
        <v>11</v>
      </c>
      <c r="L79" s="609" t="s">
        <v>411</v>
      </c>
      <c r="M79" s="609">
        <f>COUNTIF(L$66:L79,"Y")</f>
        <v>10</v>
      </c>
      <c r="N79" s="609" t="s">
        <v>410</v>
      </c>
      <c r="O79" s="609">
        <f>COUNTIF(N$66:N79,"Y")</f>
        <v>8</v>
      </c>
      <c r="P79" s="609" t="s">
        <v>411</v>
      </c>
      <c r="Q79" s="609">
        <f>COUNTIF(P$66:P79,"Y")</f>
        <v>10</v>
      </c>
      <c r="R79" s="613" t="s">
        <v>244</v>
      </c>
      <c r="S79" s="613">
        <v>8.8000000000000007</v>
      </c>
      <c r="T79" s="614" t="s">
        <v>419</v>
      </c>
      <c r="U79" s="613">
        <v>3</v>
      </c>
      <c r="V79" s="618"/>
      <c r="W79" s="616"/>
      <c r="X79" s="617"/>
    </row>
    <row r="80" spans="1:24" s="607" customFormat="1" ht="36" customHeight="1">
      <c r="A80" s="608" t="s">
        <v>222</v>
      </c>
      <c r="B80" s="609">
        <v>8.14</v>
      </c>
      <c r="C80" s="652">
        <v>8</v>
      </c>
      <c r="D80" s="692">
        <v>8.11</v>
      </c>
      <c r="E80" s="611" t="s">
        <v>308</v>
      </c>
      <c r="F80" s="609" t="s">
        <v>410</v>
      </c>
      <c r="G80" s="609">
        <f>COUNTIF(F$66:F80,"Y")</f>
        <v>10</v>
      </c>
      <c r="H80" s="609" t="s">
        <v>410</v>
      </c>
      <c r="I80" s="609">
        <f>COUNTIF(H$66:H80,"Y")</f>
        <v>11</v>
      </c>
      <c r="J80" s="609" t="s">
        <v>410</v>
      </c>
      <c r="K80" s="609">
        <f>COUNTIF(J$66:J80,"Y")</f>
        <v>11</v>
      </c>
      <c r="L80" s="609" t="s">
        <v>411</v>
      </c>
      <c r="M80" s="609">
        <f>COUNTIF(L$66:L80,"Y")</f>
        <v>11</v>
      </c>
      <c r="N80" s="609" t="s">
        <v>411</v>
      </c>
      <c r="O80" s="609">
        <f>COUNTIF(N$66:N80,"Y")</f>
        <v>9</v>
      </c>
      <c r="P80" s="609" t="s">
        <v>410</v>
      </c>
      <c r="Q80" s="609">
        <f>COUNTIF(P$66:P80,"Y")</f>
        <v>10</v>
      </c>
      <c r="R80" s="613" t="s">
        <v>244</v>
      </c>
      <c r="S80" s="613">
        <v>8.9</v>
      </c>
      <c r="T80" s="614"/>
      <c r="U80" s="613">
        <v>1</v>
      </c>
      <c r="V80" s="618"/>
      <c r="W80" s="616" t="s">
        <v>564</v>
      </c>
      <c r="X80" s="617" t="s">
        <v>565</v>
      </c>
    </row>
    <row r="81" spans="1:24" s="607" customFormat="1" ht="144">
      <c r="A81" s="608" t="s">
        <v>379</v>
      </c>
      <c r="B81" s="609">
        <v>8.15</v>
      </c>
      <c r="C81" s="652">
        <v>8</v>
      </c>
      <c r="D81" s="612">
        <v>8.1199999999999992</v>
      </c>
      <c r="E81" s="611" t="s">
        <v>315</v>
      </c>
      <c r="F81" s="609" t="s">
        <v>411</v>
      </c>
      <c r="G81" s="609">
        <f>COUNTIF(F$66:F81,"Y")</f>
        <v>11</v>
      </c>
      <c r="H81" s="609" t="s">
        <v>411</v>
      </c>
      <c r="I81" s="609">
        <f>COUNTIF(H$66:H81,"Y")</f>
        <v>12</v>
      </c>
      <c r="J81" s="609" t="s">
        <v>410</v>
      </c>
      <c r="K81" s="609">
        <f>COUNTIF(J$66:J81,"Y")</f>
        <v>11</v>
      </c>
      <c r="L81" s="609" t="s">
        <v>411</v>
      </c>
      <c r="M81" s="609">
        <f>COUNTIF(L$66:L81,"Y")</f>
        <v>12</v>
      </c>
      <c r="N81" s="609" t="s">
        <v>411</v>
      </c>
      <c r="O81" s="609">
        <f>COUNTIF(N$66:N81,"Y")</f>
        <v>10</v>
      </c>
      <c r="P81" s="609" t="s">
        <v>411</v>
      </c>
      <c r="Q81" s="609">
        <f>COUNTIF(P$66:P81,"Y")</f>
        <v>11</v>
      </c>
      <c r="R81" s="613" t="s">
        <v>244</v>
      </c>
      <c r="S81" s="662" t="s">
        <v>382</v>
      </c>
      <c r="T81" s="614" t="s">
        <v>419</v>
      </c>
      <c r="U81" s="613" t="s">
        <v>547</v>
      </c>
      <c r="V81" s="618" t="s">
        <v>508</v>
      </c>
      <c r="W81" s="616"/>
      <c r="X81" s="617"/>
    </row>
    <row r="82" spans="1:24" s="607" customFormat="1" ht="15.75" customHeight="1">
      <c r="A82" s="608" t="s">
        <v>509</v>
      </c>
      <c r="B82" s="609">
        <v>8.16</v>
      </c>
      <c r="C82" s="652">
        <v>8</v>
      </c>
      <c r="D82" s="612">
        <f>IF(L82="Y",$B82,0)</f>
        <v>0</v>
      </c>
      <c r="E82" s="611" t="s">
        <v>309</v>
      </c>
      <c r="F82" s="609" t="s">
        <v>410</v>
      </c>
      <c r="G82" s="609">
        <f>COUNTIF(F$66:F82,"Y")</f>
        <v>11</v>
      </c>
      <c r="H82" s="609" t="s">
        <v>410</v>
      </c>
      <c r="I82" s="609">
        <f>COUNTIF(H$66:H82,"Y")</f>
        <v>12</v>
      </c>
      <c r="J82" s="609" t="s">
        <v>411</v>
      </c>
      <c r="K82" s="609">
        <f>COUNTIF(J$66:J82,"Y")</f>
        <v>12</v>
      </c>
      <c r="L82" s="609" t="s">
        <v>410</v>
      </c>
      <c r="M82" s="609">
        <f>COUNTIF(L$66:L82,"Y")</f>
        <v>12</v>
      </c>
      <c r="N82" s="609" t="s">
        <v>410</v>
      </c>
      <c r="O82" s="609">
        <f>COUNTIF(N$66:N82,"Y")</f>
        <v>10</v>
      </c>
      <c r="P82" s="609" t="s">
        <v>410</v>
      </c>
      <c r="Q82" s="609">
        <f>COUNTIF(P$66:P82,"Y")</f>
        <v>11</v>
      </c>
      <c r="R82" s="613" t="s">
        <v>354</v>
      </c>
      <c r="S82" s="613" t="s">
        <v>354</v>
      </c>
      <c r="T82" s="614" t="s">
        <v>354</v>
      </c>
      <c r="U82" s="613" t="s">
        <v>354</v>
      </c>
      <c r="V82" s="618" t="s">
        <v>510</v>
      </c>
      <c r="W82" s="616" t="s">
        <v>566</v>
      </c>
      <c r="X82" s="617"/>
    </row>
    <row r="83" spans="1:24" s="607" customFormat="1" ht="198">
      <c r="A83" s="608" t="s">
        <v>511</v>
      </c>
      <c r="B83" s="609">
        <v>8.17</v>
      </c>
      <c r="C83" s="652">
        <v>8</v>
      </c>
      <c r="D83" s="612">
        <f>IF(L83="Y",$B83,0)</f>
        <v>0</v>
      </c>
      <c r="E83" s="693" t="s">
        <v>308</v>
      </c>
      <c r="F83" s="609" t="s">
        <v>410</v>
      </c>
      <c r="G83" s="609">
        <f>COUNTIF(F$66:F83,"Y")</f>
        <v>11</v>
      </c>
      <c r="H83" s="609" t="s">
        <v>410</v>
      </c>
      <c r="I83" s="609">
        <f>COUNTIF(H$66:H83,"Y")</f>
        <v>12</v>
      </c>
      <c r="J83" s="609" t="s">
        <v>410</v>
      </c>
      <c r="K83" s="609">
        <f>COUNTIF(J$66:J83,"Y")</f>
        <v>12</v>
      </c>
      <c r="L83" s="609" t="s">
        <v>410</v>
      </c>
      <c r="M83" s="609">
        <f>COUNTIF(L$66:L83,"Y")</f>
        <v>12</v>
      </c>
      <c r="N83" s="609" t="s">
        <v>410</v>
      </c>
      <c r="O83" s="609">
        <f>COUNTIF(N$66:N83,"Y")</f>
        <v>10</v>
      </c>
      <c r="P83" s="609" t="s">
        <v>411</v>
      </c>
      <c r="Q83" s="609">
        <f>COUNTIF(P$66:P83,"Y")</f>
        <v>12</v>
      </c>
      <c r="R83" s="613" t="s">
        <v>354</v>
      </c>
      <c r="S83" s="613" t="s">
        <v>354</v>
      </c>
      <c r="T83" s="614" t="s">
        <v>354</v>
      </c>
      <c r="U83" s="613" t="s">
        <v>354</v>
      </c>
      <c r="V83" s="618" t="s">
        <v>512</v>
      </c>
      <c r="W83" s="616"/>
      <c r="X83" s="617"/>
    </row>
    <row r="84" spans="1:24" s="607" customFormat="1" ht="50.25" customHeight="1">
      <c r="A84" s="608" t="s">
        <v>513</v>
      </c>
      <c r="B84" s="660">
        <v>8.18</v>
      </c>
      <c r="C84" s="652">
        <v>8</v>
      </c>
      <c r="D84" s="612">
        <f>IF(L84="Y",$B84,0)</f>
        <v>0</v>
      </c>
      <c r="E84" s="611" t="s">
        <v>336</v>
      </c>
      <c r="F84" s="609" t="s">
        <v>410</v>
      </c>
      <c r="G84" s="609">
        <f>COUNTIF(F$66:F84,"Y")</f>
        <v>11</v>
      </c>
      <c r="H84" s="609" t="s">
        <v>410</v>
      </c>
      <c r="I84" s="609">
        <f>COUNTIF(H$66:H84,"Y")</f>
        <v>12</v>
      </c>
      <c r="J84" s="609" t="s">
        <v>410</v>
      </c>
      <c r="K84" s="609">
        <f>COUNTIF(J$66:J84,"Y")</f>
        <v>12</v>
      </c>
      <c r="L84" s="609" t="s">
        <v>410</v>
      </c>
      <c r="M84" s="609">
        <f>COUNTIF(L$66:L84,"Y")</f>
        <v>12</v>
      </c>
      <c r="N84" s="609" t="s">
        <v>410</v>
      </c>
      <c r="O84" s="609">
        <f>COUNTIF(N$66:N84,"Y")</f>
        <v>10</v>
      </c>
      <c r="P84" s="609" t="s">
        <v>411</v>
      </c>
      <c r="Q84" s="609">
        <f>COUNTIF(P$66:P84,"Y")</f>
        <v>13</v>
      </c>
      <c r="R84" s="613" t="s">
        <v>354</v>
      </c>
      <c r="S84" s="613" t="s">
        <v>354</v>
      </c>
      <c r="T84" s="614" t="s">
        <v>354</v>
      </c>
      <c r="U84" s="613" t="s">
        <v>354</v>
      </c>
      <c r="V84" s="618"/>
      <c r="W84" s="616"/>
      <c r="X84" s="617"/>
    </row>
    <row r="85" spans="1:24" s="607" customFormat="1" ht="18.75" thickBot="1">
      <c r="A85" s="608" t="s">
        <v>235</v>
      </c>
      <c r="B85" s="660">
        <v>8.19</v>
      </c>
      <c r="C85" s="652">
        <v>8</v>
      </c>
      <c r="D85" s="612">
        <v>8.1300000000000008</v>
      </c>
      <c r="E85" s="611" t="s">
        <v>309</v>
      </c>
      <c r="F85" s="609" t="s">
        <v>411</v>
      </c>
      <c r="G85" s="609">
        <f>COUNTIF(F$66:F85,"Y")</f>
        <v>12</v>
      </c>
      <c r="H85" s="609" t="s">
        <v>411</v>
      </c>
      <c r="I85" s="609">
        <f>COUNTIF(H$66:H85,"Y")</f>
        <v>13</v>
      </c>
      <c r="J85" s="609" t="s">
        <v>411</v>
      </c>
      <c r="K85" s="609">
        <f>COUNTIF(J$66:J85,"Y")</f>
        <v>13</v>
      </c>
      <c r="L85" s="609" t="s">
        <v>411</v>
      </c>
      <c r="M85" s="609">
        <f>COUNTIF(L$66:L85,"Y")</f>
        <v>13</v>
      </c>
      <c r="N85" s="609" t="s">
        <v>411</v>
      </c>
      <c r="O85" s="609">
        <f>COUNTIF(N$66:N85,"Y")</f>
        <v>11</v>
      </c>
      <c r="P85" s="609" t="s">
        <v>411</v>
      </c>
      <c r="Q85" s="609">
        <f>COUNTIF(P$66:P85,"Y")</f>
        <v>14</v>
      </c>
      <c r="R85" s="613" t="s">
        <v>244</v>
      </c>
      <c r="S85" s="613">
        <v>8.11</v>
      </c>
      <c r="T85" s="614" t="s">
        <v>419</v>
      </c>
      <c r="U85" s="613">
        <v>3</v>
      </c>
      <c r="V85" s="618"/>
      <c r="W85" s="672"/>
      <c r="X85" s="673"/>
    </row>
    <row r="86" spans="1:24" s="607" customFormat="1" ht="18">
      <c r="A86" s="685" t="s">
        <v>219</v>
      </c>
      <c r="B86" s="665">
        <v>8.1999999999999993</v>
      </c>
      <c r="C86" s="694">
        <v>8</v>
      </c>
      <c r="D86" s="612">
        <v>8.14</v>
      </c>
      <c r="E86" s="648" t="s">
        <v>525</v>
      </c>
      <c r="F86" s="609" t="s">
        <v>411</v>
      </c>
      <c r="G86" s="609">
        <f>COUNTIF(F$66:F86,"Y")</f>
        <v>13</v>
      </c>
      <c r="H86" s="609" t="s">
        <v>411</v>
      </c>
      <c r="I86" s="609">
        <f>COUNTIF(H$66:H86,"Y")</f>
        <v>14</v>
      </c>
      <c r="J86" s="609" t="s">
        <v>411</v>
      </c>
      <c r="K86" s="609">
        <f>COUNTIF(J$66:J86,"Y")</f>
        <v>14</v>
      </c>
      <c r="L86" s="609" t="s">
        <v>411</v>
      </c>
      <c r="M86" s="609">
        <f>COUNTIF(L$66:L86,"Y")</f>
        <v>14</v>
      </c>
      <c r="N86" s="609" t="s">
        <v>411</v>
      </c>
      <c r="O86" s="609">
        <f>COUNTIF(N$66:N86,"Y")</f>
        <v>12</v>
      </c>
      <c r="P86" s="609" t="s">
        <v>411</v>
      </c>
      <c r="Q86" s="645">
        <f>COUNTIF(P$66:P86,"Y")</f>
        <v>15</v>
      </c>
      <c r="R86" s="649" t="s">
        <v>244</v>
      </c>
      <c r="S86" s="649">
        <v>8.1199999999999992</v>
      </c>
      <c r="T86" s="650" t="s">
        <v>419</v>
      </c>
      <c r="U86" s="649" t="s">
        <v>547</v>
      </c>
      <c r="V86" s="695"/>
      <c r="W86" s="696"/>
      <c r="X86" s="697"/>
    </row>
    <row r="87" spans="1:24" s="607" customFormat="1" ht="18">
      <c r="A87" s="685" t="s">
        <v>515</v>
      </c>
      <c r="B87" s="668">
        <v>8.2200000000000006</v>
      </c>
      <c r="C87" s="694">
        <v>8</v>
      </c>
      <c r="D87" s="698">
        <f>IF(L87="Y",$B87,0)</f>
        <v>0</v>
      </c>
      <c r="E87" s="648" t="s">
        <v>309</v>
      </c>
      <c r="F87" s="668" t="s">
        <v>410</v>
      </c>
      <c r="G87" s="668">
        <f>COUNTIF(F$66:F87,"Y")</f>
        <v>13</v>
      </c>
      <c r="H87" s="668" t="s">
        <v>411</v>
      </c>
      <c r="I87" s="668">
        <f>COUNTIF(H$66:H87,"Y")</f>
        <v>15</v>
      </c>
      <c r="J87" s="668" t="s">
        <v>410</v>
      </c>
      <c r="K87" s="668">
        <f>COUNTIF(J$66:J87,"Y")</f>
        <v>14</v>
      </c>
      <c r="L87" s="668" t="s">
        <v>410</v>
      </c>
      <c r="M87" s="668">
        <f>COUNTIF(L$66:L87,"Y")</f>
        <v>14</v>
      </c>
      <c r="N87" s="668" t="s">
        <v>410</v>
      </c>
      <c r="O87" s="668">
        <f>COUNTIF(N$66:N87,"Y")</f>
        <v>12</v>
      </c>
      <c r="P87" s="668" t="s">
        <v>410</v>
      </c>
      <c r="Q87" s="668">
        <f>COUNTIF(P$66:P87,"Y")</f>
        <v>15</v>
      </c>
      <c r="R87" s="649" t="s">
        <v>354</v>
      </c>
      <c r="S87" s="649" t="s">
        <v>354</v>
      </c>
      <c r="T87" s="614" t="s">
        <v>354</v>
      </c>
      <c r="U87" s="649" t="s">
        <v>354</v>
      </c>
      <c r="V87" s="695"/>
      <c r="W87" s="696"/>
      <c r="X87" s="697"/>
    </row>
    <row r="88" spans="1:24" s="607" customFormat="1" ht="45">
      <c r="A88" s="699" t="s">
        <v>517</v>
      </c>
      <c r="B88" s="700">
        <v>8.2200000000000006</v>
      </c>
      <c r="C88" s="701">
        <v>8</v>
      </c>
      <c r="D88" s="700">
        <f>IF(L88="Y",$B88,0)</f>
        <v>0</v>
      </c>
      <c r="E88" s="702" t="s">
        <v>424</v>
      </c>
      <c r="F88" s="700" t="s">
        <v>410</v>
      </c>
      <c r="G88" s="700">
        <f>COUNTIF(F$66:F88,"Y")</f>
        <v>13</v>
      </c>
      <c r="H88" s="700" t="s">
        <v>410</v>
      </c>
      <c r="I88" s="700">
        <f>COUNTIF(H$66:H88,"Y")</f>
        <v>15</v>
      </c>
      <c r="J88" s="700" t="s">
        <v>410</v>
      </c>
      <c r="K88" s="700">
        <f>COUNTIF(J$66:J88,"Y")</f>
        <v>14</v>
      </c>
      <c r="L88" s="700" t="s">
        <v>410</v>
      </c>
      <c r="M88" s="700">
        <f>COUNTIF(L$66:L88,"Y")</f>
        <v>14</v>
      </c>
      <c r="N88" s="700" t="s">
        <v>410</v>
      </c>
      <c r="O88" s="700">
        <f>COUNTIF(N$66:N88,"Y")</f>
        <v>12</v>
      </c>
      <c r="P88" s="700" t="s">
        <v>410</v>
      </c>
      <c r="Q88" s="700">
        <f>COUNTIF(P$66:P88,"Y")</f>
        <v>15</v>
      </c>
      <c r="R88" s="700" t="s">
        <v>354</v>
      </c>
      <c r="S88" s="700"/>
      <c r="T88" s="703" t="s">
        <v>354</v>
      </c>
      <c r="U88" s="700"/>
      <c r="V88" s="704" t="s">
        <v>518</v>
      </c>
      <c r="W88" s="616" t="s">
        <v>567</v>
      </c>
      <c r="X88" s="617"/>
    </row>
  </sheetData>
  <autoFilter ref="A2:Y88"/>
  <conditionalFormatting sqref="D4:D88">
    <cfRule type="cellIs" dxfId="0" priority="1" operator="equal">
      <formula>0</formula>
    </cfRule>
  </conditionalFormatting>
  <printOptions horizontalCentered="1"/>
  <pageMargins left="0" right="0" top="0.25" bottom="0.25" header="0.3" footer="0.3"/>
  <pageSetup scale="41" fitToHeight="2" orientation="landscape" r:id="rId1"/>
  <rowBreaks count="1" manualBreakCount="1">
    <brk id="68" max="27"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O478"/>
  <sheetViews>
    <sheetView view="pageBreakPreview" zoomScale="80" zoomScaleNormal="100" zoomScaleSheetLayoutView="80" workbookViewId="0">
      <pane ySplit="1" topLeftCell="A270" activePane="bottomLeft" state="frozen"/>
      <selection pane="bottomLeft" activeCell="E285" sqref="E285"/>
    </sheetView>
  </sheetViews>
  <sheetFormatPr defaultColWidth="9.140625" defaultRowHeight="12.75"/>
  <cols>
    <col min="1" max="1" width="4.140625" style="169" customWidth="1"/>
    <col min="2" max="2" width="6.7109375" style="169" customWidth="1"/>
    <col min="3" max="3" width="35" style="169" customWidth="1"/>
    <col min="4" max="4" width="10.140625" style="170" bestFit="1" customWidth="1"/>
    <col min="5" max="5" width="5.5703125" style="170" bestFit="1" customWidth="1"/>
    <col min="6" max="6" width="17.28515625" style="171" bestFit="1" customWidth="1"/>
    <col min="7" max="7" width="8.85546875" style="170" customWidth="1"/>
    <col min="8" max="8" width="11" style="169" customWidth="1"/>
    <col min="9" max="9" width="15.85546875" style="172" bestFit="1" customWidth="1"/>
    <col min="10" max="10" width="10" style="170" bestFit="1" customWidth="1"/>
    <col min="11" max="11" width="5.42578125" style="109" customWidth="1"/>
    <col min="12" max="12" width="20.5703125" style="92" customWidth="1"/>
    <col min="13" max="13" width="14.28515625" style="92" bestFit="1" customWidth="1"/>
    <col min="14" max="14" width="16.140625" style="92" customWidth="1"/>
    <col min="15" max="15" width="16.5703125" style="109" customWidth="1"/>
    <col min="16" max="16" width="15" style="86" customWidth="1"/>
    <col min="17" max="17" width="24" style="92" customWidth="1"/>
    <col min="18" max="18" width="15.7109375" style="92" customWidth="1"/>
    <col min="19" max="19" width="8.140625" style="92" customWidth="1"/>
    <col min="20" max="22" width="15.7109375" style="92" customWidth="1"/>
    <col min="23" max="33" width="9.140625" style="92"/>
    <col min="34" max="34" width="3" style="92" customWidth="1"/>
    <col min="35" max="35" width="4" style="92" bestFit="1" customWidth="1"/>
    <col min="36" max="36" width="3.85546875" style="92" customWidth="1"/>
    <col min="37" max="67" width="3" style="92" customWidth="1"/>
    <col min="68" max="16384" width="9.140625" style="67"/>
  </cols>
  <sheetData>
    <row r="1" spans="1:15" ht="12" customHeight="1">
      <c r="A1" s="67"/>
      <c r="B1" s="67"/>
      <c r="C1" s="67"/>
      <c r="D1" s="79"/>
      <c r="E1" s="79"/>
      <c r="F1" s="166"/>
      <c r="G1" s="84"/>
      <c r="H1" s="224"/>
      <c r="I1" s="225"/>
      <c r="J1" s="79"/>
    </row>
    <row r="2" spans="1:15" ht="12" customHeight="1">
      <c r="A2" s="67"/>
      <c r="B2" s="67"/>
      <c r="C2" s="67"/>
      <c r="D2" s="79"/>
      <c r="E2" s="79"/>
      <c r="F2" s="166"/>
      <c r="G2" s="79"/>
      <c r="H2" s="67"/>
      <c r="I2" s="68"/>
      <c r="J2" s="79"/>
    </row>
    <row r="3" spans="1:15" ht="12" customHeight="1">
      <c r="A3" s="67"/>
      <c r="B3" s="7" t="str">
        <f>Inputs!$C$2</f>
        <v>Rocky Mountain Power</v>
      </c>
      <c r="C3" s="67"/>
      <c r="D3" s="79"/>
      <c r="E3" s="79"/>
      <c r="F3" s="166"/>
      <c r="G3" s="79"/>
      <c r="H3" s="67"/>
      <c r="I3" s="87" t="s">
        <v>0</v>
      </c>
      <c r="J3" s="88">
        <v>4.0999999999999996</v>
      </c>
    </row>
    <row r="4" spans="1:15" ht="12" customHeight="1">
      <c r="A4" s="67"/>
      <c r="B4" s="7" t="str">
        <f>Inputs!$C$3</f>
        <v>Utah Results of Operations - December 2014</v>
      </c>
      <c r="C4" s="67"/>
      <c r="D4" s="79"/>
      <c r="E4" s="79"/>
      <c r="F4" s="166"/>
      <c r="G4" s="79"/>
      <c r="H4" s="67"/>
      <c r="I4" s="68"/>
      <c r="J4" s="79"/>
    </row>
    <row r="5" spans="1:15" ht="12" customHeight="1">
      <c r="A5" s="67"/>
      <c r="B5" s="10" t="s">
        <v>2041</v>
      </c>
      <c r="C5" s="67"/>
      <c r="D5" s="79"/>
      <c r="E5" s="79"/>
      <c r="F5" s="166"/>
      <c r="G5" s="79"/>
      <c r="H5" s="67"/>
      <c r="I5" s="68"/>
      <c r="J5" s="79"/>
    </row>
    <row r="6" spans="1:15" ht="12" customHeight="1">
      <c r="A6" s="67"/>
      <c r="B6" s="67"/>
      <c r="C6" s="67"/>
      <c r="D6" s="79"/>
      <c r="E6" s="79"/>
      <c r="F6" s="166" t="s">
        <v>13</v>
      </c>
      <c r="G6" s="79"/>
      <c r="H6" s="67"/>
      <c r="I6" s="68"/>
      <c r="J6" s="79"/>
    </row>
    <row r="7" spans="1:15" ht="12" customHeight="1">
      <c r="A7" s="67"/>
      <c r="B7" s="67"/>
      <c r="C7" s="67"/>
      <c r="D7" s="79"/>
      <c r="E7" s="79"/>
      <c r="F7" s="166"/>
      <c r="G7" s="79"/>
      <c r="H7" s="67"/>
      <c r="I7" s="68"/>
      <c r="J7" s="79"/>
    </row>
    <row r="8" spans="1:15" ht="12" customHeight="1">
      <c r="A8" s="67"/>
      <c r="B8" s="67"/>
      <c r="C8" s="67"/>
      <c r="D8" s="79"/>
      <c r="E8" s="79"/>
      <c r="F8" s="167" t="s">
        <v>1</v>
      </c>
      <c r="G8" s="79"/>
      <c r="H8" s="79"/>
      <c r="I8" s="90" t="str">
        <f>+Inputs!$C$6</f>
        <v>UTAH</v>
      </c>
      <c r="J8" s="79"/>
    </row>
    <row r="9" spans="1:15" ht="12" customHeight="1">
      <c r="A9" s="67"/>
      <c r="B9" s="67"/>
      <c r="C9" s="67"/>
      <c r="D9" s="42" t="s">
        <v>2</v>
      </c>
      <c r="E9" s="42" t="s">
        <v>3</v>
      </c>
      <c r="F9" s="50" t="s">
        <v>4</v>
      </c>
      <c r="G9" s="42" t="s">
        <v>5</v>
      </c>
      <c r="H9" s="51" t="s">
        <v>6</v>
      </c>
      <c r="I9" s="43" t="s">
        <v>7</v>
      </c>
      <c r="J9" s="42" t="s">
        <v>8</v>
      </c>
    </row>
    <row r="10" spans="1:15" ht="12" customHeight="1">
      <c r="A10" s="91"/>
      <c r="B10" s="10" t="s">
        <v>145</v>
      </c>
      <c r="C10" s="106"/>
      <c r="D10" s="93"/>
      <c r="E10" s="93"/>
      <c r="F10" s="135"/>
      <c r="G10" s="93"/>
      <c r="H10" s="163"/>
      <c r="I10" s="83"/>
      <c r="J10" s="88"/>
      <c r="L10" s="373" t="s">
        <v>283</v>
      </c>
    </row>
    <row r="11" spans="1:15" ht="12" customHeight="1">
      <c r="A11" s="91"/>
      <c r="B11" s="121" t="s">
        <v>1980</v>
      </c>
      <c r="C11" s="121"/>
      <c r="D11" s="122">
        <v>421</v>
      </c>
      <c r="E11" s="122" t="s">
        <v>244</v>
      </c>
      <c r="F11" s="193">
        <v>-280211.40000000002</v>
      </c>
      <c r="G11" s="758" t="s">
        <v>27</v>
      </c>
      <c r="H11" s="82">
        <f>VLOOKUP(G11,'Alloc. Factors'!$B$2:$M$110,7,FALSE)</f>
        <v>0.43330006394429971</v>
      </c>
      <c r="I11" s="83">
        <f>F11*H11</f>
        <v>-121415.61753792176</v>
      </c>
      <c r="J11" s="95"/>
      <c r="K11" s="86"/>
      <c r="L11" s="374">
        <f>IF(E11&gt;0,F11,0)</f>
        <v>-280211.40000000002</v>
      </c>
      <c r="N11" s="67" t="str">
        <f>+D11&amp;G11</f>
        <v>421SG</v>
      </c>
      <c r="O11" s="68">
        <f>+F11</f>
        <v>-280211.40000000002</v>
      </c>
    </row>
    <row r="12" spans="1:15" ht="12" customHeight="1">
      <c r="A12" s="91"/>
      <c r="B12" s="121" t="s">
        <v>1980</v>
      </c>
      <c r="C12" s="121"/>
      <c r="D12" s="122">
        <v>421</v>
      </c>
      <c r="E12" s="122" t="s">
        <v>244</v>
      </c>
      <c r="F12" s="193">
        <v>302995.86</v>
      </c>
      <c r="G12" s="758" t="s">
        <v>40</v>
      </c>
      <c r="H12" s="82">
        <f>VLOOKUP(G12,'Alloc. Factors'!$B$2:$M$110,7,FALSE)</f>
        <v>0.42998140488280023</v>
      </c>
      <c r="I12" s="83">
        <f>F12*H12</f>
        <v>130282.58555647224</v>
      </c>
      <c r="J12" s="95"/>
      <c r="K12" s="86"/>
      <c r="L12" s="374">
        <f t="shared" ref="L12:L75" si="0">IF(E12&gt;0,F12,0)</f>
        <v>302995.86</v>
      </c>
      <c r="N12" s="67" t="str">
        <f t="shared" ref="N12:N75" si="1">+D12&amp;G12</f>
        <v>421SO</v>
      </c>
      <c r="O12" s="68">
        <f t="shared" ref="O12:O75" si="2">+F12</f>
        <v>302995.86</v>
      </c>
    </row>
    <row r="13" spans="1:15" ht="12" customHeight="1">
      <c r="A13" s="91"/>
      <c r="B13" s="121" t="s">
        <v>1980</v>
      </c>
      <c r="C13" s="121"/>
      <c r="D13" s="122">
        <v>421</v>
      </c>
      <c r="E13" s="122" t="s">
        <v>244</v>
      </c>
      <c r="F13" s="193">
        <v>-393.56</v>
      </c>
      <c r="G13" s="758" t="s">
        <v>148</v>
      </c>
      <c r="H13" s="82">
        <f>VLOOKUP(G13,'Alloc. Factors'!$B$2:$M$110,7,FALSE)</f>
        <v>0</v>
      </c>
      <c r="I13" s="83">
        <f>F13*H13</f>
        <v>0</v>
      </c>
      <c r="J13" s="95"/>
      <c r="K13" s="86"/>
      <c r="L13" s="374">
        <f t="shared" si="0"/>
        <v>-393.56</v>
      </c>
      <c r="N13" s="67" t="str">
        <f t="shared" si="1"/>
        <v>421OR</v>
      </c>
      <c r="O13" s="68">
        <f t="shared" si="2"/>
        <v>-393.56</v>
      </c>
    </row>
    <row r="14" spans="1:15" ht="12" customHeight="1">
      <c r="A14" s="91"/>
      <c r="B14" s="121" t="s">
        <v>1980</v>
      </c>
      <c r="C14" s="121"/>
      <c r="D14" s="122">
        <v>421</v>
      </c>
      <c r="E14" s="122" t="s">
        <v>244</v>
      </c>
      <c r="F14" s="759">
        <v>-881.05</v>
      </c>
      <c r="G14" s="758" t="s">
        <v>28</v>
      </c>
      <c r="H14" s="82">
        <f>VLOOKUP(G14,'Alloc. Factors'!$B$2:$M$110,7,FALSE)</f>
        <v>0.43330006394429971</v>
      </c>
      <c r="I14" s="83">
        <f>F14*H14</f>
        <v>-381.75902133812525</v>
      </c>
      <c r="J14" s="81"/>
      <c r="K14" s="86"/>
      <c r="L14" s="374">
        <f t="shared" si="0"/>
        <v>-881.05</v>
      </c>
      <c r="N14" s="67" t="str">
        <f t="shared" si="1"/>
        <v>421SG-P</v>
      </c>
      <c r="O14" s="68">
        <f t="shared" si="2"/>
        <v>-881.05</v>
      </c>
    </row>
    <row r="15" spans="1:15" ht="12" customHeight="1">
      <c r="A15" s="91"/>
      <c r="B15" s="121" t="s">
        <v>1980</v>
      </c>
      <c r="C15" s="121"/>
      <c r="D15" s="122">
        <v>421</v>
      </c>
      <c r="E15" s="122" t="s">
        <v>244</v>
      </c>
      <c r="F15" s="193">
        <v>-21509.85</v>
      </c>
      <c r="G15" s="758" t="s">
        <v>2043</v>
      </c>
      <c r="H15" s="82">
        <v>0</v>
      </c>
      <c r="I15" s="83">
        <f>F15*H15</f>
        <v>0</v>
      </c>
      <c r="J15" s="168"/>
      <c r="K15" s="86"/>
      <c r="L15" s="374">
        <f t="shared" si="0"/>
        <v>-21509.85</v>
      </c>
      <c r="N15" s="67" t="str">
        <f t="shared" si="1"/>
        <v>421NONREG</v>
      </c>
      <c r="O15" s="68">
        <f t="shared" si="2"/>
        <v>-21509.85</v>
      </c>
    </row>
    <row r="16" spans="1:15" ht="12" customHeight="1">
      <c r="A16" s="91"/>
      <c r="B16" s="121"/>
      <c r="C16" s="121"/>
      <c r="D16" s="122"/>
      <c r="E16" s="122"/>
      <c r="F16" s="376">
        <f>ROUND(SUM(F11:F15),0)</f>
        <v>0</v>
      </c>
      <c r="G16" s="236"/>
      <c r="H16" s="224"/>
      <c r="I16" s="239">
        <f>SUM(I11:I15)</f>
        <v>8485.2089972123595</v>
      </c>
      <c r="J16" s="95" t="s">
        <v>188</v>
      </c>
      <c r="K16" s="86"/>
      <c r="L16" s="374">
        <f t="shared" si="0"/>
        <v>0</v>
      </c>
      <c r="N16" s="67" t="str">
        <f t="shared" si="1"/>
        <v/>
      </c>
      <c r="O16" s="68">
        <f t="shared" si="2"/>
        <v>0</v>
      </c>
    </row>
    <row r="17" spans="1:15" ht="12" customHeight="1">
      <c r="A17" s="106"/>
      <c r="B17" s="121"/>
      <c r="C17" s="121"/>
      <c r="D17" s="122"/>
      <c r="E17" s="122"/>
      <c r="F17" s="193"/>
      <c r="G17" s="236"/>
      <c r="H17" s="82"/>
      <c r="I17" s="83"/>
      <c r="J17" s="95"/>
      <c r="K17" s="86"/>
      <c r="L17" s="374">
        <f t="shared" si="0"/>
        <v>0</v>
      </c>
      <c r="N17" s="67" t="str">
        <f t="shared" si="1"/>
        <v/>
      </c>
      <c r="O17" s="68">
        <f t="shared" si="2"/>
        <v>0</v>
      </c>
    </row>
    <row r="18" spans="1:15" ht="12" customHeight="1">
      <c r="A18" s="106"/>
      <c r="B18" s="121" t="s">
        <v>215</v>
      </c>
      <c r="C18" s="121"/>
      <c r="D18" s="122">
        <v>421</v>
      </c>
      <c r="E18" s="122" t="s">
        <v>244</v>
      </c>
      <c r="F18" s="193">
        <v>-2905.04</v>
      </c>
      <c r="G18" s="236" t="s">
        <v>40</v>
      </c>
      <c r="H18" s="82">
        <f>VLOOKUP(G18,'Alloc. Factors'!$B$2:$M$110,7,FALSE)</f>
        <v>0.42998140488280023</v>
      </c>
      <c r="I18" s="83">
        <f>F18*H18</f>
        <v>-1249.11318044073</v>
      </c>
      <c r="J18" s="95"/>
      <c r="K18" s="86"/>
      <c r="L18" s="374">
        <f t="shared" si="0"/>
        <v>-2905.04</v>
      </c>
      <c r="N18" s="67" t="str">
        <f t="shared" si="1"/>
        <v>421SO</v>
      </c>
      <c r="O18" s="68">
        <f t="shared" si="2"/>
        <v>-2905.04</v>
      </c>
    </row>
    <row r="19" spans="1:15" ht="12" customHeight="1">
      <c r="A19" s="106"/>
      <c r="B19" s="121" t="s">
        <v>215</v>
      </c>
      <c r="C19" s="121"/>
      <c r="D19" s="122">
        <v>421</v>
      </c>
      <c r="E19" s="122" t="s">
        <v>244</v>
      </c>
      <c r="F19" s="193">
        <v>2905.04</v>
      </c>
      <c r="G19" s="236" t="s">
        <v>27</v>
      </c>
      <c r="H19" s="82">
        <f>VLOOKUP(G19,'Alloc. Factors'!$B$2:$M$110,7,FALSE)</f>
        <v>0.43330006394429971</v>
      </c>
      <c r="I19" s="83">
        <f>F19*H19</f>
        <v>1258.7540177607484</v>
      </c>
      <c r="J19" s="95"/>
      <c r="K19" s="86"/>
      <c r="L19" s="374">
        <f t="shared" si="0"/>
        <v>2905.04</v>
      </c>
      <c r="N19" s="67" t="str">
        <f t="shared" si="1"/>
        <v>421SG</v>
      </c>
      <c r="O19" s="68">
        <f t="shared" si="2"/>
        <v>2905.04</v>
      </c>
    </row>
    <row r="20" spans="1:15" ht="12" customHeight="1">
      <c r="A20" s="106"/>
      <c r="B20" s="121"/>
      <c r="C20" s="121"/>
      <c r="D20" s="122"/>
      <c r="E20" s="122"/>
      <c r="F20" s="376">
        <f>SUM(F18:F19)</f>
        <v>0</v>
      </c>
      <c r="G20" s="236"/>
      <c r="H20" s="82"/>
      <c r="I20" s="239">
        <f>SUM(I18:I19)</f>
        <v>9.6408373200183632</v>
      </c>
      <c r="J20" s="95" t="s">
        <v>188</v>
      </c>
      <c r="K20" s="86"/>
      <c r="L20" s="374">
        <f t="shared" si="0"/>
        <v>0</v>
      </c>
      <c r="N20" s="67" t="str">
        <f t="shared" si="1"/>
        <v/>
      </c>
      <c r="O20" s="68">
        <f t="shared" si="2"/>
        <v>0</v>
      </c>
    </row>
    <row r="21" spans="1:15" ht="12" customHeight="1">
      <c r="A21" s="106"/>
      <c r="B21" s="121"/>
      <c r="C21" s="121"/>
      <c r="D21" s="122"/>
      <c r="E21" s="122"/>
      <c r="F21" s="193"/>
      <c r="G21" s="236"/>
      <c r="H21" s="82"/>
      <c r="I21" s="83"/>
      <c r="J21" s="95"/>
      <c r="K21" s="86"/>
      <c r="L21" s="374">
        <f t="shared" si="0"/>
        <v>0</v>
      </c>
      <c r="N21" s="67" t="str">
        <f t="shared" si="1"/>
        <v/>
      </c>
      <c r="O21" s="68">
        <f t="shared" si="2"/>
        <v>0</v>
      </c>
    </row>
    <row r="22" spans="1:15" ht="12" customHeight="1">
      <c r="A22" s="106"/>
      <c r="B22" s="23" t="s">
        <v>151</v>
      </c>
      <c r="C22" s="92"/>
      <c r="D22" s="81"/>
      <c r="E22" s="81"/>
      <c r="F22" s="759"/>
      <c r="G22" s="81"/>
      <c r="H22" s="224"/>
      <c r="I22" s="83"/>
      <c r="J22" s="97"/>
      <c r="K22" s="86"/>
      <c r="L22" s="374">
        <f t="shared" si="0"/>
        <v>0</v>
      </c>
      <c r="N22" s="67" t="str">
        <f t="shared" si="1"/>
        <v/>
      </c>
      <c r="O22" s="68">
        <f t="shared" si="2"/>
        <v>0</v>
      </c>
    </row>
    <row r="23" spans="1:15" ht="12" customHeight="1">
      <c r="A23" s="106"/>
      <c r="B23" s="92" t="s">
        <v>1976</v>
      </c>
      <c r="C23" s="92"/>
      <c r="D23" s="81">
        <v>921</v>
      </c>
      <c r="E23" s="81" t="s">
        <v>244</v>
      </c>
      <c r="F23" s="877">
        <v>-8913.9552704174239</v>
      </c>
      <c r="G23" s="81" t="s">
        <v>40</v>
      </c>
      <c r="H23" s="82">
        <f>VLOOKUP(G23,'Alloc. Factors'!$B$2:$M$110,7,FALSE)</f>
        <v>0.42998140488280023</v>
      </c>
      <c r="I23" s="83">
        <f t="shared" ref="I23:I32" si="3">F23*H23</f>
        <v>-3832.8350102365252</v>
      </c>
      <c r="J23" s="97"/>
      <c r="K23" s="86"/>
      <c r="L23" s="374">
        <f t="shared" si="0"/>
        <v>-8913.9552704174239</v>
      </c>
      <c r="N23" s="67" t="str">
        <f t="shared" si="1"/>
        <v>921SO</v>
      </c>
      <c r="O23" s="68">
        <f t="shared" si="2"/>
        <v>-8913.9552704174239</v>
      </c>
    </row>
    <row r="24" spans="1:15" ht="12" customHeight="1">
      <c r="A24" s="106"/>
      <c r="B24" s="92" t="s">
        <v>1976</v>
      </c>
      <c r="C24" s="92"/>
      <c r="D24" s="81">
        <v>557</v>
      </c>
      <c r="E24" s="81" t="s">
        <v>244</v>
      </c>
      <c r="F24" s="877">
        <v>-8643.0024932696469</v>
      </c>
      <c r="G24" s="81" t="s">
        <v>27</v>
      </c>
      <c r="H24" s="82">
        <f>VLOOKUP(G24,'Alloc. Factors'!$B$2:$M$110,7,FALSE)</f>
        <v>0.43330006394429971</v>
      </c>
      <c r="I24" s="83">
        <f t="shared" si="3"/>
        <v>-3745.01353300448</v>
      </c>
      <c r="J24" s="97"/>
      <c r="K24" s="86"/>
      <c r="L24" s="374">
        <f t="shared" si="0"/>
        <v>-8643.0024932696469</v>
      </c>
      <c r="N24" s="67" t="str">
        <f t="shared" si="1"/>
        <v>557SG</v>
      </c>
      <c r="O24" s="68">
        <f t="shared" si="2"/>
        <v>-8643.0024932696469</v>
      </c>
    </row>
    <row r="25" spans="1:15" ht="12" customHeight="1">
      <c r="A25" s="106"/>
      <c r="B25" s="92" t="s">
        <v>2108</v>
      </c>
      <c r="C25" s="92"/>
      <c r="D25" s="81">
        <v>909</v>
      </c>
      <c r="E25" s="81" t="s">
        <v>244</v>
      </c>
      <c r="F25" s="877">
        <v>-4775.1200000000008</v>
      </c>
      <c r="G25" s="81" t="s">
        <v>86</v>
      </c>
      <c r="H25" s="82">
        <f>VLOOKUP(G25,'Alloc. Factors'!$B$2:$M$110,7,FALSE)</f>
        <v>0.48917635589868463</v>
      </c>
      <c r="I25" s="83">
        <f t="shared" si="3"/>
        <v>-2335.8758005789273</v>
      </c>
      <c r="J25" s="97"/>
      <c r="K25" s="86"/>
      <c r="L25" s="374">
        <f t="shared" si="0"/>
        <v>-4775.1200000000008</v>
      </c>
      <c r="N25" s="67" t="str">
        <f t="shared" si="1"/>
        <v>909CN</v>
      </c>
      <c r="O25" s="68">
        <f t="shared" si="2"/>
        <v>-4775.1200000000008</v>
      </c>
    </row>
    <row r="26" spans="1:15" ht="12" customHeight="1">
      <c r="A26" s="106"/>
      <c r="B26" s="92" t="s">
        <v>568</v>
      </c>
      <c r="C26" s="92"/>
      <c r="D26" s="81">
        <v>909</v>
      </c>
      <c r="E26" s="81" t="s">
        <v>244</v>
      </c>
      <c r="F26" s="877">
        <v>13461.370000000003</v>
      </c>
      <c r="G26" s="81" t="s">
        <v>86</v>
      </c>
      <c r="H26" s="82">
        <f>VLOOKUP(G26,'Alloc. Factors'!$B$2:$M$110,7,FALSE)</f>
        <v>0.48917635589868463</v>
      </c>
      <c r="I26" s="83">
        <f t="shared" si="3"/>
        <v>6584.9839220038775</v>
      </c>
      <c r="J26" s="97"/>
      <c r="K26" s="86"/>
      <c r="L26" s="374">
        <f t="shared" si="0"/>
        <v>13461.370000000003</v>
      </c>
      <c r="N26" s="67" t="str">
        <f t="shared" si="1"/>
        <v>909CN</v>
      </c>
      <c r="O26" s="68">
        <f t="shared" si="2"/>
        <v>13461.370000000003</v>
      </c>
    </row>
    <row r="27" spans="1:15" ht="12" customHeight="1">
      <c r="A27" s="106"/>
      <c r="B27" s="92" t="s">
        <v>568</v>
      </c>
      <c r="C27" s="92"/>
      <c r="D27" s="81">
        <v>909</v>
      </c>
      <c r="E27" s="81" t="s">
        <v>244</v>
      </c>
      <c r="F27" s="877">
        <v>7000.9399999999969</v>
      </c>
      <c r="G27" s="81" t="s">
        <v>148</v>
      </c>
      <c r="H27" s="82">
        <f>VLOOKUP(G27,'Alloc. Factors'!$B$2:$M$110,7,FALSE)</f>
        <v>0</v>
      </c>
      <c r="I27" s="83">
        <f t="shared" si="3"/>
        <v>0</v>
      </c>
      <c r="J27" s="97"/>
      <c r="K27" s="86"/>
      <c r="L27" s="374">
        <f t="shared" si="0"/>
        <v>7000.9399999999969</v>
      </c>
      <c r="N27" s="67" t="str">
        <f t="shared" si="1"/>
        <v>909OR</v>
      </c>
      <c r="O27" s="68">
        <f t="shared" si="2"/>
        <v>7000.9399999999969</v>
      </c>
    </row>
    <row r="28" spans="1:15" ht="12" customHeight="1">
      <c r="A28" s="106"/>
      <c r="B28" s="92" t="s">
        <v>569</v>
      </c>
      <c r="C28" s="92"/>
      <c r="D28" s="81">
        <v>921</v>
      </c>
      <c r="E28" s="81" t="s">
        <v>244</v>
      </c>
      <c r="F28" s="877">
        <v>-3101.3700000000003</v>
      </c>
      <c r="G28" s="81" t="s">
        <v>40</v>
      </c>
      <c r="H28" s="82">
        <f>VLOOKUP(G28,'Alloc. Factors'!$B$2:$M$110,7,FALSE)</f>
        <v>0.42998140488280023</v>
      </c>
      <c r="I28" s="83">
        <f t="shared" si="3"/>
        <v>-1333.5314296613703</v>
      </c>
      <c r="J28" s="97"/>
      <c r="K28" s="86"/>
      <c r="L28" s="374">
        <f t="shared" si="0"/>
        <v>-3101.3700000000003</v>
      </c>
      <c r="N28" s="67" t="str">
        <f t="shared" si="1"/>
        <v>921SO</v>
      </c>
      <c r="O28" s="68">
        <f t="shared" si="2"/>
        <v>-3101.3700000000003</v>
      </c>
    </row>
    <row r="29" spans="1:15" ht="12" customHeight="1">
      <c r="A29" s="106"/>
      <c r="B29" s="92" t="s">
        <v>570</v>
      </c>
      <c r="C29" s="92"/>
      <c r="D29" s="81">
        <v>921</v>
      </c>
      <c r="E29" s="81" t="s">
        <v>244</v>
      </c>
      <c r="F29" s="877">
        <v>-8520.0199999999986</v>
      </c>
      <c r="G29" s="81" t="s">
        <v>40</v>
      </c>
      <c r="H29" s="82">
        <f>VLOOKUP(G29,'Alloc. Factors'!$B$2:$M$110,7,FALSE)</f>
        <v>0.42998140488280023</v>
      </c>
      <c r="I29" s="83">
        <f t="shared" si="3"/>
        <v>-3663.4501692295548</v>
      </c>
      <c r="J29" s="97"/>
      <c r="K29" s="86"/>
      <c r="L29" s="374">
        <f t="shared" si="0"/>
        <v>-8520.0199999999986</v>
      </c>
      <c r="N29" s="67" t="str">
        <f t="shared" si="1"/>
        <v>921SO</v>
      </c>
      <c r="O29" s="68">
        <f t="shared" si="2"/>
        <v>-8520.0199999999986</v>
      </c>
    </row>
    <row r="30" spans="1:15" ht="12" customHeight="1">
      <c r="A30" s="106"/>
      <c r="B30" s="92" t="s">
        <v>2109</v>
      </c>
      <c r="C30" s="92"/>
      <c r="D30" s="81">
        <v>923</v>
      </c>
      <c r="E30" s="81" t="s">
        <v>244</v>
      </c>
      <c r="F30" s="877">
        <v>118207.14</v>
      </c>
      <c r="G30" s="81" t="s">
        <v>40</v>
      </c>
      <c r="H30" s="82">
        <f>VLOOKUP(G30,'Alloc. Factors'!$B$2:$M$110,7,FALSE)</f>
        <v>0.42998140488280023</v>
      </c>
      <c r="I30" s="83">
        <f t="shared" si="3"/>
        <v>50826.872124377849</v>
      </c>
      <c r="J30" s="97"/>
      <c r="K30" s="86"/>
      <c r="L30" s="374">
        <f t="shared" si="0"/>
        <v>118207.14</v>
      </c>
      <c r="N30" s="67" t="str">
        <f t="shared" si="1"/>
        <v>923SO</v>
      </c>
      <c r="O30" s="68">
        <f t="shared" si="2"/>
        <v>118207.14</v>
      </c>
    </row>
    <row r="31" spans="1:15" ht="12" customHeight="1">
      <c r="A31" s="106"/>
      <c r="B31" s="92" t="s">
        <v>1981</v>
      </c>
      <c r="C31" s="92"/>
      <c r="D31" s="81">
        <v>928</v>
      </c>
      <c r="E31" s="81" t="s">
        <v>244</v>
      </c>
      <c r="F31" s="877">
        <v>-2466.86</v>
      </c>
      <c r="G31" s="81" t="s">
        <v>196</v>
      </c>
      <c r="H31" s="82">
        <f>VLOOKUP(G31,'Alloc. Factors'!$B$2:$M$110,7,FALSE)</f>
        <v>0</v>
      </c>
      <c r="I31" s="83">
        <f t="shared" si="3"/>
        <v>0</v>
      </c>
      <c r="J31" s="97"/>
      <c r="K31" s="86"/>
      <c r="L31" s="374">
        <f t="shared" si="0"/>
        <v>-2466.86</v>
      </c>
      <c r="N31" s="67" t="str">
        <f t="shared" si="1"/>
        <v>928WY</v>
      </c>
      <c r="O31" s="68">
        <f t="shared" si="2"/>
        <v>-2466.86</v>
      </c>
    </row>
    <row r="32" spans="1:15" ht="12" customHeight="1">
      <c r="A32" s="106"/>
      <c r="B32" s="92" t="s">
        <v>1981</v>
      </c>
      <c r="C32" s="92"/>
      <c r="D32" s="81">
        <v>928</v>
      </c>
      <c r="E32" s="81" t="s">
        <v>244</v>
      </c>
      <c r="F32" s="877">
        <v>2466.86</v>
      </c>
      <c r="G32" s="81" t="s">
        <v>146</v>
      </c>
      <c r="H32" s="82">
        <f>VLOOKUP(G32,'Alloc. Factors'!$B$2:$M$110,7,FALSE)</f>
        <v>1</v>
      </c>
      <c r="I32" s="83">
        <f t="shared" si="3"/>
        <v>2466.86</v>
      </c>
      <c r="J32" s="97"/>
      <c r="K32" s="86"/>
      <c r="L32" s="374">
        <f t="shared" si="0"/>
        <v>2466.86</v>
      </c>
      <c r="N32" s="67" t="str">
        <f t="shared" si="1"/>
        <v>928UT</v>
      </c>
      <c r="O32" s="68">
        <f t="shared" si="2"/>
        <v>2466.86</v>
      </c>
    </row>
    <row r="33" spans="1:15" ht="12.75" customHeight="1">
      <c r="A33" s="106"/>
      <c r="B33" s="92"/>
      <c r="C33" s="92"/>
      <c r="D33" s="81"/>
      <c r="E33" s="81"/>
      <c r="F33" s="928">
        <f>SUM(F23:F32)</f>
        <v>104715.98223631294</v>
      </c>
      <c r="G33" s="81"/>
      <c r="H33" s="82"/>
      <c r="I33" s="239">
        <f>SUM(I23:I32)</f>
        <v>44968.010103670866</v>
      </c>
      <c r="J33" s="97" t="s">
        <v>188</v>
      </c>
      <c r="K33" s="86"/>
      <c r="L33" s="374">
        <f t="shared" si="0"/>
        <v>0</v>
      </c>
      <c r="N33" s="67" t="str">
        <f t="shared" si="1"/>
        <v/>
      </c>
      <c r="O33" s="68">
        <f t="shared" si="2"/>
        <v>104715.98223631294</v>
      </c>
    </row>
    <row r="34" spans="1:15" ht="12" customHeight="1">
      <c r="A34" s="106"/>
      <c r="B34" s="92"/>
      <c r="C34" s="92"/>
      <c r="D34" s="81"/>
      <c r="E34" s="81"/>
      <c r="F34" s="877"/>
      <c r="G34" s="81"/>
      <c r="H34" s="82"/>
      <c r="I34" s="83"/>
      <c r="J34" s="97"/>
      <c r="K34" s="86"/>
      <c r="L34" s="374">
        <f t="shared" si="0"/>
        <v>0</v>
      </c>
      <c r="N34" s="67" t="str">
        <f t="shared" si="1"/>
        <v/>
      </c>
      <c r="O34" s="68">
        <f t="shared" si="2"/>
        <v>0</v>
      </c>
    </row>
    <row r="35" spans="1:15" ht="12" customHeight="1">
      <c r="A35" s="106"/>
      <c r="B35" s="92"/>
      <c r="C35" s="92"/>
      <c r="D35" s="81"/>
      <c r="E35" s="81"/>
      <c r="F35" s="877"/>
      <c r="G35" s="81"/>
      <c r="H35" s="82"/>
      <c r="I35" s="83"/>
      <c r="J35" s="95"/>
      <c r="K35" s="86"/>
      <c r="L35" s="374">
        <f t="shared" si="0"/>
        <v>0</v>
      </c>
      <c r="N35" s="67" t="str">
        <f t="shared" si="1"/>
        <v/>
      </c>
      <c r="O35" s="68">
        <f t="shared" si="2"/>
        <v>0</v>
      </c>
    </row>
    <row r="36" spans="1:15" ht="12" customHeight="1">
      <c r="A36" s="106"/>
      <c r="B36" s="92"/>
      <c r="C36" s="92"/>
      <c r="D36" s="81"/>
      <c r="E36" s="81"/>
      <c r="F36" s="877"/>
      <c r="G36" s="81"/>
      <c r="H36" s="82"/>
      <c r="I36" s="83"/>
      <c r="J36" s="95"/>
      <c r="K36" s="86"/>
      <c r="L36" s="374">
        <f t="shared" si="0"/>
        <v>0</v>
      </c>
      <c r="N36" s="67" t="str">
        <f t="shared" si="1"/>
        <v/>
      </c>
      <c r="O36" s="68">
        <f t="shared" si="2"/>
        <v>0</v>
      </c>
    </row>
    <row r="37" spans="1:15" ht="12" customHeight="1">
      <c r="A37" s="106"/>
      <c r="B37" s="92"/>
      <c r="C37" s="92"/>
      <c r="D37" s="81"/>
      <c r="E37" s="81"/>
      <c r="F37" s="877"/>
      <c r="G37" s="81"/>
      <c r="H37" s="82"/>
      <c r="I37" s="83"/>
      <c r="J37" s="97"/>
      <c r="K37" s="86"/>
      <c r="L37" s="374">
        <f t="shared" si="0"/>
        <v>0</v>
      </c>
      <c r="N37" s="67" t="str">
        <f t="shared" si="1"/>
        <v/>
      </c>
      <c r="O37" s="68">
        <f t="shared" si="2"/>
        <v>0</v>
      </c>
    </row>
    <row r="38" spans="1:15" ht="12" customHeight="1">
      <c r="A38" s="106"/>
      <c r="B38" s="92"/>
      <c r="C38" s="92"/>
      <c r="D38" s="81"/>
      <c r="E38" s="81"/>
      <c r="F38" s="877"/>
      <c r="G38" s="81"/>
      <c r="H38" s="82"/>
      <c r="I38" s="83"/>
      <c r="J38" s="97"/>
      <c r="K38" s="86"/>
      <c r="L38" s="374">
        <f t="shared" si="0"/>
        <v>0</v>
      </c>
      <c r="N38" s="67" t="str">
        <f t="shared" si="1"/>
        <v/>
      </c>
      <c r="O38" s="68">
        <f t="shared" si="2"/>
        <v>0</v>
      </c>
    </row>
    <row r="39" spans="1:15" ht="12" customHeight="1">
      <c r="A39" s="106"/>
      <c r="B39" s="92"/>
      <c r="C39" s="92"/>
      <c r="D39" s="81"/>
      <c r="E39" s="81"/>
      <c r="F39" s="877"/>
      <c r="G39" s="81"/>
      <c r="H39" s="82"/>
      <c r="I39" s="83"/>
      <c r="J39" s="97"/>
      <c r="K39" s="86"/>
      <c r="L39" s="374">
        <f t="shared" si="0"/>
        <v>0</v>
      </c>
      <c r="N39" s="67" t="str">
        <f t="shared" si="1"/>
        <v/>
      </c>
      <c r="O39" s="68">
        <f t="shared" si="2"/>
        <v>0</v>
      </c>
    </row>
    <row r="40" spans="1:15" ht="12" customHeight="1">
      <c r="A40" s="106"/>
      <c r="B40" s="92"/>
      <c r="C40" s="92"/>
      <c r="D40" s="81"/>
      <c r="E40" s="81"/>
      <c r="F40" s="877"/>
      <c r="G40" s="81"/>
      <c r="H40" s="82"/>
      <c r="I40" s="83"/>
      <c r="J40" s="97"/>
      <c r="K40" s="86"/>
      <c r="L40" s="374">
        <f t="shared" si="0"/>
        <v>0</v>
      </c>
      <c r="N40" s="67" t="str">
        <f t="shared" si="1"/>
        <v/>
      </c>
      <c r="O40" s="68">
        <f t="shared" si="2"/>
        <v>0</v>
      </c>
    </row>
    <row r="41" spans="1:15" ht="12" customHeight="1">
      <c r="A41" s="91"/>
      <c r="B41" s="92"/>
      <c r="C41" s="92"/>
      <c r="D41" s="81"/>
      <c r="E41" s="81"/>
      <c r="F41" s="877"/>
      <c r="G41" s="81"/>
      <c r="H41" s="82"/>
      <c r="I41" s="83"/>
      <c r="J41" s="97"/>
      <c r="K41" s="86"/>
      <c r="L41" s="374">
        <f t="shared" si="0"/>
        <v>0</v>
      </c>
      <c r="N41" s="92" t="str">
        <f t="shared" si="1"/>
        <v/>
      </c>
      <c r="O41" s="109">
        <f t="shared" si="2"/>
        <v>0</v>
      </c>
    </row>
    <row r="42" spans="1:15" ht="12" customHeight="1">
      <c r="A42" s="91"/>
      <c r="B42" s="125"/>
      <c r="C42" s="106"/>
      <c r="D42" s="81"/>
      <c r="E42" s="81"/>
      <c r="F42" s="877"/>
      <c r="G42" s="81"/>
      <c r="H42" s="82"/>
      <c r="I42" s="83"/>
      <c r="J42" s="97"/>
      <c r="K42" s="86"/>
      <c r="L42" s="374">
        <f t="shared" si="0"/>
        <v>0</v>
      </c>
      <c r="N42" s="92" t="str">
        <f t="shared" si="1"/>
        <v/>
      </c>
      <c r="O42" s="109">
        <f t="shared" si="2"/>
        <v>0</v>
      </c>
    </row>
    <row r="43" spans="1:15" ht="12" customHeight="1">
      <c r="A43" s="91"/>
      <c r="B43" s="125"/>
      <c r="C43" s="106"/>
      <c r="D43" s="81"/>
      <c r="E43" s="81"/>
      <c r="F43" s="877"/>
      <c r="G43" s="81"/>
      <c r="H43" s="82"/>
      <c r="I43" s="83"/>
      <c r="K43" s="86"/>
      <c r="L43" s="374">
        <f t="shared" si="0"/>
        <v>0</v>
      </c>
      <c r="N43" s="92" t="str">
        <f t="shared" si="1"/>
        <v/>
      </c>
      <c r="O43" s="109">
        <f t="shared" si="2"/>
        <v>0</v>
      </c>
    </row>
    <row r="44" spans="1:15" ht="12" customHeight="1">
      <c r="A44" s="91"/>
      <c r="B44" s="125"/>
      <c r="C44" s="106"/>
      <c r="D44" s="93"/>
      <c r="E44" s="93"/>
      <c r="F44" s="150"/>
      <c r="G44" s="162"/>
      <c r="H44" s="82"/>
      <c r="I44" s="83"/>
      <c r="J44" s="93"/>
      <c r="K44" s="86"/>
      <c r="L44" s="374">
        <f t="shared" si="0"/>
        <v>0</v>
      </c>
      <c r="N44" s="92" t="str">
        <f t="shared" si="1"/>
        <v/>
      </c>
      <c r="O44" s="109">
        <f t="shared" si="2"/>
        <v>0</v>
      </c>
    </row>
    <row r="45" spans="1:15" ht="12" customHeight="1">
      <c r="A45" s="91"/>
      <c r="B45" s="125"/>
      <c r="C45" s="106"/>
      <c r="D45" s="93"/>
      <c r="E45" s="93"/>
      <c r="F45" s="150"/>
      <c r="G45" s="162"/>
      <c r="H45" s="82"/>
      <c r="I45" s="83"/>
      <c r="J45" s="93"/>
      <c r="K45" s="86"/>
      <c r="L45" s="374">
        <f t="shared" si="0"/>
        <v>0</v>
      </c>
      <c r="N45" s="92" t="str">
        <f t="shared" si="1"/>
        <v/>
      </c>
      <c r="O45" s="109">
        <f t="shared" si="2"/>
        <v>0</v>
      </c>
    </row>
    <row r="46" spans="1:15" ht="12" customHeight="1">
      <c r="A46" s="91"/>
      <c r="B46" s="125"/>
      <c r="C46" s="106"/>
      <c r="D46" s="93"/>
      <c r="E46" s="93"/>
      <c r="F46" s="150"/>
      <c r="G46" s="162"/>
      <c r="H46" s="82"/>
      <c r="I46" s="83"/>
      <c r="J46" s="93"/>
      <c r="K46" s="86"/>
      <c r="L46" s="374">
        <f t="shared" si="0"/>
        <v>0</v>
      </c>
      <c r="N46" s="92" t="str">
        <f t="shared" si="1"/>
        <v/>
      </c>
      <c r="O46" s="109">
        <f t="shared" si="2"/>
        <v>0</v>
      </c>
    </row>
    <row r="47" spans="1:15" ht="12" customHeight="1">
      <c r="A47" s="91"/>
      <c r="B47" s="125"/>
      <c r="C47" s="106"/>
      <c r="D47" s="93"/>
      <c r="E47" s="93"/>
      <c r="F47" s="150"/>
      <c r="G47" s="162"/>
      <c r="H47" s="82"/>
      <c r="I47" s="83"/>
      <c r="J47" s="93"/>
      <c r="K47" s="86"/>
      <c r="L47" s="374">
        <f t="shared" si="0"/>
        <v>0</v>
      </c>
      <c r="N47" s="92" t="str">
        <f t="shared" si="1"/>
        <v/>
      </c>
      <c r="O47" s="109">
        <f t="shared" si="2"/>
        <v>0</v>
      </c>
    </row>
    <row r="48" spans="1:15" ht="12" customHeight="1">
      <c r="A48" s="91"/>
      <c r="B48" s="125"/>
      <c r="C48" s="106"/>
      <c r="D48" s="93"/>
      <c r="E48" s="93"/>
      <c r="F48" s="150"/>
      <c r="G48" s="162"/>
      <c r="H48" s="82"/>
      <c r="I48" s="83"/>
      <c r="J48" s="93"/>
      <c r="K48" s="86"/>
      <c r="L48" s="374">
        <f t="shared" si="0"/>
        <v>0</v>
      </c>
      <c r="N48" s="92" t="str">
        <f t="shared" si="1"/>
        <v/>
      </c>
      <c r="O48" s="109">
        <f t="shared" si="2"/>
        <v>0</v>
      </c>
    </row>
    <row r="49" spans="1:15" ht="12" customHeight="1">
      <c r="A49" s="91"/>
      <c r="B49" s="125"/>
      <c r="C49" s="106"/>
      <c r="D49" s="93"/>
      <c r="E49" s="93"/>
      <c r="F49" s="150"/>
      <c r="G49" s="162"/>
      <c r="H49" s="82"/>
      <c r="I49" s="83"/>
      <c r="J49" s="93"/>
      <c r="K49" s="86"/>
      <c r="L49" s="374">
        <f t="shared" si="0"/>
        <v>0</v>
      </c>
      <c r="N49" s="92" t="str">
        <f t="shared" si="1"/>
        <v/>
      </c>
      <c r="O49" s="109">
        <f t="shared" si="2"/>
        <v>0</v>
      </c>
    </row>
    <row r="50" spans="1:15" ht="12" customHeight="1">
      <c r="A50" s="91"/>
      <c r="B50" s="125"/>
      <c r="C50" s="106"/>
      <c r="D50" s="93"/>
      <c r="E50" s="93"/>
      <c r="F50" s="150"/>
      <c r="G50" s="162"/>
      <c r="H50" s="82"/>
      <c r="I50" s="83"/>
      <c r="J50" s="93"/>
      <c r="K50" s="86"/>
      <c r="L50" s="374">
        <f t="shared" si="0"/>
        <v>0</v>
      </c>
      <c r="N50" s="92" t="str">
        <f t="shared" si="1"/>
        <v/>
      </c>
      <c r="O50" s="109">
        <f t="shared" si="2"/>
        <v>0</v>
      </c>
    </row>
    <row r="51" spans="1:15" ht="12" customHeight="1">
      <c r="A51" s="91"/>
      <c r="B51" s="125"/>
      <c r="C51" s="106"/>
      <c r="D51" s="93"/>
      <c r="E51" s="93"/>
      <c r="F51" s="150"/>
      <c r="G51" s="162"/>
      <c r="H51" s="82"/>
      <c r="I51" s="83"/>
      <c r="J51" s="93"/>
      <c r="K51" s="86"/>
      <c r="L51" s="374">
        <f t="shared" si="0"/>
        <v>0</v>
      </c>
      <c r="N51" s="92" t="str">
        <f t="shared" si="1"/>
        <v/>
      </c>
      <c r="O51" s="109">
        <f t="shared" si="2"/>
        <v>0</v>
      </c>
    </row>
    <row r="52" spans="1:15" ht="12" customHeight="1">
      <c r="A52" s="91"/>
      <c r="B52" s="125"/>
      <c r="C52" s="106"/>
      <c r="D52" s="93"/>
      <c r="E52" s="93"/>
      <c r="F52" s="150"/>
      <c r="G52" s="162"/>
      <c r="H52" s="82"/>
      <c r="I52" s="83"/>
      <c r="J52" s="93"/>
      <c r="K52" s="86"/>
      <c r="L52" s="374">
        <f t="shared" si="0"/>
        <v>0</v>
      </c>
      <c r="N52" s="92" t="str">
        <f t="shared" si="1"/>
        <v/>
      </c>
      <c r="O52" s="109">
        <f t="shared" si="2"/>
        <v>0</v>
      </c>
    </row>
    <row r="53" spans="1:15" ht="12" customHeight="1">
      <c r="A53" s="91"/>
      <c r="B53" s="125"/>
      <c r="C53" s="106"/>
      <c r="D53" s="93"/>
      <c r="E53" s="93"/>
      <c r="F53" s="150"/>
      <c r="G53" s="162"/>
      <c r="H53" s="82"/>
      <c r="I53" s="83"/>
      <c r="J53" s="93"/>
      <c r="K53" s="86"/>
      <c r="L53" s="374">
        <f t="shared" si="0"/>
        <v>0</v>
      </c>
      <c r="N53" s="92" t="str">
        <f t="shared" si="1"/>
        <v/>
      </c>
      <c r="O53" s="109">
        <f t="shared" si="2"/>
        <v>0</v>
      </c>
    </row>
    <row r="54" spans="1:15" ht="12" customHeight="1">
      <c r="A54" s="106"/>
      <c r="B54" s="125"/>
      <c r="C54" s="106"/>
      <c r="D54" s="93"/>
      <c r="E54" s="93"/>
      <c r="F54" s="150"/>
      <c r="G54" s="162"/>
      <c r="H54" s="82"/>
      <c r="I54" s="83"/>
      <c r="J54" s="83"/>
      <c r="K54" s="86"/>
      <c r="L54" s="374">
        <f t="shared" si="0"/>
        <v>0</v>
      </c>
      <c r="N54" s="92" t="str">
        <f t="shared" si="1"/>
        <v/>
      </c>
      <c r="O54" s="109">
        <f t="shared" si="2"/>
        <v>0</v>
      </c>
    </row>
    <row r="55" spans="1:15" ht="12" customHeight="1">
      <c r="A55" s="106"/>
      <c r="B55" s="125"/>
      <c r="C55" s="106"/>
      <c r="D55" s="93"/>
      <c r="E55" s="93"/>
      <c r="F55" s="150"/>
      <c r="G55" s="162"/>
      <c r="H55" s="82"/>
      <c r="I55" s="83"/>
      <c r="K55" s="86"/>
      <c r="L55" s="374">
        <f t="shared" si="0"/>
        <v>0</v>
      </c>
      <c r="N55" s="92" t="str">
        <f t="shared" si="1"/>
        <v/>
      </c>
      <c r="O55" s="109">
        <f t="shared" si="2"/>
        <v>0</v>
      </c>
    </row>
    <row r="56" spans="1:15" ht="12" customHeight="1">
      <c r="A56" s="106"/>
      <c r="B56" s="125"/>
      <c r="C56" s="106"/>
      <c r="D56" s="93"/>
      <c r="E56" s="93"/>
      <c r="F56" s="150"/>
      <c r="G56" s="93"/>
      <c r="H56" s="82"/>
      <c r="I56" s="83"/>
      <c r="J56" s="93"/>
      <c r="K56" s="86"/>
      <c r="L56" s="374">
        <f t="shared" si="0"/>
        <v>0</v>
      </c>
      <c r="N56" s="92" t="str">
        <f t="shared" si="1"/>
        <v/>
      </c>
      <c r="O56" s="109">
        <f t="shared" si="2"/>
        <v>0</v>
      </c>
    </row>
    <row r="57" spans="1:15" ht="12" customHeight="1">
      <c r="A57" s="106"/>
      <c r="B57" s="125"/>
      <c r="C57" s="106"/>
      <c r="D57" s="93"/>
      <c r="E57" s="93"/>
      <c r="F57" s="150"/>
      <c r="G57" s="93"/>
      <c r="H57" s="82"/>
      <c r="I57" s="107"/>
      <c r="J57" s="93"/>
      <c r="K57" s="86"/>
      <c r="L57" s="374">
        <f t="shared" si="0"/>
        <v>0</v>
      </c>
      <c r="N57" s="92" t="str">
        <f t="shared" si="1"/>
        <v/>
      </c>
      <c r="O57" s="109">
        <f t="shared" si="2"/>
        <v>0</v>
      </c>
    </row>
    <row r="58" spans="1:15" ht="12" customHeight="1">
      <c r="A58" s="106"/>
      <c r="B58" s="125"/>
      <c r="C58" s="106"/>
      <c r="D58" s="93"/>
      <c r="E58" s="93"/>
      <c r="F58" s="150"/>
      <c r="G58" s="93"/>
      <c r="H58" s="82"/>
      <c r="I58" s="83"/>
      <c r="J58" s="94"/>
      <c r="L58" s="374">
        <f t="shared" si="0"/>
        <v>0</v>
      </c>
      <c r="N58" s="92" t="str">
        <f t="shared" si="1"/>
        <v/>
      </c>
      <c r="O58" s="109">
        <f t="shared" si="2"/>
        <v>0</v>
      </c>
    </row>
    <row r="59" spans="1:15" ht="12" customHeight="1" thickBot="1">
      <c r="A59" s="106"/>
      <c r="B59" s="878" t="s">
        <v>12</v>
      </c>
      <c r="C59" s="106"/>
      <c r="D59" s="93"/>
      <c r="E59" s="93"/>
      <c r="G59" s="93"/>
      <c r="H59" s="82"/>
      <c r="L59" s="374">
        <f t="shared" si="0"/>
        <v>0</v>
      </c>
      <c r="N59" s="92" t="str">
        <f t="shared" si="1"/>
        <v/>
      </c>
      <c r="O59" s="109">
        <f t="shared" si="2"/>
        <v>0</v>
      </c>
    </row>
    <row r="60" spans="1:15" ht="12" customHeight="1">
      <c r="A60" s="965" t="s">
        <v>2130</v>
      </c>
      <c r="B60" s="966"/>
      <c r="C60" s="966"/>
      <c r="D60" s="966"/>
      <c r="E60" s="966"/>
      <c r="F60" s="966"/>
      <c r="G60" s="966"/>
      <c r="H60" s="966"/>
      <c r="I60" s="966"/>
      <c r="J60" s="967"/>
      <c r="L60" s="374">
        <f t="shared" si="0"/>
        <v>0</v>
      </c>
      <c r="N60" s="92" t="str">
        <f t="shared" si="1"/>
        <v/>
      </c>
      <c r="O60" s="109">
        <f t="shared" si="2"/>
        <v>0</v>
      </c>
    </row>
    <row r="61" spans="1:15" ht="12" customHeight="1">
      <c r="A61" s="968"/>
      <c r="B61" s="969"/>
      <c r="C61" s="969"/>
      <c r="D61" s="969"/>
      <c r="E61" s="969"/>
      <c r="F61" s="969"/>
      <c r="G61" s="969"/>
      <c r="H61" s="969"/>
      <c r="I61" s="969"/>
      <c r="J61" s="970"/>
      <c r="L61" s="374">
        <f t="shared" si="0"/>
        <v>0</v>
      </c>
      <c r="N61" s="92" t="str">
        <f t="shared" si="1"/>
        <v/>
      </c>
      <c r="O61" s="109">
        <f t="shared" si="2"/>
        <v>0</v>
      </c>
    </row>
    <row r="62" spans="1:15" ht="12" customHeight="1">
      <c r="A62" s="968"/>
      <c r="B62" s="969"/>
      <c r="C62" s="969"/>
      <c r="D62" s="969"/>
      <c r="E62" s="969"/>
      <c r="F62" s="969"/>
      <c r="G62" s="969"/>
      <c r="H62" s="969"/>
      <c r="I62" s="969"/>
      <c r="J62" s="970"/>
      <c r="L62" s="374">
        <f t="shared" si="0"/>
        <v>0</v>
      </c>
      <c r="N62" s="92" t="str">
        <f t="shared" si="1"/>
        <v/>
      </c>
      <c r="O62" s="109">
        <f t="shared" si="2"/>
        <v>0</v>
      </c>
    </row>
    <row r="63" spans="1:15" ht="12" customHeight="1">
      <c r="A63" s="968"/>
      <c r="B63" s="969"/>
      <c r="C63" s="969"/>
      <c r="D63" s="969"/>
      <c r="E63" s="969"/>
      <c r="F63" s="969"/>
      <c r="G63" s="969"/>
      <c r="H63" s="969"/>
      <c r="I63" s="969"/>
      <c r="J63" s="970"/>
      <c r="L63" s="374">
        <f t="shared" si="0"/>
        <v>0</v>
      </c>
      <c r="N63" s="92" t="str">
        <f t="shared" si="1"/>
        <v/>
      </c>
      <c r="O63" s="109">
        <f t="shared" si="2"/>
        <v>0</v>
      </c>
    </row>
    <row r="64" spans="1:15" ht="12" customHeight="1">
      <c r="A64" s="968"/>
      <c r="B64" s="969"/>
      <c r="C64" s="969"/>
      <c r="D64" s="969"/>
      <c r="E64" s="969"/>
      <c r="F64" s="969"/>
      <c r="G64" s="969"/>
      <c r="H64" s="969"/>
      <c r="I64" s="969"/>
      <c r="J64" s="970"/>
      <c r="L64" s="374">
        <f t="shared" si="0"/>
        <v>0</v>
      </c>
      <c r="N64" s="92" t="str">
        <f t="shared" si="1"/>
        <v/>
      </c>
      <c r="O64" s="109">
        <f t="shared" si="2"/>
        <v>0</v>
      </c>
    </row>
    <row r="65" spans="1:27" ht="12" customHeight="1">
      <c r="A65" s="968"/>
      <c r="B65" s="969"/>
      <c r="C65" s="969"/>
      <c r="D65" s="969"/>
      <c r="E65" s="969"/>
      <c r="F65" s="969"/>
      <c r="G65" s="969"/>
      <c r="H65" s="969"/>
      <c r="I65" s="969"/>
      <c r="J65" s="970"/>
      <c r="L65" s="374">
        <f t="shared" si="0"/>
        <v>0</v>
      </c>
      <c r="N65" s="92" t="str">
        <f t="shared" si="1"/>
        <v/>
      </c>
      <c r="O65" s="109">
        <f t="shared" si="2"/>
        <v>0</v>
      </c>
    </row>
    <row r="66" spans="1:27" ht="12" customHeight="1">
      <c r="A66" s="968"/>
      <c r="B66" s="969"/>
      <c r="C66" s="969"/>
      <c r="D66" s="969"/>
      <c r="E66" s="969"/>
      <c r="F66" s="969"/>
      <c r="G66" s="969"/>
      <c r="H66" s="969"/>
      <c r="I66" s="969"/>
      <c r="J66" s="970"/>
      <c r="L66" s="374">
        <f t="shared" si="0"/>
        <v>0</v>
      </c>
      <c r="N66" s="92" t="str">
        <f t="shared" si="1"/>
        <v/>
      </c>
      <c r="O66" s="109">
        <f t="shared" si="2"/>
        <v>0</v>
      </c>
    </row>
    <row r="67" spans="1:27" ht="12" customHeight="1">
      <c r="A67" s="968"/>
      <c r="B67" s="969"/>
      <c r="C67" s="969"/>
      <c r="D67" s="969"/>
      <c r="E67" s="969"/>
      <c r="F67" s="969"/>
      <c r="G67" s="969"/>
      <c r="H67" s="969"/>
      <c r="I67" s="969"/>
      <c r="J67" s="970"/>
      <c r="L67" s="374">
        <f t="shared" si="0"/>
        <v>0</v>
      </c>
      <c r="N67" s="92" t="str">
        <f t="shared" si="1"/>
        <v/>
      </c>
      <c r="O67" s="109">
        <f t="shared" si="2"/>
        <v>0</v>
      </c>
    </row>
    <row r="68" spans="1:27" ht="12" customHeight="1">
      <c r="A68" s="968"/>
      <c r="B68" s="969"/>
      <c r="C68" s="969"/>
      <c r="D68" s="969"/>
      <c r="E68" s="969"/>
      <c r="F68" s="969"/>
      <c r="G68" s="969"/>
      <c r="H68" s="969"/>
      <c r="I68" s="969"/>
      <c r="J68" s="970"/>
      <c r="L68" s="374">
        <f t="shared" si="0"/>
        <v>0</v>
      </c>
      <c r="N68" s="92" t="str">
        <f t="shared" si="1"/>
        <v/>
      </c>
      <c r="O68" s="109">
        <f t="shared" si="2"/>
        <v>0</v>
      </c>
    </row>
    <row r="69" spans="1:27" ht="12" customHeight="1" thickBot="1">
      <c r="A69" s="971"/>
      <c r="B69" s="972"/>
      <c r="C69" s="972"/>
      <c r="D69" s="972"/>
      <c r="E69" s="972"/>
      <c r="F69" s="972"/>
      <c r="G69" s="972"/>
      <c r="H69" s="972"/>
      <c r="I69" s="972"/>
      <c r="J69" s="973"/>
      <c r="L69" s="374">
        <f t="shared" si="0"/>
        <v>0</v>
      </c>
      <c r="N69" s="92" t="str">
        <f t="shared" si="1"/>
        <v/>
      </c>
      <c r="O69" s="109">
        <f t="shared" si="2"/>
        <v>0</v>
      </c>
    </row>
    <row r="70" spans="1:27" ht="12" customHeight="1">
      <c r="A70" s="92"/>
      <c r="B70" s="92"/>
      <c r="C70" s="92"/>
      <c r="D70" s="81"/>
      <c r="E70" s="81"/>
      <c r="F70" s="180"/>
      <c r="G70" s="81"/>
      <c r="H70" s="92"/>
      <c r="I70" s="129"/>
      <c r="J70" s="86"/>
      <c r="L70" s="374">
        <f t="shared" si="0"/>
        <v>0</v>
      </c>
      <c r="N70" s="92" t="str">
        <f t="shared" si="1"/>
        <v/>
      </c>
      <c r="O70" s="109">
        <f t="shared" si="2"/>
        <v>0</v>
      </c>
    </row>
    <row r="71" spans="1:27" ht="12" customHeight="1">
      <c r="A71" s="92"/>
      <c r="B71" s="7" t="str">
        <f>Inputs!$C$2</f>
        <v>Rocky Mountain Power</v>
      </c>
      <c r="C71" s="67"/>
      <c r="D71" s="79"/>
      <c r="E71" s="79"/>
      <c r="F71" s="166"/>
      <c r="G71" s="79"/>
      <c r="H71" s="67"/>
      <c r="I71" s="87" t="s">
        <v>0</v>
      </c>
      <c r="J71" s="88">
        <v>4.2</v>
      </c>
      <c r="L71" s="374">
        <f t="shared" si="0"/>
        <v>0</v>
      </c>
      <c r="N71" s="92" t="str">
        <f t="shared" si="1"/>
        <v/>
      </c>
      <c r="O71" s="109">
        <f t="shared" si="2"/>
        <v>0</v>
      </c>
      <c r="AA71" s="81"/>
    </row>
    <row r="72" spans="1:27" ht="12" customHeight="1">
      <c r="A72" s="92"/>
      <c r="B72" s="7" t="str">
        <f>Inputs!$C$3</f>
        <v>Utah Results of Operations - December 2014</v>
      </c>
      <c r="C72" s="67"/>
      <c r="D72" s="79"/>
      <c r="E72" s="79"/>
      <c r="F72" s="166"/>
      <c r="G72" s="79"/>
      <c r="H72" s="67"/>
      <c r="I72" s="68"/>
      <c r="J72" s="89"/>
      <c r="L72" s="374">
        <f t="shared" si="0"/>
        <v>0</v>
      </c>
      <c r="N72" s="92" t="str">
        <f t="shared" si="1"/>
        <v/>
      </c>
      <c r="O72" s="109">
        <f t="shared" si="2"/>
        <v>0</v>
      </c>
    </row>
    <row r="73" spans="1:27" ht="12" customHeight="1">
      <c r="A73" s="92"/>
      <c r="B73" s="32" t="s">
        <v>220</v>
      </c>
      <c r="C73" s="67"/>
      <c r="D73" s="79"/>
      <c r="E73" s="79"/>
      <c r="F73" s="166"/>
      <c r="G73" s="79"/>
      <c r="H73" s="67"/>
      <c r="I73" s="68"/>
      <c r="J73" s="89"/>
      <c r="L73" s="374">
        <f t="shared" si="0"/>
        <v>0</v>
      </c>
      <c r="N73" s="92" t="str">
        <f t="shared" si="1"/>
        <v/>
      </c>
      <c r="O73" s="109">
        <f t="shared" si="2"/>
        <v>0</v>
      </c>
    </row>
    <row r="74" spans="1:27" ht="12" customHeight="1">
      <c r="A74" s="92"/>
      <c r="B74" s="67"/>
      <c r="C74" s="67"/>
      <c r="D74" s="79"/>
      <c r="E74" s="79"/>
      <c r="F74" s="166"/>
      <c r="G74" s="79"/>
      <c r="H74" s="67"/>
      <c r="I74" s="68"/>
      <c r="J74" s="89"/>
      <c r="L74" s="374">
        <f t="shared" si="0"/>
        <v>0</v>
      </c>
      <c r="N74" s="92" t="str">
        <f t="shared" si="1"/>
        <v/>
      </c>
      <c r="O74" s="109">
        <f t="shared" si="2"/>
        <v>0</v>
      </c>
      <c r="Z74" s="109"/>
    </row>
    <row r="75" spans="1:27" ht="12" customHeight="1">
      <c r="A75" s="92"/>
      <c r="B75" s="67"/>
      <c r="C75" s="67"/>
      <c r="D75" s="79"/>
      <c r="E75" s="79"/>
      <c r="F75" s="166"/>
      <c r="G75" s="79"/>
      <c r="H75" s="67"/>
      <c r="I75" s="68"/>
      <c r="J75" s="89"/>
      <c r="L75" s="374">
        <f t="shared" si="0"/>
        <v>0</v>
      </c>
      <c r="N75" s="92" t="str">
        <f t="shared" si="1"/>
        <v/>
      </c>
      <c r="O75" s="109">
        <f t="shared" si="2"/>
        <v>0</v>
      </c>
      <c r="Z75" s="109"/>
    </row>
    <row r="76" spans="1:27" ht="12" customHeight="1">
      <c r="A76" s="92"/>
      <c r="B76" s="67"/>
      <c r="C76" s="67"/>
      <c r="D76" s="79"/>
      <c r="E76" s="79"/>
      <c r="F76" s="167" t="s">
        <v>1</v>
      </c>
      <c r="G76" s="79"/>
      <c r="H76" s="79"/>
      <c r="I76" s="90" t="str">
        <f>+Inputs!$C$6</f>
        <v>UTAH</v>
      </c>
      <c r="J76" s="79"/>
      <c r="L76" s="374">
        <f t="shared" ref="L76:L139" si="4">IF(E76&gt;0,F76,0)</f>
        <v>0</v>
      </c>
      <c r="N76" s="92" t="str">
        <f t="shared" ref="N76:N139" si="5">+D76&amp;G76</f>
        <v/>
      </c>
      <c r="O76" s="109" t="str">
        <f t="shared" ref="O76:O139" si="6">+F76</f>
        <v>TOTAL</v>
      </c>
      <c r="Z76" s="109"/>
    </row>
    <row r="77" spans="1:27" ht="12" customHeight="1">
      <c r="A77" s="92"/>
      <c r="B77" s="67"/>
      <c r="C77" s="67"/>
      <c r="D77" s="42" t="s">
        <v>2</v>
      </c>
      <c r="E77" s="42" t="s">
        <v>3</v>
      </c>
      <c r="F77" s="50" t="s">
        <v>4</v>
      </c>
      <c r="G77" s="42" t="s">
        <v>5</v>
      </c>
      <c r="H77" s="51" t="s">
        <v>6</v>
      </c>
      <c r="I77" s="43" t="s">
        <v>7</v>
      </c>
      <c r="J77" s="42" t="s">
        <v>8</v>
      </c>
      <c r="L77" s="374" t="str">
        <f t="shared" si="4"/>
        <v>COMPANY</v>
      </c>
      <c r="N77" s="92" t="str">
        <f t="shared" si="5"/>
        <v>ACCOUNTFACTOR</v>
      </c>
      <c r="O77" s="109" t="str">
        <f t="shared" si="6"/>
        <v>COMPANY</v>
      </c>
      <c r="Z77" s="109"/>
    </row>
    <row r="78" spans="1:27" ht="12" customHeight="1">
      <c r="A78" s="106"/>
      <c r="B78" s="36" t="s">
        <v>151</v>
      </c>
      <c r="C78" s="144"/>
      <c r="D78" s="145"/>
      <c r="E78" s="145"/>
      <c r="F78" s="145"/>
      <c r="G78" s="145"/>
      <c r="H78" s="106"/>
      <c r="I78" s="117"/>
      <c r="J78" s="93"/>
      <c r="L78" s="374">
        <f t="shared" si="4"/>
        <v>0</v>
      </c>
      <c r="N78" s="67" t="str">
        <f t="shared" si="5"/>
        <v/>
      </c>
      <c r="O78" s="68">
        <f t="shared" si="6"/>
        <v>0</v>
      </c>
      <c r="Z78" s="182"/>
    </row>
    <row r="79" spans="1:27" ht="12" customHeight="1">
      <c r="A79" s="106"/>
      <c r="B79" s="144" t="s">
        <v>187</v>
      </c>
      <c r="C79" s="144"/>
      <c r="D79" s="81">
        <v>557</v>
      </c>
      <c r="E79" s="183" t="s">
        <v>244</v>
      </c>
      <c r="F79" s="86">
        <v>-48772.539999999994</v>
      </c>
      <c r="G79" s="81" t="s">
        <v>27</v>
      </c>
      <c r="H79" s="82">
        <f>VLOOKUP(G79,'Alloc. Factors'!$B$2:$M$110,7,FALSE)</f>
        <v>0.43330006394429971</v>
      </c>
      <c r="I79" s="83">
        <f>F79*H79</f>
        <v>-21133.144700725912</v>
      </c>
      <c r="J79" s="233" t="s">
        <v>240</v>
      </c>
      <c r="L79" s="374">
        <f t="shared" si="4"/>
        <v>-48772.539999999994</v>
      </c>
      <c r="N79" s="67" t="str">
        <f t="shared" si="5"/>
        <v>557SG</v>
      </c>
      <c r="O79" s="68">
        <f t="shared" si="6"/>
        <v>-48772.539999999994</v>
      </c>
      <c r="Z79" s="109"/>
    </row>
    <row r="80" spans="1:27" ht="12" customHeight="1">
      <c r="A80" s="106"/>
      <c r="B80" s="144" t="s">
        <v>187</v>
      </c>
      <c r="C80" s="144"/>
      <c r="D80" s="81">
        <v>557</v>
      </c>
      <c r="E80" s="183" t="s">
        <v>244</v>
      </c>
      <c r="F80" s="86">
        <v>-4409535.8499999996</v>
      </c>
      <c r="G80" s="81" t="s">
        <v>27</v>
      </c>
      <c r="H80" s="82">
        <f>VLOOKUP(G80,'Alloc. Factors'!$B$2:$M$110,7,FALSE)</f>
        <v>0.43330006394429971</v>
      </c>
      <c r="I80" s="83">
        <f>F80*H80</f>
        <v>-1910652.1657696818</v>
      </c>
      <c r="J80" s="233" t="s">
        <v>240</v>
      </c>
      <c r="L80" s="374">
        <f t="shared" si="4"/>
        <v>-4409535.8499999996</v>
      </c>
      <c r="N80" s="67" t="str">
        <f t="shared" si="5"/>
        <v>557SG</v>
      </c>
      <c r="O80" s="68">
        <f t="shared" si="6"/>
        <v>-4409535.8499999996</v>
      </c>
      <c r="Z80" s="109"/>
    </row>
    <row r="81" spans="1:26" ht="12" customHeight="1">
      <c r="A81" s="106"/>
      <c r="B81" s="144" t="s">
        <v>187</v>
      </c>
      <c r="C81" s="144"/>
      <c r="D81" s="81">
        <v>557</v>
      </c>
      <c r="E81" s="183" t="s">
        <v>244</v>
      </c>
      <c r="F81" s="86">
        <v>4458308.3899999997</v>
      </c>
      <c r="G81" s="81" t="s">
        <v>150</v>
      </c>
      <c r="H81" s="82">
        <f>VLOOKUP(G81,'Alloc. Factors'!$B$2:$M$110,7,FALSE)</f>
        <v>0</v>
      </c>
      <c r="I81" s="83">
        <f>F81*H81</f>
        <v>0</v>
      </c>
      <c r="J81" s="233"/>
      <c r="L81" s="374">
        <f t="shared" si="4"/>
        <v>4458308.3899999997</v>
      </c>
      <c r="N81" s="67" t="str">
        <f t="shared" si="5"/>
        <v>557ID</v>
      </c>
      <c r="O81" s="68">
        <f t="shared" si="6"/>
        <v>4458308.3899999997</v>
      </c>
      <c r="Z81" s="109"/>
    </row>
    <row r="82" spans="1:26" ht="12" customHeight="1">
      <c r="A82" s="106"/>
      <c r="B82" s="144" t="s">
        <v>2110</v>
      </c>
      <c r="C82" s="144"/>
      <c r="D82" s="81">
        <v>908</v>
      </c>
      <c r="E82" s="145" t="s">
        <v>244</v>
      </c>
      <c r="F82" s="86">
        <v>-7981.5</v>
      </c>
      <c r="G82" s="81" t="s">
        <v>86</v>
      </c>
      <c r="H82" s="82">
        <f>VLOOKUP(G82,'Alloc. Factors'!$B$2:$M$110,7,FALSE)</f>
        <v>0.48917635589868463</v>
      </c>
      <c r="I82" s="83">
        <f>F82*H82</f>
        <v>-3904.3610846053516</v>
      </c>
      <c r="J82" s="233" t="s">
        <v>240</v>
      </c>
      <c r="L82" s="374">
        <f t="shared" si="4"/>
        <v>-7981.5</v>
      </c>
      <c r="N82" s="67" t="str">
        <f t="shared" si="5"/>
        <v>908CN</v>
      </c>
      <c r="O82" s="68">
        <f t="shared" si="6"/>
        <v>-7981.5</v>
      </c>
      <c r="Z82" s="182"/>
    </row>
    <row r="83" spans="1:26" ht="12" customHeight="1">
      <c r="A83" s="106"/>
      <c r="B83" s="121" t="s">
        <v>2110</v>
      </c>
      <c r="C83" s="121"/>
      <c r="D83" s="122">
        <v>908</v>
      </c>
      <c r="E83" s="122" t="s">
        <v>244</v>
      </c>
      <c r="F83" s="86">
        <v>7981.5</v>
      </c>
      <c r="G83" s="81" t="s">
        <v>150</v>
      </c>
      <c r="H83" s="82">
        <f>VLOOKUP(G83,'Alloc. Factors'!$B$2:$M$110,7,FALSE)</f>
        <v>0</v>
      </c>
      <c r="I83" s="83">
        <f>F83*H83</f>
        <v>0</v>
      </c>
      <c r="J83" s="233"/>
      <c r="L83" s="374">
        <f t="shared" si="4"/>
        <v>7981.5</v>
      </c>
      <c r="N83" s="67" t="str">
        <f t="shared" si="5"/>
        <v>908ID</v>
      </c>
      <c r="O83" s="68">
        <f t="shared" si="6"/>
        <v>7981.5</v>
      </c>
      <c r="Z83" s="109"/>
    </row>
    <row r="84" spans="1:26" ht="12" customHeight="1">
      <c r="A84" s="106"/>
      <c r="B84" s="121"/>
      <c r="C84" s="121"/>
      <c r="D84" s="122"/>
      <c r="E84" s="122"/>
      <c r="F84" s="882">
        <f>SUM(F79:F83)</f>
        <v>0</v>
      </c>
      <c r="G84" s="98"/>
      <c r="H84" s="82"/>
      <c r="I84" s="929">
        <f>SUM(I79:I83)</f>
        <v>-1935689.6715550132</v>
      </c>
      <c r="J84" s="124"/>
      <c r="L84" s="374">
        <f t="shared" si="4"/>
        <v>0</v>
      </c>
      <c r="N84" s="92" t="str">
        <f t="shared" si="5"/>
        <v/>
      </c>
      <c r="O84" s="109">
        <f t="shared" si="6"/>
        <v>0</v>
      </c>
      <c r="Z84" s="182"/>
    </row>
    <row r="85" spans="1:26" ht="12" customHeight="1">
      <c r="A85" s="106"/>
      <c r="B85" s="131"/>
      <c r="C85" s="121"/>
      <c r="D85" s="122"/>
      <c r="E85" s="122"/>
      <c r="F85" s="29"/>
      <c r="G85" s="98"/>
      <c r="H85" s="82"/>
      <c r="I85" s="83"/>
      <c r="J85" s="124"/>
      <c r="L85" s="374">
        <f t="shared" si="4"/>
        <v>0</v>
      </c>
      <c r="N85" s="92" t="str">
        <f t="shared" si="5"/>
        <v/>
      </c>
      <c r="O85" s="109">
        <f t="shared" si="6"/>
        <v>0</v>
      </c>
      <c r="Z85" s="109"/>
    </row>
    <row r="86" spans="1:26" ht="12" customHeight="1">
      <c r="A86" s="106"/>
      <c r="B86" s="131"/>
      <c r="C86" s="121"/>
      <c r="D86" s="122"/>
      <c r="E86" s="93"/>
      <c r="F86" s="133"/>
      <c r="G86" s="162"/>
      <c r="H86" s="82"/>
      <c r="I86" s="83"/>
      <c r="J86" s="124"/>
      <c r="L86" s="374">
        <f t="shared" si="4"/>
        <v>0</v>
      </c>
      <c r="N86" s="92" t="str">
        <f t="shared" si="5"/>
        <v/>
      </c>
      <c r="O86" s="109">
        <f t="shared" si="6"/>
        <v>0</v>
      </c>
      <c r="Z86" s="109"/>
    </row>
    <row r="87" spans="1:26" ht="12" customHeight="1">
      <c r="A87" s="106"/>
      <c r="B87" s="121"/>
      <c r="C87" s="121"/>
      <c r="D87" s="122"/>
      <c r="E87" s="93"/>
      <c r="F87" s="133"/>
      <c r="G87" s="162"/>
      <c r="H87" s="82"/>
      <c r="I87" s="83"/>
      <c r="J87" s="124"/>
      <c r="L87" s="374">
        <f t="shared" si="4"/>
        <v>0</v>
      </c>
      <c r="N87" s="92" t="str">
        <f t="shared" si="5"/>
        <v/>
      </c>
      <c r="O87" s="109">
        <f t="shared" si="6"/>
        <v>0</v>
      </c>
      <c r="Z87" s="129"/>
    </row>
    <row r="88" spans="1:26" ht="12" customHeight="1">
      <c r="A88" s="106"/>
      <c r="B88" s="121"/>
      <c r="C88" s="121"/>
      <c r="D88" s="122"/>
      <c r="E88" s="93"/>
      <c r="F88" s="133"/>
      <c r="G88" s="162"/>
      <c r="H88" s="82"/>
      <c r="I88" s="133"/>
      <c r="J88" s="124"/>
      <c r="L88" s="374">
        <f t="shared" si="4"/>
        <v>0</v>
      </c>
      <c r="N88" s="92" t="str">
        <f t="shared" si="5"/>
        <v/>
      </c>
      <c r="O88" s="109">
        <f t="shared" si="6"/>
        <v>0</v>
      </c>
    </row>
    <row r="89" spans="1:26" ht="12" customHeight="1">
      <c r="A89" s="106"/>
      <c r="B89" s="121"/>
      <c r="C89" s="121"/>
      <c r="D89" s="122"/>
      <c r="E89" s="93"/>
      <c r="F89" s="133"/>
      <c r="G89" s="162"/>
      <c r="H89" s="82"/>
      <c r="I89" s="83"/>
      <c r="J89" s="124"/>
      <c r="L89" s="374">
        <f t="shared" si="4"/>
        <v>0</v>
      </c>
      <c r="N89" s="92" t="str">
        <f t="shared" si="5"/>
        <v/>
      </c>
      <c r="O89" s="109">
        <f t="shared" si="6"/>
        <v>0</v>
      </c>
    </row>
    <row r="90" spans="1:26" ht="12" customHeight="1">
      <c r="A90" s="106"/>
      <c r="B90" s="121"/>
      <c r="C90" s="121"/>
      <c r="D90" s="122"/>
      <c r="E90" s="93"/>
      <c r="F90" s="133"/>
      <c r="G90" s="162"/>
      <c r="H90" s="82"/>
      <c r="I90" s="83"/>
      <c r="J90" s="124"/>
      <c r="L90" s="374">
        <f t="shared" si="4"/>
        <v>0</v>
      </c>
      <c r="N90" s="92" t="str">
        <f t="shared" si="5"/>
        <v/>
      </c>
      <c r="O90" s="109">
        <f t="shared" si="6"/>
        <v>0</v>
      </c>
      <c r="Z90" s="109"/>
    </row>
    <row r="91" spans="1:26" ht="12" customHeight="1">
      <c r="A91" s="106"/>
      <c r="B91" s="131"/>
      <c r="C91" s="121"/>
      <c r="D91" s="122"/>
      <c r="E91" s="93"/>
      <c r="F91" s="133" t="s">
        <v>13</v>
      </c>
      <c r="G91" s="162"/>
      <c r="H91" s="82"/>
      <c r="I91" s="83"/>
      <c r="J91" s="124"/>
      <c r="L91" s="374">
        <f t="shared" si="4"/>
        <v>0</v>
      </c>
      <c r="N91" s="92" t="str">
        <f t="shared" si="5"/>
        <v/>
      </c>
      <c r="O91" s="109" t="str">
        <f t="shared" si="6"/>
        <v xml:space="preserve"> </v>
      </c>
      <c r="Z91" s="109"/>
    </row>
    <row r="92" spans="1:26" ht="12" customHeight="1">
      <c r="A92" s="106"/>
      <c r="B92" s="131"/>
      <c r="C92" s="121"/>
      <c r="D92" s="122"/>
      <c r="E92" s="93"/>
      <c r="F92" s="133"/>
      <c r="G92" s="162"/>
      <c r="H92" s="82"/>
      <c r="I92" s="83"/>
      <c r="J92" s="124"/>
      <c r="L92" s="374">
        <f t="shared" si="4"/>
        <v>0</v>
      </c>
      <c r="N92" s="92" t="str">
        <f t="shared" si="5"/>
        <v/>
      </c>
      <c r="O92" s="109">
        <f t="shared" si="6"/>
        <v>0</v>
      </c>
      <c r="Z92" s="109"/>
    </row>
    <row r="93" spans="1:26" ht="12" customHeight="1">
      <c r="A93" s="106"/>
      <c r="B93" s="131"/>
      <c r="C93" s="121"/>
      <c r="D93" s="122"/>
      <c r="E93" s="93"/>
      <c r="F93" s="133"/>
      <c r="G93" s="162"/>
      <c r="H93" s="82"/>
      <c r="I93" s="83"/>
      <c r="J93" s="124"/>
      <c r="L93" s="374">
        <f t="shared" si="4"/>
        <v>0</v>
      </c>
      <c r="N93" s="92" t="str">
        <f t="shared" si="5"/>
        <v/>
      </c>
      <c r="O93" s="109">
        <f t="shared" si="6"/>
        <v>0</v>
      </c>
      <c r="Z93" s="182"/>
    </row>
    <row r="94" spans="1:26" ht="12" customHeight="1">
      <c r="A94" s="106"/>
      <c r="B94" s="131"/>
      <c r="C94" s="121"/>
      <c r="D94" s="122"/>
      <c r="E94" s="93"/>
      <c r="F94" s="133"/>
      <c r="G94" s="162"/>
      <c r="H94" s="82"/>
      <c r="I94" s="83"/>
      <c r="J94" s="124"/>
      <c r="L94" s="374">
        <f t="shared" si="4"/>
        <v>0</v>
      </c>
      <c r="N94" s="92" t="str">
        <f t="shared" si="5"/>
        <v/>
      </c>
      <c r="O94" s="109">
        <f t="shared" si="6"/>
        <v>0</v>
      </c>
      <c r="Z94" s="109"/>
    </row>
    <row r="95" spans="1:26" ht="12" customHeight="1">
      <c r="A95" s="106"/>
      <c r="B95" s="131"/>
      <c r="C95" s="121"/>
      <c r="D95" s="122"/>
      <c r="E95" s="93"/>
      <c r="F95" s="133"/>
      <c r="G95" s="162"/>
      <c r="H95" s="82"/>
      <c r="I95" s="83"/>
      <c r="J95" s="124"/>
      <c r="L95" s="374">
        <f t="shared" si="4"/>
        <v>0</v>
      </c>
      <c r="N95" s="92" t="str">
        <f t="shared" si="5"/>
        <v/>
      </c>
      <c r="O95" s="109">
        <f t="shared" si="6"/>
        <v>0</v>
      </c>
      <c r="Z95" s="109"/>
    </row>
    <row r="96" spans="1:26" ht="12" customHeight="1">
      <c r="A96" s="106"/>
      <c r="B96" s="121"/>
      <c r="C96" s="121"/>
      <c r="D96" s="122"/>
      <c r="E96" s="93"/>
      <c r="F96" s="133"/>
      <c r="G96" s="162"/>
      <c r="H96" s="82"/>
      <c r="I96" s="83"/>
      <c r="J96" s="124"/>
      <c r="L96" s="374">
        <f t="shared" si="4"/>
        <v>0</v>
      </c>
      <c r="N96" s="92" t="str">
        <f t="shared" si="5"/>
        <v/>
      </c>
      <c r="O96" s="109">
        <f t="shared" si="6"/>
        <v>0</v>
      </c>
      <c r="Z96" s="109"/>
    </row>
    <row r="97" spans="1:26" ht="12" customHeight="1">
      <c r="A97" s="106"/>
      <c r="B97" s="121"/>
      <c r="C97" s="121"/>
      <c r="D97" s="122"/>
      <c r="E97" s="93"/>
      <c r="F97" s="133"/>
      <c r="G97" s="162"/>
      <c r="H97" s="82"/>
      <c r="I97" s="83"/>
      <c r="J97" s="124"/>
      <c r="L97" s="374">
        <f t="shared" si="4"/>
        <v>0</v>
      </c>
      <c r="N97" s="92" t="str">
        <f t="shared" si="5"/>
        <v/>
      </c>
      <c r="O97" s="109">
        <f t="shared" si="6"/>
        <v>0</v>
      </c>
      <c r="Z97" s="109"/>
    </row>
    <row r="98" spans="1:26" ht="12" customHeight="1">
      <c r="A98" s="106"/>
      <c r="B98" s="131"/>
      <c r="C98" s="121"/>
      <c r="D98" s="122"/>
      <c r="E98" s="93"/>
      <c r="F98" s="133"/>
      <c r="G98" s="162"/>
      <c r="H98" s="82"/>
      <c r="I98" s="83"/>
      <c r="J98" s="124"/>
      <c r="L98" s="374">
        <f t="shared" si="4"/>
        <v>0</v>
      </c>
      <c r="N98" s="92" t="str">
        <f t="shared" si="5"/>
        <v/>
      </c>
      <c r="O98" s="109">
        <f t="shared" si="6"/>
        <v>0</v>
      </c>
      <c r="Z98" s="109"/>
    </row>
    <row r="99" spans="1:26" ht="12" customHeight="1">
      <c r="A99" s="106"/>
      <c r="B99" s="18"/>
      <c r="C99" s="121"/>
      <c r="D99" s="122"/>
      <c r="E99" s="93"/>
      <c r="F99" s="133"/>
      <c r="G99" s="162"/>
      <c r="H99" s="82"/>
      <c r="I99" s="83"/>
      <c r="J99" s="124"/>
      <c r="L99" s="374">
        <f t="shared" si="4"/>
        <v>0</v>
      </c>
      <c r="N99" s="92" t="str">
        <f t="shared" si="5"/>
        <v/>
      </c>
      <c r="O99" s="109">
        <f t="shared" si="6"/>
        <v>0</v>
      </c>
      <c r="Z99" s="109"/>
    </row>
    <row r="100" spans="1:26" ht="12" customHeight="1">
      <c r="A100" s="106"/>
      <c r="B100" s="19"/>
      <c r="C100" s="121"/>
      <c r="D100" s="122"/>
      <c r="E100" s="93"/>
      <c r="F100" s="133"/>
      <c r="G100" s="162"/>
      <c r="H100" s="82"/>
      <c r="I100" s="83"/>
      <c r="J100" s="124"/>
      <c r="L100" s="374">
        <f t="shared" si="4"/>
        <v>0</v>
      </c>
      <c r="N100" s="92" t="str">
        <f t="shared" si="5"/>
        <v/>
      </c>
      <c r="O100" s="109">
        <f t="shared" si="6"/>
        <v>0</v>
      </c>
      <c r="Z100" s="109"/>
    </row>
    <row r="101" spans="1:26" ht="12" customHeight="1">
      <c r="A101" s="106"/>
      <c r="B101" s="132"/>
      <c r="C101" s="121"/>
      <c r="D101" s="122"/>
      <c r="E101" s="93"/>
      <c r="F101" s="117"/>
      <c r="G101" s="162"/>
      <c r="H101" s="82"/>
      <c r="I101" s="83"/>
      <c r="J101" s="124"/>
      <c r="L101" s="374">
        <f t="shared" si="4"/>
        <v>0</v>
      </c>
      <c r="N101" s="92" t="str">
        <f t="shared" si="5"/>
        <v/>
      </c>
      <c r="O101" s="109">
        <f t="shared" si="6"/>
        <v>0</v>
      </c>
      <c r="Z101" s="109"/>
    </row>
    <row r="102" spans="1:26" ht="12" customHeight="1">
      <c r="A102" s="106"/>
      <c r="B102" s="132"/>
      <c r="C102" s="121"/>
      <c r="D102" s="122"/>
      <c r="E102" s="93"/>
      <c r="F102" s="117"/>
      <c r="G102" s="162"/>
      <c r="H102" s="82"/>
      <c r="I102" s="83"/>
      <c r="J102" s="124"/>
      <c r="L102" s="374">
        <f t="shared" si="4"/>
        <v>0</v>
      </c>
      <c r="N102" s="92" t="str">
        <f t="shared" si="5"/>
        <v/>
      </c>
      <c r="O102" s="109">
        <f t="shared" si="6"/>
        <v>0</v>
      </c>
      <c r="Z102" s="109"/>
    </row>
    <row r="103" spans="1:26" ht="12" customHeight="1">
      <c r="A103" s="106"/>
      <c r="B103" s="132"/>
      <c r="C103" s="121"/>
      <c r="D103" s="122"/>
      <c r="E103" s="93"/>
      <c r="F103" s="117"/>
      <c r="G103" s="162"/>
      <c r="H103" s="82"/>
      <c r="I103" s="83"/>
      <c r="J103" s="124"/>
      <c r="L103" s="374">
        <f t="shared" si="4"/>
        <v>0</v>
      </c>
      <c r="N103" s="92" t="str">
        <f t="shared" si="5"/>
        <v/>
      </c>
      <c r="O103" s="109">
        <f t="shared" si="6"/>
        <v>0</v>
      </c>
      <c r="Z103" s="109"/>
    </row>
    <row r="104" spans="1:26" ht="12" customHeight="1">
      <c r="A104" s="106"/>
      <c r="B104" s="132"/>
      <c r="C104" s="121"/>
      <c r="D104" s="122"/>
      <c r="E104" s="93"/>
      <c r="F104" s="117"/>
      <c r="G104" s="162"/>
      <c r="H104" s="82"/>
      <c r="I104" s="83"/>
      <c r="J104" s="124"/>
      <c r="L104" s="374">
        <f t="shared" si="4"/>
        <v>0</v>
      </c>
      <c r="N104" s="92" t="str">
        <f t="shared" si="5"/>
        <v/>
      </c>
      <c r="O104" s="109">
        <f t="shared" si="6"/>
        <v>0</v>
      </c>
      <c r="Z104" s="109"/>
    </row>
    <row r="105" spans="1:26" ht="12" customHeight="1">
      <c r="A105" s="91"/>
      <c r="B105" s="19"/>
      <c r="C105" s="121"/>
      <c r="D105" s="122"/>
      <c r="E105" s="93"/>
      <c r="F105" s="133"/>
      <c r="G105" s="162"/>
      <c r="H105" s="82"/>
      <c r="I105" s="83"/>
      <c r="J105" s="124"/>
      <c r="L105" s="374">
        <f t="shared" si="4"/>
        <v>0</v>
      </c>
      <c r="N105" s="92" t="str">
        <f t="shared" si="5"/>
        <v/>
      </c>
      <c r="O105" s="109">
        <f t="shared" si="6"/>
        <v>0</v>
      </c>
      <c r="Z105" s="109"/>
    </row>
    <row r="106" spans="1:26" ht="12" customHeight="1">
      <c r="A106" s="91"/>
      <c r="B106" s="132"/>
      <c r="C106" s="121"/>
      <c r="D106" s="122"/>
      <c r="E106" s="93"/>
      <c r="F106" s="117"/>
      <c r="G106" s="162"/>
      <c r="H106" s="82"/>
      <c r="I106" s="83"/>
      <c r="J106" s="124"/>
      <c r="L106" s="374">
        <f t="shared" si="4"/>
        <v>0</v>
      </c>
      <c r="N106" s="92" t="str">
        <f t="shared" si="5"/>
        <v/>
      </c>
      <c r="O106" s="109">
        <f t="shared" si="6"/>
        <v>0</v>
      </c>
      <c r="Z106" s="109"/>
    </row>
    <row r="107" spans="1:26" ht="12" customHeight="1">
      <c r="A107" s="91"/>
      <c r="B107" s="132"/>
      <c r="C107" s="121"/>
      <c r="D107" s="122"/>
      <c r="E107" s="93"/>
      <c r="F107" s="117"/>
      <c r="G107" s="162"/>
      <c r="H107" s="82"/>
      <c r="I107" s="83"/>
      <c r="J107" s="94"/>
      <c r="L107" s="374">
        <f t="shared" si="4"/>
        <v>0</v>
      </c>
      <c r="N107" s="92" t="str">
        <f t="shared" si="5"/>
        <v/>
      </c>
      <c r="O107" s="109">
        <f t="shared" si="6"/>
        <v>0</v>
      </c>
      <c r="Z107" s="109"/>
    </row>
    <row r="108" spans="1:26" ht="12" customHeight="1">
      <c r="A108" s="91"/>
      <c r="B108" s="132"/>
      <c r="C108" s="121"/>
      <c r="D108" s="122"/>
      <c r="E108" s="93"/>
      <c r="F108" s="117"/>
      <c r="G108" s="162"/>
      <c r="H108" s="82"/>
      <c r="I108" s="83"/>
      <c r="J108" s="94"/>
      <c r="L108" s="374">
        <f t="shared" si="4"/>
        <v>0</v>
      </c>
      <c r="N108" s="92" t="str">
        <f t="shared" si="5"/>
        <v/>
      </c>
      <c r="O108" s="109">
        <f t="shared" si="6"/>
        <v>0</v>
      </c>
    </row>
    <row r="109" spans="1:26" ht="12" customHeight="1">
      <c r="A109" s="91"/>
      <c r="B109" s="125"/>
      <c r="C109" s="92"/>
      <c r="D109" s="81"/>
      <c r="E109" s="93"/>
      <c r="F109" s="117"/>
      <c r="G109" s="162"/>
      <c r="H109" s="82"/>
      <c r="I109" s="83"/>
      <c r="J109" s="94"/>
      <c r="L109" s="374">
        <f t="shared" si="4"/>
        <v>0</v>
      </c>
      <c r="N109" s="92" t="str">
        <f t="shared" si="5"/>
        <v/>
      </c>
      <c r="O109" s="109">
        <f t="shared" si="6"/>
        <v>0</v>
      </c>
    </row>
    <row r="110" spans="1:26" ht="12" customHeight="1">
      <c r="A110" s="91"/>
      <c r="B110" s="119"/>
      <c r="C110" s="92"/>
      <c r="D110" s="81"/>
      <c r="E110" s="93"/>
      <c r="F110" s="117"/>
      <c r="G110" s="162"/>
      <c r="H110" s="82"/>
      <c r="I110" s="83"/>
      <c r="J110" s="94"/>
      <c r="L110" s="374">
        <f t="shared" si="4"/>
        <v>0</v>
      </c>
      <c r="N110" s="92" t="str">
        <f t="shared" si="5"/>
        <v/>
      </c>
      <c r="O110" s="109">
        <f t="shared" si="6"/>
        <v>0</v>
      </c>
    </row>
    <row r="111" spans="1:26" ht="12" customHeight="1">
      <c r="A111" s="91"/>
      <c r="B111" s="119"/>
      <c r="C111" s="92"/>
      <c r="D111" s="81"/>
      <c r="E111" s="93"/>
      <c r="F111" s="117"/>
      <c r="G111" s="162"/>
      <c r="H111" s="82"/>
      <c r="I111" s="83"/>
      <c r="J111" s="94"/>
      <c r="L111" s="374">
        <f t="shared" si="4"/>
        <v>0</v>
      </c>
      <c r="N111" s="92" t="str">
        <f t="shared" si="5"/>
        <v/>
      </c>
      <c r="O111" s="109">
        <f t="shared" si="6"/>
        <v>0</v>
      </c>
    </row>
    <row r="112" spans="1:26" ht="12" customHeight="1">
      <c r="A112" s="91"/>
      <c r="B112" s="119"/>
      <c r="C112" s="92"/>
      <c r="D112" s="81"/>
      <c r="E112" s="93"/>
      <c r="F112" s="117"/>
      <c r="G112" s="162"/>
      <c r="H112" s="82"/>
      <c r="I112" s="83"/>
      <c r="J112" s="94"/>
      <c r="L112" s="374">
        <f t="shared" si="4"/>
        <v>0</v>
      </c>
      <c r="N112" s="92" t="str">
        <f t="shared" si="5"/>
        <v/>
      </c>
      <c r="O112" s="109">
        <f t="shared" si="6"/>
        <v>0</v>
      </c>
    </row>
    <row r="113" spans="1:15" ht="12" customHeight="1">
      <c r="A113" s="91"/>
      <c r="B113" s="119"/>
      <c r="C113" s="92"/>
      <c r="D113" s="81"/>
      <c r="E113" s="93"/>
      <c r="F113" s="117"/>
      <c r="G113" s="162"/>
      <c r="H113" s="82"/>
      <c r="I113" s="83"/>
      <c r="J113" s="94"/>
      <c r="L113" s="374">
        <f t="shared" si="4"/>
        <v>0</v>
      </c>
      <c r="N113" s="92" t="str">
        <f t="shared" si="5"/>
        <v/>
      </c>
      <c r="O113" s="109">
        <f t="shared" si="6"/>
        <v>0</v>
      </c>
    </row>
    <row r="114" spans="1:15" ht="12" customHeight="1">
      <c r="A114" s="91"/>
      <c r="B114" s="119"/>
      <c r="C114" s="92"/>
      <c r="D114" s="81"/>
      <c r="E114" s="93"/>
      <c r="F114" s="117"/>
      <c r="G114" s="162"/>
      <c r="H114" s="82"/>
      <c r="I114" s="83"/>
      <c r="J114" s="94"/>
      <c r="L114" s="374">
        <f t="shared" si="4"/>
        <v>0</v>
      </c>
      <c r="N114" s="92" t="str">
        <f t="shared" si="5"/>
        <v/>
      </c>
      <c r="O114" s="109">
        <f t="shared" si="6"/>
        <v>0</v>
      </c>
    </row>
    <row r="115" spans="1:15" ht="12" customHeight="1">
      <c r="A115" s="91"/>
      <c r="B115" s="119"/>
      <c r="C115" s="92"/>
      <c r="D115" s="81"/>
      <c r="E115" s="93"/>
      <c r="F115" s="117"/>
      <c r="G115" s="162"/>
      <c r="H115" s="82"/>
      <c r="I115" s="83"/>
      <c r="J115" s="94"/>
      <c r="L115" s="374">
        <f t="shared" si="4"/>
        <v>0</v>
      </c>
      <c r="N115" s="92" t="str">
        <f t="shared" si="5"/>
        <v/>
      </c>
      <c r="O115" s="109">
        <f t="shared" si="6"/>
        <v>0</v>
      </c>
    </row>
    <row r="116" spans="1:15" ht="12" customHeight="1">
      <c r="A116" s="91"/>
      <c r="B116" s="119"/>
      <c r="C116" s="92"/>
      <c r="D116" s="81"/>
      <c r="E116" s="93"/>
      <c r="F116" s="117"/>
      <c r="G116" s="162"/>
      <c r="H116" s="82"/>
      <c r="I116" s="83"/>
      <c r="J116" s="94"/>
      <c r="L116" s="374">
        <f t="shared" si="4"/>
        <v>0</v>
      </c>
      <c r="N116" s="92" t="str">
        <f t="shared" si="5"/>
        <v/>
      </c>
      <c r="O116" s="109">
        <f t="shared" si="6"/>
        <v>0</v>
      </c>
    </row>
    <row r="117" spans="1:15" ht="12" customHeight="1">
      <c r="A117" s="91"/>
      <c r="B117" s="119"/>
      <c r="C117" s="92"/>
      <c r="D117" s="81"/>
      <c r="E117" s="93"/>
      <c r="F117" s="117"/>
      <c r="G117" s="162"/>
      <c r="H117" s="82"/>
      <c r="I117" s="83"/>
      <c r="J117" s="94"/>
      <c r="L117" s="374">
        <f t="shared" si="4"/>
        <v>0</v>
      </c>
      <c r="N117" s="92" t="str">
        <f t="shared" si="5"/>
        <v/>
      </c>
      <c r="O117" s="109">
        <f t="shared" si="6"/>
        <v>0</v>
      </c>
    </row>
    <row r="118" spans="1:15" ht="12" customHeight="1">
      <c r="A118" s="91"/>
      <c r="B118" s="119"/>
      <c r="C118" s="92"/>
      <c r="D118" s="81"/>
      <c r="E118" s="93"/>
      <c r="F118" s="117"/>
      <c r="G118" s="162"/>
      <c r="H118" s="82"/>
      <c r="I118" s="83"/>
      <c r="J118" s="94"/>
      <c r="L118" s="374">
        <f t="shared" si="4"/>
        <v>0</v>
      </c>
      <c r="N118" s="92" t="str">
        <f t="shared" si="5"/>
        <v/>
      </c>
      <c r="O118" s="109">
        <f t="shared" si="6"/>
        <v>0</v>
      </c>
    </row>
    <row r="119" spans="1:15" ht="12" customHeight="1">
      <c r="A119" s="91"/>
      <c r="B119" s="119"/>
      <c r="C119" s="186"/>
      <c r="D119" s="168"/>
      <c r="E119" s="168"/>
      <c r="F119" s="178"/>
      <c r="G119" s="168"/>
      <c r="H119" s="186"/>
      <c r="I119" s="187"/>
      <c r="J119" s="168"/>
      <c r="L119" s="374">
        <f t="shared" si="4"/>
        <v>0</v>
      </c>
      <c r="N119" s="92" t="str">
        <f t="shared" si="5"/>
        <v/>
      </c>
      <c r="O119" s="109">
        <f t="shared" si="6"/>
        <v>0</v>
      </c>
    </row>
    <row r="120" spans="1:15" ht="12" customHeight="1">
      <c r="A120" s="91"/>
      <c r="B120" s="119"/>
      <c r="C120" s="106"/>
      <c r="D120" s="192"/>
      <c r="E120" s="93"/>
      <c r="F120" s="150"/>
      <c r="G120" s="162"/>
      <c r="H120" s="82"/>
      <c r="I120" s="150"/>
      <c r="J120" s="94"/>
      <c r="L120" s="374">
        <f t="shared" si="4"/>
        <v>0</v>
      </c>
      <c r="N120" s="92" t="str">
        <f t="shared" si="5"/>
        <v/>
      </c>
      <c r="O120" s="109">
        <f t="shared" si="6"/>
        <v>0</v>
      </c>
    </row>
    <row r="121" spans="1:15" ht="12" customHeight="1">
      <c r="A121" s="91"/>
      <c r="B121" s="119"/>
      <c r="C121" s="106"/>
      <c r="D121" s="150"/>
      <c r="E121" s="162"/>
      <c r="F121" s="150"/>
      <c r="G121" s="162"/>
      <c r="H121" s="82"/>
      <c r="I121" s="150"/>
      <c r="J121" s="83"/>
      <c r="L121" s="374">
        <f t="shared" si="4"/>
        <v>0</v>
      </c>
      <c r="N121" s="92" t="str">
        <f t="shared" si="5"/>
        <v/>
      </c>
      <c r="O121" s="109">
        <f t="shared" si="6"/>
        <v>0</v>
      </c>
    </row>
    <row r="122" spans="1:15" ht="12" customHeight="1">
      <c r="A122" s="106"/>
      <c r="B122" s="119"/>
      <c r="C122" s="106"/>
      <c r="D122" s="150"/>
      <c r="E122" s="162"/>
      <c r="F122" s="150"/>
      <c r="G122" s="162"/>
      <c r="H122" s="82"/>
      <c r="I122" s="150"/>
      <c r="J122" s="94"/>
      <c r="L122" s="374">
        <f t="shared" si="4"/>
        <v>0</v>
      </c>
      <c r="N122" s="92" t="str">
        <f t="shared" si="5"/>
        <v/>
      </c>
      <c r="O122" s="109">
        <f t="shared" si="6"/>
        <v>0</v>
      </c>
    </row>
    <row r="123" spans="1:15" ht="12" customHeight="1">
      <c r="A123" s="106"/>
      <c r="B123" s="106"/>
      <c r="C123" s="9"/>
      <c r="D123" s="17"/>
      <c r="E123" s="93"/>
      <c r="F123" s="17"/>
      <c r="G123" s="93"/>
      <c r="H123" s="106"/>
      <c r="I123" s="17"/>
      <c r="J123" s="83"/>
      <c r="L123" s="374">
        <f t="shared" si="4"/>
        <v>0</v>
      </c>
      <c r="N123" s="92" t="str">
        <f t="shared" si="5"/>
        <v/>
      </c>
      <c r="O123" s="109">
        <f t="shared" si="6"/>
        <v>0</v>
      </c>
    </row>
    <row r="124" spans="1:15" ht="12" customHeight="1">
      <c r="A124" s="106"/>
      <c r="B124" s="106"/>
      <c r="C124" s="186"/>
      <c r="D124" s="168"/>
      <c r="E124" s="168"/>
      <c r="F124" s="178"/>
      <c r="G124" s="168"/>
      <c r="H124" s="186"/>
      <c r="I124" s="187"/>
      <c r="J124" s="168"/>
      <c r="L124" s="374">
        <f t="shared" si="4"/>
        <v>0</v>
      </c>
      <c r="N124" s="92" t="str">
        <f t="shared" si="5"/>
        <v/>
      </c>
      <c r="O124" s="109">
        <f t="shared" si="6"/>
        <v>0</v>
      </c>
    </row>
    <row r="125" spans="1:15" ht="12" customHeight="1">
      <c r="A125" s="106"/>
      <c r="B125" s="106"/>
      <c r="C125" s="186"/>
      <c r="D125" s="168"/>
      <c r="E125" s="168"/>
      <c r="F125" s="178"/>
      <c r="G125" s="168"/>
      <c r="H125" s="186"/>
      <c r="I125" s="187"/>
      <c r="J125" s="168"/>
      <c r="L125" s="374">
        <f t="shared" si="4"/>
        <v>0</v>
      </c>
      <c r="N125" s="92" t="str">
        <f t="shared" si="5"/>
        <v/>
      </c>
      <c r="O125" s="109">
        <f t="shared" si="6"/>
        <v>0</v>
      </c>
    </row>
    <row r="126" spans="1:15" ht="12" customHeight="1">
      <c r="A126" s="106"/>
      <c r="B126" s="106"/>
      <c r="C126" s="106"/>
      <c r="D126" s="93"/>
      <c r="E126" s="93"/>
      <c r="F126" s="150"/>
      <c r="G126" s="93"/>
      <c r="H126" s="106"/>
      <c r="I126" s="150"/>
      <c r="J126" s="83"/>
      <c r="L126" s="374">
        <f t="shared" si="4"/>
        <v>0</v>
      </c>
      <c r="N126" s="92" t="str">
        <f t="shared" si="5"/>
        <v/>
      </c>
      <c r="O126" s="109">
        <f t="shared" si="6"/>
        <v>0</v>
      </c>
    </row>
    <row r="127" spans="1:15" ht="12" customHeight="1" thickBot="1">
      <c r="A127" s="91"/>
      <c r="B127" s="20" t="s">
        <v>12</v>
      </c>
      <c r="C127" s="106"/>
      <c r="D127" s="93"/>
      <c r="E127" s="93"/>
      <c r="F127" s="174"/>
      <c r="G127" s="93"/>
      <c r="H127" s="106"/>
      <c r="I127" s="107"/>
      <c r="J127" s="83"/>
      <c r="L127" s="374">
        <f t="shared" si="4"/>
        <v>0</v>
      </c>
      <c r="N127" s="92" t="str">
        <f t="shared" si="5"/>
        <v/>
      </c>
      <c r="O127" s="109">
        <f t="shared" si="6"/>
        <v>0</v>
      </c>
    </row>
    <row r="128" spans="1:15" ht="12" customHeight="1">
      <c r="A128" s="965" t="s">
        <v>2149</v>
      </c>
      <c r="B128" s="966"/>
      <c r="C128" s="966"/>
      <c r="D128" s="966"/>
      <c r="E128" s="966"/>
      <c r="F128" s="966"/>
      <c r="G128" s="966"/>
      <c r="H128" s="966"/>
      <c r="I128" s="966"/>
      <c r="J128" s="967"/>
      <c r="L128" s="374">
        <f t="shared" si="4"/>
        <v>0</v>
      </c>
      <c r="N128" s="92" t="str">
        <f t="shared" si="5"/>
        <v/>
      </c>
      <c r="O128" s="109">
        <f t="shared" si="6"/>
        <v>0</v>
      </c>
    </row>
    <row r="129" spans="1:37" ht="12" customHeight="1">
      <c r="A129" s="968"/>
      <c r="B129" s="969"/>
      <c r="C129" s="969"/>
      <c r="D129" s="969"/>
      <c r="E129" s="969"/>
      <c r="F129" s="969"/>
      <c r="G129" s="969"/>
      <c r="H129" s="969"/>
      <c r="I129" s="969"/>
      <c r="J129" s="970"/>
      <c r="L129" s="374">
        <f t="shared" si="4"/>
        <v>0</v>
      </c>
      <c r="N129" s="92" t="str">
        <f t="shared" si="5"/>
        <v/>
      </c>
      <c r="O129" s="109">
        <f t="shared" si="6"/>
        <v>0</v>
      </c>
    </row>
    <row r="130" spans="1:37" ht="12" customHeight="1">
      <c r="A130" s="968"/>
      <c r="B130" s="969"/>
      <c r="C130" s="969"/>
      <c r="D130" s="969"/>
      <c r="E130" s="969"/>
      <c r="F130" s="969"/>
      <c r="G130" s="969"/>
      <c r="H130" s="969"/>
      <c r="I130" s="969"/>
      <c r="J130" s="970"/>
      <c r="L130" s="374">
        <f t="shared" si="4"/>
        <v>0</v>
      </c>
      <c r="N130" s="92" t="str">
        <f t="shared" si="5"/>
        <v/>
      </c>
      <c r="O130" s="109">
        <f t="shared" si="6"/>
        <v>0</v>
      </c>
    </row>
    <row r="131" spans="1:37" ht="12" customHeight="1">
      <c r="A131" s="968"/>
      <c r="B131" s="969"/>
      <c r="C131" s="969"/>
      <c r="D131" s="969"/>
      <c r="E131" s="969"/>
      <c r="F131" s="969"/>
      <c r="G131" s="969"/>
      <c r="H131" s="969"/>
      <c r="I131" s="969"/>
      <c r="J131" s="970"/>
      <c r="L131" s="374">
        <f t="shared" si="4"/>
        <v>0</v>
      </c>
      <c r="N131" s="92" t="str">
        <f t="shared" si="5"/>
        <v/>
      </c>
      <c r="O131" s="109">
        <f t="shared" si="6"/>
        <v>0</v>
      </c>
    </row>
    <row r="132" spans="1:37" ht="12" customHeight="1">
      <c r="A132" s="968"/>
      <c r="B132" s="969"/>
      <c r="C132" s="969"/>
      <c r="D132" s="969"/>
      <c r="E132" s="969"/>
      <c r="F132" s="969"/>
      <c r="G132" s="969"/>
      <c r="H132" s="969"/>
      <c r="I132" s="969"/>
      <c r="J132" s="970"/>
      <c r="L132" s="374">
        <f t="shared" si="4"/>
        <v>0</v>
      </c>
      <c r="N132" s="92" t="str">
        <f t="shared" si="5"/>
        <v/>
      </c>
      <c r="O132" s="109">
        <f t="shared" si="6"/>
        <v>0</v>
      </c>
    </row>
    <row r="133" spans="1:37" ht="12" customHeight="1">
      <c r="A133" s="968"/>
      <c r="B133" s="969"/>
      <c r="C133" s="969"/>
      <c r="D133" s="969"/>
      <c r="E133" s="969"/>
      <c r="F133" s="969"/>
      <c r="G133" s="969"/>
      <c r="H133" s="969"/>
      <c r="I133" s="969"/>
      <c r="J133" s="970"/>
      <c r="L133" s="374">
        <f t="shared" si="4"/>
        <v>0</v>
      </c>
      <c r="N133" s="92" t="str">
        <f t="shared" si="5"/>
        <v/>
      </c>
      <c r="O133" s="109">
        <f t="shared" si="6"/>
        <v>0</v>
      </c>
    </row>
    <row r="134" spans="1:37" ht="12" customHeight="1">
      <c r="A134" s="968"/>
      <c r="B134" s="969"/>
      <c r="C134" s="969"/>
      <c r="D134" s="969"/>
      <c r="E134" s="969"/>
      <c r="F134" s="969"/>
      <c r="G134" s="969"/>
      <c r="H134" s="969"/>
      <c r="I134" s="969"/>
      <c r="J134" s="970"/>
      <c r="L134" s="374">
        <f t="shared" si="4"/>
        <v>0</v>
      </c>
      <c r="N134" s="92" t="str">
        <f t="shared" si="5"/>
        <v/>
      </c>
      <c r="O134" s="109">
        <f t="shared" si="6"/>
        <v>0</v>
      </c>
    </row>
    <row r="135" spans="1:37" ht="12" customHeight="1">
      <c r="A135" s="968"/>
      <c r="B135" s="969"/>
      <c r="C135" s="969"/>
      <c r="D135" s="969"/>
      <c r="E135" s="969"/>
      <c r="F135" s="969"/>
      <c r="G135" s="969"/>
      <c r="H135" s="969"/>
      <c r="I135" s="969"/>
      <c r="J135" s="970"/>
      <c r="L135" s="374">
        <f t="shared" si="4"/>
        <v>0</v>
      </c>
      <c r="N135" s="92" t="str">
        <f t="shared" si="5"/>
        <v/>
      </c>
      <c r="O135" s="109">
        <f t="shared" si="6"/>
        <v>0</v>
      </c>
    </row>
    <row r="136" spans="1:37" ht="12" customHeight="1">
      <c r="A136" s="968"/>
      <c r="B136" s="969"/>
      <c r="C136" s="969"/>
      <c r="D136" s="969"/>
      <c r="E136" s="969"/>
      <c r="F136" s="969"/>
      <c r="G136" s="969"/>
      <c r="H136" s="969"/>
      <c r="I136" s="969"/>
      <c r="J136" s="970"/>
      <c r="L136" s="374">
        <f t="shared" si="4"/>
        <v>0</v>
      </c>
      <c r="N136" s="92" t="str">
        <f t="shared" si="5"/>
        <v/>
      </c>
      <c r="O136" s="109">
        <f t="shared" si="6"/>
        <v>0</v>
      </c>
    </row>
    <row r="137" spans="1:37" ht="12" customHeight="1" thickBot="1">
      <c r="A137" s="971"/>
      <c r="B137" s="972"/>
      <c r="C137" s="972"/>
      <c r="D137" s="972"/>
      <c r="E137" s="972"/>
      <c r="F137" s="972"/>
      <c r="G137" s="972"/>
      <c r="H137" s="972"/>
      <c r="I137" s="972"/>
      <c r="J137" s="973"/>
      <c r="L137" s="374">
        <f t="shared" si="4"/>
        <v>0</v>
      </c>
      <c r="N137" s="92" t="str">
        <f t="shared" si="5"/>
        <v/>
      </c>
      <c r="O137" s="109">
        <f t="shared" si="6"/>
        <v>0</v>
      </c>
    </row>
    <row r="138" spans="1:37" ht="12" customHeight="1">
      <c r="A138" s="92"/>
      <c r="B138" s="92"/>
      <c r="C138" s="92"/>
      <c r="D138" s="81"/>
      <c r="E138" s="81"/>
      <c r="F138" s="180"/>
      <c r="G138" s="81"/>
      <c r="H138" s="81"/>
      <c r="I138" s="193"/>
      <c r="J138" s="86"/>
      <c r="L138" s="374">
        <f t="shared" si="4"/>
        <v>0</v>
      </c>
      <c r="N138" s="92" t="str">
        <f t="shared" si="5"/>
        <v/>
      </c>
      <c r="O138" s="109">
        <f t="shared" si="6"/>
        <v>0</v>
      </c>
    </row>
    <row r="139" spans="1:37" ht="12" customHeight="1">
      <c r="A139" s="92"/>
      <c r="B139" s="7" t="str">
        <f>Inputs!$C$2</f>
        <v>Rocky Mountain Power</v>
      </c>
      <c r="C139" s="67"/>
      <c r="D139" s="79"/>
      <c r="E139" s="79"/>
      <c r="F139" s="166"/>
      <c r="G139" s="79"/>
      <c r="H139" s="67"/>
      <c r="I139" s="87" t="s">
        <v>0</v>
      </c>
      <c r="J139" s="88">
        <v>4.3</v>
      </c>
      <c r="L139" s="374">
        <f t="shared" si="4"/>
        <v>0</v>
      </c>
      <c r="N139" s="92" t="str">
        <f t="shared" si="5"/>
        <v/>
      </c>
      <c r="O139" s="109">
        <f t="shared" si="6"/>
        <v>0</v>
      </c>
      <c r="AB139" s="81"/>
      <c r="AD139" s="14"/>
      <c r="AE139" s="14"/>
      <c r="AF139" s="14"/>
      <c r="AG139" s="14"/>
      <c r="AH139" s="14"/>
      <c r="AI139" s="14"/>
      <c r="AJ139" s="14"/>
      <c r="AK139" s="14"/>
    </row>
    <row r="140" spans="1:37" ht="12" customHeight="1">
      <c r="A140" s="92"/>
      <c r="B140" s="7" t="str">
        <f>Inputs!$C$3</f>
        <v>Utah Results of Operations - December 2014</v>
      </c>
      <c r="C140" s="67"/>
      <c r="D140" s="79"/>
      <c r="E140" s="79"/>
      <c r="F140" s="166"/>
      <c r="G140" s="79"/>
      <c r="H140" s="67"/>
      <c r="I140" s="68"/>
      <c r="J140" s="89"/>
      <c r="L140" s="374">
        <f t="shared" ref="L140:L203" si="7">IF(E140&gt;0,F140,0)</f>
        <v>0</v>
      </c>
      <c r="N140" s="92" t="str">
        <f t="shared" ref="N140:N203" si="8">+D140&amp;G140</f>
        <v/>
      </c>
      <c r="O140" s="109">
        <f t="shared" ref="O140:O203" si="9">+F140</f>
        <v>0</v>
      </c>
      <c r="AD140" s="14"/>
      <c r="AE140" s="14"/>
      <c r="AF140" s="14"/>
      <c r="AG140" s="14"/>
      <c r="AH140" s="14"/>
      <c r="AI140" s="14"/>
      <c r="AJ140" s="14"/>
      <c r="AK140" s="14"/>
    </row>
    <row r="141" spans="1:37" ht="12" customHeight="1">
      <c r="A141" s="92"/>
      <c r="B141" s="32" t="s">
        <v>164</v>
      </c>
      <c r="C141" s="67"/>
      <c r="D141" s="79"/>
      <c r="E141" s="79"/>
      <c r="F141" s="166"/>
      <c r="G141" s="79"/>
      <c r="H141" s="67"/>
      <c r="I141" s="68"/>
      <c r="J141" s="89"/>
      <c r="L141" s="374">
        <f t="shared" si="7"/>
        <v>0</v>
      </c>
      <c r="N141" s="92" t="str">
        <f t="shared" si="8"/>
        <v/>
      </c>
      <c r="O141" s="109">
        <f t="shared" si="9"/>
        <v>0</v>
      </c>
      <c r="AE141" s="15"/>
    </row>
    <row r="142" spans="1:37" ht="12" customHeight="1">
      <c r="A142" s="92"/>
      <c r="B142" s="67"/>
      <c r="C142" s="67"/>
      <c r="D142" s="79"/>
      <c r="E142" s="79"/>
      <c r="F142" s="166"/>
      <c r="G142" s="79"/>
      <c r="H142" s="67"/>
      <c r="I142" s="68"/>
      <c r="J142" s="89"/>
      <c r="L142" s="374">
        <f t="shared" si="7"/>
        <v>0</v>
      </c>
      <c r="N142" s="92" t="str">
        <f t="shared" si="8"/>
        <v/>
      </c>
      <c r="O142" s="109">
        <f t="shared" si="9"/>
        <v>0</v>
      </c>
    </row>
    <row r="143" spans="1:37" ht="12" customHeight="1">
      <c r="A143" s="92"/>
      <c r="B143" s="67"/>
      <c r="C143" s="67"/>
      <c r="D143" s="79"/>
      <c r="E143" s="79"/>
      <c r="F143" s="166"/>
      <c r="G143" s="79"/>
      <c r="H143" s="67"/>
      <c r="I143" s="68"/>
      <c r="J143" s="89"/>
      <c r="L143" s="374">
        <f t="shared" si="7"/>
        <v>0</v>
      </c>
      <c r="N143" s="92" t="str">
        <f t="shared" si="8"/>
        <v/>
      </c>
      <c r="O143" s="109">
        <f t="shared" si="9"/>
        <v>0</v>
      </c>
    </row>
    <row r="144" spans="1:37" ht="12" customHeight="1">
      <c r="A144" s="92"/>
      <c r="B144" s="67"/>
      <c r="C144" s="67"/>
      <c r="D144" s="79"/>
      <c r="E144" s="79"/>
      <c r="F144" s="167" t="s">
        <v>1</v>
      </c>
      <c r="G144" s="79"/>
      <c r="H144" s="79"/>
      <c r="I144" s="90" t="str">
        <f>+Inputs!$C$6</f>
        <v>UTAH</v>
      </c>
      <c r="J144" s="79"/>
      <c r="L144" s="374">
        <f t="shared" si="7"/>
        <v>0</v>
      </c>
      <c r="N144" s="92" t="str">
        <f t="shared" si="8"/>
        <v/>
      </c>
      <c r="O144" s="109" t="str">
        <f t="shared" si="9"/>
        <v>TOTAL</v>
      </c>
      <c r="Y144" s="81"/>
      <c r="Z144" s="81"/>
      <c r="AA144" s="81"/>
      <c r="AD144" s="14"/>
      <c r="AE144" s="14"/>
      <c r="AF144" s="14"/>
      <c r="AG144" s="14"/>
      <c r="AH144" s="14"/>
      <c r="AI144" s="14"/>
      <c r="AJ144" s="14"/>
      <c r="AK144" s="14"/>
    </row>
    <row r="145" spans="1:37" ht="12" customHeight="1">
      <c r="A145" s="92"/>
      <c r="B145" s="67"/>
      <c r="C145" s="67"/>
      <c r="D145" s="42" t="s">
        <v>2</v>
      </c>
      <c r="E145" s="42" t="s">
        <v>3</v>
      </c>
      <c r="F145" s="50" t="s">
        <v>4</v>
      </c>
      <c r="G145" s="42" t="s">
        <v>5</v>
      </c>
      <c r="H145" s="51" t="s">
        <v>6</v>
      </c>
      <c r="I145" s="43" t="s">
        <v>7</v>
      </c>
      <c r="J145" s="42" t="s">
        <v>8</v>
      </c>
      <c r="L145" s="374" t="str">
        <f t="shared" si="7"/>
        <v>COMPANY</v>
      </c>
      <c r="N145" s="92" t="str">
        <f t="shared" si="8"/>
        <v>ACCOUNTFACTOR</v>
      </c>
      <c r="O145" s="109" t="str">
        <f t="shared" si="9"/>
        <v>COMPANY</v>
      </c>
      <c r="Z145" s="81"/>
      <c r="AA145" s="81"/>
      <c r="AB145" s="16"/>
      <c r="AC145" s="16"/>
      <c r="AD145" s="14"/>
      <c r="AE145" s="14"/>
      <c r="AF145" s="14"/>
      <c r="AG145" s="14"/>
      <c r="AH145" s="14"/>
      <c r="AI145" s="14"/>
      <c r="AJ145" s="14"/>
      <c r="AK145" s="14"/>
    </row>
    <row r="146" spans="1:37" ht="12" customHeight="1">
      <c r="A146" s="106"/>
      <c r="B146" s="23" t="s">
        <v>151</v>
      </c>
      <c r="C146" s="92"/>
      <c r="D146" s="81"/>
      <c r="E146" s="81"/>
      <c r="F146" s="107"/>
      <c r="G146" s="86"/>
      <c r="H146" s="82"/>
      <c r="I146" s="83"/>
      <c r="J146" s="93"/>
      <c r="L146" s="374">
        <f t="shared" si="7"/>
        <v>0</v>
      </c>
      <c r="N146" s="67" t="str">
        <f t="shared" si="8"/>
        <v/>
      </c>
      <c r="O146" s="68">
        <f t="shared" si="9"/>
        <v>0</v>
      </c>
      <c r="W146" s="81"/>
      <c r="X146" s="188"/>
      <c r="Y146" s="188"/>
      <c r="Z146" s="16"/>
      <c r="AA146" s="16"/>
      <c r="AB146" s="81"/>
      <c r="AC146" s="81"/>
      <c r="AF146" s="109"/>
      <c r="AG146" s="129"/>
      <c r="AH146" s="182"/>
      <c r="AI146" s="129"/>
      <c r="AJ146" s="189"/>
      <c r="AK146" s="129"/>
    </row>
    <row r="147" spans="1:37" ht="12" customHeight="1">
      <c r="A147" s="106"/>
      <c r="B147" s="760" t="s">
        <v>2111</v>
      </c>
      <c r="C147" s="761"/>
      <c r="D147" s="879">
        <v>573</v>
      </c>
      <c r="E147" s="177" t="s">
        <v>244</v>
      </c>
      <c r="F147" s="86">
        <v>1700000</v>
      </c>
      <c r="G147" s="177" t="s">
        <v>27</v>
      </c>
      <c r="H147" s="82">
        <f>VLOOKUP(G147,'Alloc. Factors'!$B$2:$M$110,7,FALSE)</f>
        <v>0.43330006394429971</v>
      </c>
      <c r="I147" s="83">
        <f>F147*H147</f>
        <v>736610.10870530945</v>
      </c>
      <c r="J147" s="250" t="s">
        <v>163</v>
      </c>
      <c r="L147" s="374">
        <f t="shared" si="7"/>
        <v>1700000</v>
      </c>
      <c r="N147" s="67" t="str">
        <f t="shared" si="8"/>
        <v>573SG</v>
      </c>
      <c r="O147" s="68">
        <f t="shared" si="9"/>
        <v>1700000</v>
      </c>
      <c r="W147" s="81"/>
      <c r="X147" s="109"/>
      <c r="AF147" s="109"/>
      <c r="AG147" s="129"/>
      <c r="AH147" s="182"/>
      <c r="AI147" s="129"/>
      <c r="AJ147" s="189"/>
      <c r="AK147" s="129"/>
    </row>
    <row r="148" spans="1:37" ht="12" customHeight="1">
      <c r="A148" s="106"/>
      <c r="B148" s="762"/>
      <c r="C148" s="761"/>
      <c r="D148" s="879"/>
      <c r="E148" s="177"/>
      <c r="F148" s="175"/>
      <c r="G148" s="177"/>
      <c r="H148" s="228"/>
      <c r="I148" s="229"/>
      <c r="J148" s="250"/>
      <c r="L148" s="374">
        <f t="shared" si="7"/>
        <v>0</v>
      </c>
      <c r="N148" s="67" t="str">
        <f t="shared" si="8"/>
        <v/>
      </c>
      <c r="O148" s="68">
        <f t="shared" si="9"/>
        <v>0</v>
      </c>
      <c r="W148" s="81"/>
      <c r="X148" s="109"/>
      <c r="Z148" s="129"/>
      <c r="AA148" s="129"/>
      <c r="AB148" s="81"/>
      <c r="AC148" s="81"/>
      <c r="AF148" s="109"/>
      <c r="AG148" s="129"/>
      <c r="AH148" s="182"/>
      <c r="AI148" s="129"/>
      <c r="AJ148" s="189"/>
      <c r="AK148" s="129"/>
    </row>
    <row r="149" spans="1:37" ht="12" customHeight="1">
      <c r="A149" s="106"/>
      <c r="B149" s="92"/>
      <c r="C149" s="186"/>
      <c r="D149" s="879"/>
      <c r="E149" s="177"/>
      <c r="F149" s="86"/>
      <c r="G149" s="177"/>
      <c r="H149" s="82"/>
      <c r="I149" s="83"/>
      <c r="J149" s="281"/>
      <c r="L149" s="374">
        <f t="shared" si="7"/>
        <v>0</v>
      </c>
      <c r="N149" s="67" t="str">
        <f t="shared" si="8"/>
        <v/>
      </c>
      <c r="O149" s="68">
        <f t="shared" si="9"/>
        <v>0</v>
      </c>
      <c r="W149" s="81"/>
      <c r="Y149" s="109"/>
      <c r="Z149" s="129"/>
      <c r="AA149" s="129"/>
      <c r="AB149" s="81"/>
      <c r="AC149" s="81"/>
      <c r="AF149" s="109"/>
      <c r="AG149" s="129"/>
      <c r="AH149" s="182"/>
      <c r="AI149" s="129"/>
      <c r="AJ149" s="189"/>
      <c r="AK149" s="129"/>
    </row>
    <row r="150" spans="1:37" ht="12" customHeight="1">
      <c r="A150" s="106"/>
      <c r="B150" s="760"/>
      <c r="C150" s="92"/>
      <c r="D150" s="81"/>
      <c r="E150" s="81"/>
      <c r="F150" s="98"/>
      <c r="G150" s="86"/>
      <c r="H150" s="82"/>
      <c r="I150" s="98"/>
      <c r="J150" s="93"/>
      <c r="L150" s="374">
        <f t="shared" si="7"/>
        <v>0</v>
      </c>
      <c r="N150" s="67" t="str">
        <f t="shared" si="8"/>
        <v/>
      </c>
      <c r="O150" s="68">
        <f t="shared" si="9"/>
        <v>0</v>
      </c>
      <c r="Y150" s="188"/>
      <c r="AF150" s="109"/>
      <c r="AG150" s="129"/>
      <c r="AH150" s="182"/>
      <c r="AI150" s="129"/>
      <c r="AJ150" s="189"/>
      <c r="AK150" s="129"/>
    </row>
    <row r="151" spans="1:37" ht="12" customHeight="1">
      <c r="A151" s="106"/>
      <c r="B151" s="760"/>
      <c r="C151" s="176"/>
      <c r="D151" s="177"/>
      <c r="E151" s="177"/>
      <c r="F151" s="86"/>
      <c r="G151" s="177"/>
      <c r="H151" s="82"/>
      <c r="I151" s="83"/>
      <c r="J151" s="250"/>
      <c r="L151" s="374">
        <f t="shared" si="7"/>
        <v>0</v>
      </c>
      <c r="N151" s="67" t="str">
        <f t="shared" si="8"/>
        <v/>
      </c>
      <c r="O151" s="68">
        <f t="shared" si="9"/>
        <v>0</v>
      </c>
      <c r="Z151" s="129"/>
      <c r="AA151" s="129"/>
      <c r="AB151" s="81"/>
      <c r="AC151" s="81"/>
      <c r="AF151" s="109"/>
      <c r="AG151" s="129"/>
      <c r="AH151" s="182"/>
      <c r="AI151" s="129"/>
      <c r="AJ151" s="189"/>
      <c r="AK151" s="129"/>
    </row>
    <row r="152" spans="1:37" ht="12" customHeight="1">
      <c r="A152" s="106"/>
      <c r="B152" s="186"/>
      <c r="C152" s="195"/>
      <c r="D152" s="251"/>
      <c r="E152" s="168"/>
      <c r="F152" s="83"/>
      <c r="G152" s="168"/>
      <c r="H152" s="82"/>
      <c r="I152" s="83"/>
      <c r="J152" s="281"/>
      <c r="L152" s="374">
        <f t="shared" si="7"/>
        <v>0</v>
      </c>
      <c r="N152" s="67" t="str">
        <f t="shared" si="8"/>
        <v/>
      </c>
      <c r="O152" s="68">
        <f t="shared" si="9"/>
        <v>0</v>
      </c>
      <c r="Z152" s="129"/>
      <c r="AA152" s="129"/>
      <c r="AB152" s="81"/>
      <c r="AC152" s="81"/>
      <c r="AF152" s="109"/>
      <c r="AG152" s="129"/>
      <c r="AH152" s="182"/>
      <c r="AI152" s="129"/>
      <c r="AJ152" s="189"/>
      <c r="AK152" s="129"/>
    </row>
    <row r="153" spans="1:37" ht="12" customHeight="1">
      <c r="A153" s="106"/>
      <c r="B153" s="195"/>
      <c r="C153" s="186"/>
      <c r="D153" s="177"/>
      <c r="E153" s="177"/>
      <c r="F153" s="86"/>
      <c r="G153" s="177"/>
      <c r="H153" s="82"/>
      <c r="I153" s="83"/>
      <c r="J153" s="250"/>
      <c r="L153" s="374">
        <f t="shared" si="7"/>
        <v>0</v>
      </c>
      <c r="N153" s="67" t="str">
        <f t="shared" si="8"/>
        <v/>
      </c>
      <c r="O153" s="68">
        <f t="shared" si="9"/>
        <v>0</v>
      </c>
      <c r="W153" s="81"/>
      <c r="X153" s="188"/>
      <c r="Y153" s="188"/>
      <c r="AF153" s="109"/>
      <c r="AG153" s="129"/>
      <c r="AH153" s="182"/>
      <c r="AI153" s="129"/>
      <c r="AJ153" s="189"/>
      <c r="AK153" s="129"/>
    </row>
    <row r="154" spans="1:37" ht="12" customHeight="1">
      <c r="A154" s="106"/>
      <c r="B154" s="186"/>
      <c r="C154" s="176"/>
      <c r="D154" s="168"/>
      <c r="E154" s="168"/>
      <c r="G154" s="168"/>
      <c r="H154" s="186"/>
      <c r="J154" s="281"/>
      <c r="L154" s="374">
        <f t="shared" si="7"/>
        <v>0</v>
      </c>
      <c r="N154" s="67" t="str">
        <f t="shared" si="8"/>
        <v/>
      </c>
      <c r="O154" s="68">
        <f t="shared" si="9"/>
        <v>0</v>
      </c>
      <c r="W154" s="81"/>
      <c r="X154" s="109"/>
      <c r="Z154" s="129"/>
      <c r="AA154" s="129"/>
      <c r="AB154" s="81"/>
      <c r="AC154" s="81"/>
      <c r="AF154" s="109"/>
      <c r="AG154" s="129"/>
      <c r="AH154" s="182"/>
      <c r="AI154" s="129"/>
      <c r="AJ154" s="189"/>
      <c r="AK154" s="129"/>
    </row>
    <row r="155" spans="1:37" ht="12" customHeight="1">
      <c r="A155" s="106"/>
      <c r="B155" s="186"/>
      <c r="C155" s="186"/>
      <c r="D155" s="168"/>
      <c r="E155" s="168"/>
      <c r="F155" s="98"/>
      <c r="G155" s="168"/>
      <c r="H155" s="186"/>
      <c r="I155" s="98"/>
      <c r="J155" s="281"/>
      <c r="L155" s="374">
        <f t="shared" si="7"/>
        <v>0</v>
      </c>
      <c r="N155" s="67" t="str">
        <f t="shared" si="8"/>
        <v/>
      </c>
      <c r="O155" s="68">
        <f t="shared" si="9"/>
        <v>0</v>
      </c>
      <c r="W155" s="81"/>
      <c r="X155" s="109"/>
      <c r="AF155" s="109"/>
      <c r="AG155" s="129"/>
      <c r="AH155" s="182"/>
      <c r="AI155" s="129"/>
      <c r="AJ155" s="189"/>
      <c r="AK155" s="129"/>
    </row>
    <row r="156" spans="1:37" ht="12" customHeight="1">
      <c r="A156" s="106"/>
      <c r="B156" s="760"/>
      <c r="C156" s="176"/>
      <c r="D156" s="177"/>
      <c r="E156" s="177"/>
      <c r="F156" s="86"/>
      <c r="G156" s="177"/>
      <c r="H156" s="82"/>
      <c r="I156" s="83"/>
      <c r="J156" s="250"/>
      <c r="L156" s="374">
        <f t="shared" si="7"/>
        <v>0</v>
      </c>
      <c r="N156" s="67" t="str">
        <f t="shared" si="8"/>
        <v/>
      </c>
      <c r="O156" s="68">
        <f t="shared" si="9"/>
        <v>0</v>
      </c>
      <c r="W156" s="81"/>
      <c r="Y156" s="109"/>
      <c r="Z156" s="129"/>
      <c r="AA156" s="129"/>
      <c r="AB156" s="81"/>
      <c r="AC156" s="81"/>
      <c r="AF156" s="109"/>
      <c r="AG156" s="129"/>
      <c r="AH156" s="182"/>
      <c r="AI156" s="129"/>
      <c r="AJ156" s="189"/>
      <c r="AK156" s="129"/>
    </row>
    <row r="157" spans="1:37" ht="12" customHeight="1">
      <c r="A157" s="106"/>
      <c r="B157" s="186"/>
      <c r="C157" s="195"/>
      <c r="D157" s="251"/>
      <c r="E157" s="81"/>
      <c r="F157" s="98"/>
      <c r="G157" s="175"/>
      <c r="H157" s="82"/>
      <c r="I157" s="83"/>
      <c r="J157" s="281"/>
      <c r="L157" s="374">
        <f t="shared" si="7"/>
        <v>0</v>
      </c>
      <c r="N157" s="67" t="str">
        <f t="shared" si="8"/>
        <v/>
      </c>
      <c r="O157" s="68">
        <f t="shared" si="9"/>
        <v>0</v>
      </c>
      <c r="Y157" s="188"/>
      <c r="Z157" s="129"/>
      <c r="AA157" s="129"/>
      <c r="AB157" s="81"/>
      <c r="AC157" s="81"/>
      <c r="AF157" s="109"/>
      <c r="AG157" s="129"/>
      <c r="AH157" s="182"/>
      <c r="AI157" s="129"/>
      <c r="AJ157" s="189"/>
      <c r="AK157" s="129"/>
    </row>
    <row r="158" spans="1:37" ht="12" customHeight="1">
      <c r="A158" s="106"/>
      <c r="B158" s="186"/>
      <c r="C158" s="186"/>
      <c r="D158" s="168"/>
      <c r="E158" s="168"/>
      <c r="F158" s="98"/>
      <c r="G158" s="168"/>
      <c r="H158" s="186"/>
      <c r="I158" s="98"/>
      <c r="J158" s="281"/>
      <c r="L158" s="374">
        <f t="shared" si="7"/>
        <v>0</v>
      </c>
      <c r="N158" s="92" t="str">
        <f t="shared" si="8"/>
        <v/>
      </c>
      <c r="O158" s="109">
        <f t="shared" si="9"/>
        <v>0</v>
      </c>
      <c r="Z158" s="129"/>
      <c r="AA158" s="129"/>
      <c r="AB158" s="81"/>
      <c r="AC158" s="81"/>
      <c r="AF158" s="109"/>
      <c r="AG158" s="129"/>
      <c r="AH158" s="182"/>
      <c r="AI158" s="129"/>
      <c r="AJ158" s="189"/>
      <c r="AK158" s="129"/>
    </row>
    <row r="159" spans="1:37" ht="12" customHeight="1">
      <c r="A159" s="106"/>
      <c r="B159" s="23"/>
      <c r="C159" s="92"/>
      <c r="D159" s="81"/>
      <c r="E159" s="81"/>
      <c r="F159" s="107"/>
      <c r="G159" s="86"/>
      <c r="H159" s="82"/>
      <c r="I159" s="83"/>
      <c r="J159" s="93"/>
      <c r="L159" s="374">
        <f t="shared" si="7"/>
        <v>0</v>
      </c>
      <c r="N159" s="92" t="str">
        <f t="shared" si="8"/>
        <v/>
      </c>
      <c r="O159" s="109">
        <f t="shared" si="9"/>
        <v>0</v>
      </c>
      <c r="Y159" s="188"/>
      <c r="AF159" s="109"/>
      <c r="AG159" s="129"/>
      <c r="AH159" s="182"/>
      <c r="AI159" s="129"/>
      <c r="AJ159" s="189"/>
      <c r="AK159" s="129"/>
    </row>
    <row r="160" spans="1:37" ht="12" customHeight="1">
      <c r="A160" s="106"/>
      <c r="B160" s="186"/>
      <c r="C160" s="195"/>
      <c r="D160" s="251"/>
      <c r="E160" s="81"/>
      <c r="F160" s="98"/>
      <c r="G160" s="175"/>
      <c r="H160" s="82"/>
      <c r="I160" s="83"/>
      <c r="J160" s="281"/>
      <c r="L160" s="374">
        <f t="shared" si="7"/>
        <v>0</v>
      </c>
      <c r="N160" s="92" t="str">
        <f t="shared" si="8"/>
        <v/>
      </c>
      <c r="O160" s="109">
        <f t="shared" si="9"/>
        <v>0</v>
      </c>
      <c r="Y160" s="191"/>
      <c r="Z160" s="129"/>
      <c r="AA160" s="129"/>
      <c r="AB160" s="81"/>
      <c r="AC160" s="81"/>
      <c r="AF160" s="109"/>
      <c r="AG160" s="129"/>
      <c r="AH160" s="182"/>
      <c r="AI160" s="129"/>
      <c r="AJ160" s="189"/>
      <c r="AK160" s="129"/>
    </row>
    <row r="161" spans="1:37" ht="12" customHeight="1">
      <c r="A161" s="106"/>
      <c r="D161" s="177"/>
      <c r="E161" s="177"/>
      <c r="F161" s="86" t="s">
        <v>13</v>
      </c>
      <c r="G161" s="177"/>
      <c r="H161" s="82"/>
      <c r="I161" s="83"/>
      <c r="J161" s="250"/>
      <c r="L161" s="374">
        <f t="shared" si="7"/>
        <v>0</v>
      </c>
      <c r="N161" s="92" t="str">
        <f t="shared" si="8"/>
        <v/>
      </c>
      <c r="O161" s="109" t="str">
        <f t="shared" si="9"/>
        <v xml:space="preserve"> </v>
      </c>
      <c r="Y161" s="109"/>
      <c r="AF161" s="109"/>
      <c r="AG161" s="129"/>
      <c r="AH161" s="182"/>
      <c r="AI161" s="129"/>
      <c r="AJ161" s="189"/>
      <c r="AK161" s="129"/>
    </row>
    <row r="162" spans="1:37" ht="12" customHeight="1">
      <c r="A162" s="106"/>
      <c r="D162" s="177"/>
      <c r="E162" s="177"/>
      <c r="F162" s="86" t="s">
        <v>13</v>
      </c>
      <c r="G162" s="177"/>
      <c r="H162" s="82"/>
      <c r="I162" s="83"/>
      <c r="J162" s="250"/>
      <c r="L162" s="374">
        <f t="shared" si="7"/>
        <v>0</v>
      </c>
      <c r="N162" s="92" t="str">
        <f t="shared" si="8"/>
        <v/>
      </c>
      <c r="O162" s="109" t="str">
        <f t="shared" si="9"/>
        <v xml:space="preserve"> </v>
      </c>
      <c r="Y162" s="182"/>
      <c r="Z162" s="129"/>
      <c r="AA162" s="129"/>
      <c r="AB162" s="81"/>
      <c r="AC162" s="81"/>
      <c r="AF162" s="109"/>
      <c r="AG162" s="129"/>
      <c r="AH162" s="182"/>
      <c r="AI162" s="129"/>
      <c r="AJ162" s="189"/>
      <c r="AK162" s="129"/>
    </row>
    <row r="163" spans="1:37" ht="12" customHeight="1">
      <c r="A163" s="106"/>
      <c r="B163" s="310"/>
      <c r="D163" s="177"/>
      <c r="E163" s="177"/>
      <c r="F163" s="86"/>
      <c r="G163" s="177"/>
      <c r="H163" s="82"/>
      <c r="I163" s="83"/>
      <c r="J163" s="281"/>
      <c r="L163" s="374">
        <f t="shared" si="7"/>
        <v>0</v>
      </c>
      <c r="N163" s="92" t="str">
        <f t="shared" si="8"/>
        <v/>
      </c>
      <c r="O163" s="109">
        <f t="shared" si="9"/>
        <v>0</v>
      </c>
      <c r="Y163" s="109"/>
      <c r="Z163" s="129"/>
      <c r="AA163" s="129"/>
      <c r="AB163" s="81"/>
      <c r="AC163" s="81"/>
      <c r="AF163" s="109"/>
      <c r="AG163" s="129"/>
      <c r="AH163" s="182"/>
      <c r="AI163" s="129"/>
      <c r="AJ163" s="189"/>
      <c r="AK163" s="129"/>
    </row>
    <row r="164" spans="1:37" ht="12" customHeight="1">
      <c r="A164" s="106"/>
      <c r="B164" s="311"/>
      <c r="D164" s="177"/>
      <c r="E164" s="177"/>
      <c r="F164" s="86"/>
      <c r="G164" s="177"/>
      <c r="H164" s="82"/>
      <c r="I164" s="83"/>
      <c r="J164" s="168"/>
      <c r="L164" s="374">
        <f t="shared" si="7"/>
        <v>0</v>
      </c>
      <c r="N164" s="92" t="str">
        <f t="shared" si="8"/>
        <v/>
      </c>
      <c r="O164" s="109">
        <f t="shared" si="9"/>
        <v>0</v>
      </c>
      <c r="AG164" s="109"/>
      <c r="AI164" s="109"/>
      <c r="AK164" s="109"/>
    </row>
    <row r="165" spans="1:37" ht="12" customHeight="1">
      <c r="A165" s="106"/>
      <c r="D165" s="177"/>
      <c r="E165" s="81"/>
      <c r="F165" s="86"/>
      <c r="G165" s="175"/>
      <c r="H165" s="82"/>
      <c r="I165" s="83"/>
      <c r="L165" s="374">
        <f t="shared" si="7"/>
        <v>0</v>
      </c>
      <c r="N165" s="92" t="str">
        <f t="shared" si="8"/>
        <v/>
      </c>
      <c r="O165" s="109">
        <f t="shared" si="9"/>
        <v>0</v>
      </c>
      <c r="Z165" s="129"/>
      <c r="AA165" s="129"/>
      <c r="AB165" s="81"/>
      <c r="AC165" s="81"/>
    </row>
    <row r="166" spans="1:37" ht="12" customHeight="1">
      <c r="A166" s="119"/>
      <c r="B166" s="291"/>
      <c r="E166" s="81"/>
      <c r="F166" s="312"/>
      <c r="G166" s="175"/>
      <c r="H166" s="82"/>
      <c r="I166" s="83"/>
      <c r="L166" s="374">
        <f t="shared" si="7"/>
        <v>0</v>
      </c>
      <c r="N166" s="92" t="str">
        <f t="shared" si="8"/>
        <v/>
      </c>
      <c r="O166" s="109">
        <f t="shared" si="9"/>
        <v>0</v>
      </c>
      <c r="Z166" s="129"/>
      <c r="AA166" s="129"/>
      <c r="AB166" s="81"/>
      <c r="AC166" s="81"/>
      <c r="AK166" s="182"/>
    </row>
    <row r="167" spans="1:37" ht="12" customHeight="1">
      <c r="A167" s="106"/>
      <c r="B167" s="292"/>
      <c r="E167" s="81"/>
      <c r="F167" s="312"/>
      <c r="G167" s="175"/>
      <c r="H167" s="82"/>
      <c r="I167" s="83"/>
      <c r="L167" s="374">
        <f t="shared" si="7"/>
        <v>0</v>
      </c>
      <c r="N167" s="92" t="str">
        <f t="shared" si="8"/>
        <v/>
      </c>
      <c r="O167" s="109">
        <f t="shared" si="9"/>
        <v>0</v>
      </c>
      <c r="Y167" s="109"/>
    </row>
    <row r="168" spans="1:37" ht="12" customHeight="1">
      <c r="A168" s="119"/>
      <c r="B168" s="195"/>
      <c r="C168" s="195"/>
      <c r="D168" s="40"/>
      <c r="E168" s="40"/>
      <c r="F168" s="117"/>
      <c r="G168" s="40"/>
      <c r="H168" s="82"/>
      <c r="I168" s="83"/>
      <c r="J168" s="83"/>
      <c r="L168" s="374">
        <f t="shared" si="7"/>
        <v>0</v>
      </c>
      <c r="N168" s="92" t="str">
        <f t="shared" si="8"/>
        <v/>
      </c>
      <c r="O168" s="109">
        <f t="shared" si="9"/>
        <v>0</v>
      </c>
      <c r="Y168" s="182"/>
      <c r="Z168" s="129"/>
      <c r="AA168" s="129"/>
      <c r="AB168" s="81"/>
      <c r="AC168" s="81"/>
      <c r="AK168" s="129"/>
    </row>
    <row r="169" spans="1:37" ht="12" customHeight="1">
      <c r="A169" s="106"/>
      <c r="B169" s="195"/>
      <c r="C169" s="195"/>
      <c r="D169" s="251"/>
      <c r="E169" s="81"/>
      <c r="F169" s="117"/>
      <c r="G169" s="175"/>
      <c r="H169" s="82"/>
      <c r="I169" s="83"/>
      <c r="J169" s="83"/>
      <c r="L169" s="374">
        <f t="shared" si="7"/>
        <v>0</v>
      </c>
      <c r="N169" s="92" t="str">
        <f t="shared" si="8"/>
        <v/>
      </c>
      <c r="O169" s="109">
        <f t="shared" si="9"/>
        <v>0</v>
      </c>
      <c r="Y169" s="109"/>
      <c r="Z169" s="129"/>
      <c r="AA169" s="129"/>
      <c r="AB169" s="81"/>
      <c r="AC169" s="81"/>
    </row>
    <row r="170" spans="1:37" ht="12" customHeight="1">
      <c r="A170" s="106"/>
      <c r="B170" s="291"/>
      <c r="E170" s="81"/>
      <c r="F170" s="117"/>
      <c r="G170" s="175"/>
      <c r="H170" s="82"/>
      <c r="I170" s="83"/>
      <c r="J170" s="83"/>
      <c r="L170" s="374">
        <f t="shared" si="7"/>
        <v>0</v>
      </c>
      <c r="N170" s="92" t="str">
        <f t="shared" si="8"/>
        <v/>
      </c>
      <c r="O170" s="109">
        <f t="shared" si="9"/>
        <v>0</v>
      </c>
      <c r="Y170" s="109"/>
    </row>
    <row r="171" spans="1:37" ht="12" customHeight="1">
      <c r="A171" s="106"/>
      <c r="B171" s="292"/>
      <c r="E171" s="81"/>
      <c r="F171" s="312"/>
      <c r="G171" s="175"/>
      <c r="H171" s="82"/>
      <c r="I171" s="83"/>
      <c r="L171" s="374">
        <f t="shared" si="7"/>
        <v>0</v>
      </c>
      <c r="N171" s="92" t="str">
        <f t="shared" si="8"/>
        <v/>
      </c>
      <c r="O171" s="109">
        <f t="shared" si="9"/>
        <v>0</v>
      </c>
      <c r="Y171" s="109"/>
      <c r="Z171" s="129"/>
      <c r="AA171" s="129"/>
    </row>
    <row r="172" spans="1:37" ht="12" customHeight="1">
      <c r="A172" s="106"/>
      <c r="F172" s="312"/>
      <c r="H172" s="82"/>
      <c r="I172" s="83"/>
      <c r="L172" s="374">
        <f t="shared" si="7"/>
        <v>0</v>
      </c>
      <c r="N172" s="92" t="str">
        <f t="shared" si="8"/>
        <v/>
      </c>
      <c r="O172" s="109">
        <f t="shared" si="9"/>
        <v>0</v>
      </c>
      <c r="Y172" s="182"/>
    </row>
    <row r="173" spans="1:37" ht="12" customHeight="1">
      <c r="A173" s="106"/>
      <c r="F173" s="312"/>
      <c r="H173" s="82"/>
      <c r="I173" s="83"/>
      <c r="L173" s="374">
        <f t="shared" si="7"/>
        <v>0</v>
      </c>
      <c r="N173" s="92" t="str">
        <f t="shared" si="8"/>
        <v/>
      </c>
      <c r="O173" s="109">
        <f t="shared" si="9"/>
        <v>0</v>
      </c>
      <c r="Y173" s="109"/>
    </row>
    <row r="174" spans="1:37" ht="12" customHeight="1">
      <c r="A174" s="106"/>
      <c r="F174" s="312"/>
      <c r="H174" s="82"/>
      <c r="I174" s="83"/>
      <c r="L174" s="374">
        <f t="shared" si="7"/>
        <v>0</v>
      </c>
      <c r="N174" s="92" t="str">
        <f t="shared" si="8"/>
        <v/>
      </c>
      <c r="O174" s="109">
        <f t="shared" si="9"/>
        <v>0</v>
      </c>
      <c r="Y174" s="182"/>
    </row>
    <row r="175" spans="1:37" ht="12" customHeight="1">
      <c r="A175" s="106"/>
      <c r="H175" s="82"/>
      <c r="I175" s="83"/>
      <c r="L175" s="374">
        <f t="shared" si="7"/>
        <v>0</v>
      </c>
      <c r="N175" s="92" t="str">
        <f t="shared" si="8"/>
        <v/>
      </c>
      <c r="O175" s="109">
        <f t="shared" si="9"/>
        <v>0</v>
      </c>
      <c r="Y175" s="109"/>
    </row>
    <row r="176" spans="1:37" ht="12" customHeight="1">
      <c r="A176" s="106"/>
      <c r="B176" s="190"/>
      <c r="C176" s="190"/>
      <c r="D176" s="93"/>
      <c r="E176" s="93"/>
      <c r="F176" s="297" t="s">
        <v>13</v>
      </c>
      <c r="G176" s="162"/>
      <c r="H176" s="82"/>
      <c r="I176" s="83"/>
      <c r="J176" s="83"/>
      <c r="L176" s="374">
        <f t="shared" si="7"/>
        <v>0</v>
      </c>
      <c r="N176" s="92" t="str">
        <f t="shared" si="8"/>
        <v/>
      </c>
      <c r="O176" s="109" t="str">
        <f t="shared" si="9"/>
        <v xml:space="preserve"> </v>
      </c>
      <c r="Y176" s="109"/>
    </row>
    <row r="177" spans="1:25" ht="12" customHeight="1">
      <c r="A177" s="106"/>
      <c r="B177" s="190"/>
      <c r="C177" s="190"/>
      <c r="D177" s="93"/>
      <c r="E177" s="93"/>
      <c r="F177" s="174"/>
      <c r="G177" s="162"/>
      <c r="H177" s="82"/>
      <c r="I177" s="83"/>
      <c r="J177" s="83"/>
      <c r="L177" s="374">
        <f t="shared" si="7"/>
        <v>0</v>
      </c>
      <c r="N177" s="92" t="str">
        <f t="shared" si="8"/>
        <v/>
      </c>
      <c r="O177" s="109">
        <f t="shared" si="9"/>
        <v>0</v>
      </c>
      <c r="Y177" s="129"/>
    </row>
    <row r="178" spans="1:25" ht="12" customHeight="1">
      <c r="A178" s="106"/>
      <c r="B178" s="190"/>
      <c r="C178" s="190"/>
      <c r="D178" s="93"/>
      <c r="E178" s="93"/>
      <c r="F178" s="174"/>
      <c r="G178" s="162"/>
      <c r="H178" s="82"/>
      <c r="I178" s="83"/>
      <c r="J178" s="83"/>
      <c r="L178" s="374">
        <f t="shared" si="7"/>
        <v>0</v>
      </c>
      <c r="N178" s="92" t="str">
        <f t="shared" si="8"/>
        <v/>
      </c>
      <c r="O178" s="109">
        <f t="shared" si="9"/>
        <v>0</v>
      </c>
      <c r="Q178" s="134"/>
      <c r="Y178" s="109"/>
    </row>
    <row r="179" spans="1:25" ht="12" customHeight="1">
      <c r="A179" s="106"/>
      <c r="B179" s="190"/>
      <c r="C179" s="190"/>
      <c r="D179" s="93"/>
      <c r="E179" s="93"/>
      <c r="F179" s="174"/>
      <c r="G179" s="162"/>
      <c r="H179" s="82"/>
      <c r="I179" s="83"/>
      <c r="J179" s="83"/>
      <c r="L179" s="374">
        <f t="shared" si="7"/>
        <v>0</v>
      </c>
      <c r="N179" s="92" t="str">
        <f t="shared" si="8"/>
        <v/>
      </c>
      <c r="O179" s="109">
        <f t="shared" si="9"/>
        <v>0</v>
      </c>
      <c r="T179" s="134"/>
      <c r="W179" s="81"/>
      <c r="X179" s="188"/>
      <c r="Y179" s="109"/>
    </row>
    <row r="180" spans="1:25" ht="12" customHeight="1">
      <c r="A180" s="106"/>
      <c r="B180" s="190"/>
      <c r="C180" s="190"/>
      <c r="D180" s="93"/>
      <c r="E180" s="93"/>
      <c r="F180" s="174"/>
      <c r="G180" s="162"/>
      <c r="H180" s="82"/>
      <c r="I180" s="83"/>
      <c r="J180" s="83"/>
      <c r="L180" s="374">
        <f t="shared" si="7"/>
        <v>0</v>
      </c>
      <c r="N180" s="92" t="str">
        <f t="shared" si="8"/>
        <v/>
      </c>
      <c r="O180" s="109">
        <f t="shared" si="9"/>
        <v>0</v>
      </c>
      <c r="Y180" s="109"/>
    </row>
    <row r="181" spans="1:25" ht="12" customHeight="1">
      <c r="A181" s="106"/>
      <c r="B181" s="190"/>
      <c r="C181" s="190"/>
      <c r="D181" s="93"/>
      <c r="E181" s="93"/>
      <c r="F181" s="174"/>
      <c r="G181" s="162"/>
      <c r="H181" s="82"/>
      <c r="I181" s="83"/>
      <c r="J181" s="83"/>
      <c r="L181" s="374">
        <f t="shared" si="7"/>
        <v>0</v>
      </c>
      <c r="N181" s="92" t="str">
        <f t="shared" si="8"/>
        <v/>
      </c>
      <c r="O181" s="109">
        <f t="shared" si="9"/>
        <v>0</v>
      </c>
      <c r="Y181" s="109"/>
    </row>
    <row r="182" spans="1:25" ht="12" customHeight="1">
      <c r="A182" s="106"/>
      <c r="B182" s="106"/>
      <c r="C182" s="106"/>
      <c r="D182" s="93"/>
      <c r="E182" s="93"/>
      <c r="F182" s="174"/>
      <c r="G182" s="162"/>
      <c r="H182" s="82"/>
      <c r="I182" s="83"/>
      <c r="J182" s="83"/>
      <c r="L182" s="374">
        <f t="shared" si="7"/>
        <v>0</v>
      </c>
      <c r="N182" s="92" t="str">
        <f t="shared" si="8"/>
        <v/>
      </c>
      <c r="O182" s="109">
        <f t="shared" si="9"/>
        <v>0</v>
      </c>
      <c r="Y182" s="109"/>
    </row>
    <row r="183" spans="1:25" ht="12" customHeight="1">
      <c r="A183" s="119"/>
      <c r="B183" s="190"/>
      <c r="C183" s="190"/>
      <c r="D183" s="93"/>
      <c r="E183" s="93"/>
      <c r="F183" s="174"/>
      <c r="G183" s="162"/>
      <c r="H183" s="82"/>
      <c r="I183" s="83"/>
      <c r="J183" s="83"/>
      <c r="L183" s="374">
        <f t="shared" si="7"/>
        <v>0</v>
      </c>
      <c r="N183" s="92" t="str">
        <f t="shared" si="8"/>
        <v/>
      </c>
      <c r="O183" s="109">
        <f t="shared" si="9"/>
        <v>0</v>
      </c>
      <c r="Y183" s="109"/>
    </row>
    <row r="184" spans="1:25" ht="12" customHeight="1">
      <c r="A184" s="106"/>
      <c r="B184" s="106"/>
      <c r="C184" s="106"/>
      <c r="D184" s="93"/>
      <c r="E184" s="93"/>
      <c r="F184" s="174"/>
      <c r="G184" s="162"/>
      <c r="H184" s="82"/>
      <c r="I184" s="83"/>
      <c r="J184" s="196"/>
      <c r="L184" s="374">
        <f t="shared" si="7"/>
        <v>0</v>
      </c>
      <c r="N184" s="92" t="str">
        <f t="shared" si="8"/>
        <v/>
      </c>
      <c r="O184" s="109">
        <f t="shared" si="9"/>
        <v>0</v>
      </c>
      <c r="Y184" s="109"/>
    </row>
    <row r="185" spans="1:25" ht="12" customHeight="1">
      <c r="A185" s="106"/>
      <c r="B185" s="106"/>
      <c r="C185" s="106"/>
      <c r="D185" s="93"/>
      <c r="E185" s="93"/>
      <c r="F185" s="174"/>
      <c r="G185" s="162"/>
      <c r="H185" s="82"/>
      <c r="I185" s="83"/>
      <c r="J185" s="83"/>
      <c r="L185" s="374">
        <f t="shared" si="7"/>
        <v>0</v>
      </c>
      <c r="N185" s="92" t="str">
        <f t="shared" si="8"/>
        <v/>
      </c>
      <c r="O185" s="109">
        <f t="shared" si="9"/>
        <v>0</v>
      </c>
      <c r="Y185" s="109"/>
    </row>
    <row r="186" spans="1:25" ht="12" customHeight="1">
      <c r="A186" s="106"/>
      <c r="B186" s="106"/>
      <c r="C186" s="106"/>
      <c r="D186" s="93"/>
      <c r="E186" s="93"/>
      <c r="F186" s="13"/>
      <c r="G186" s="12"/>
      <c r="H186" s="9"/>
      <c r="I186" s="13"/>
      <c r="J186" s="83"/>
      <c r="L186" s="374">
        <f t="shared" si="7"/>
        <v>0</v>
      </c>
      <c r="N186" s="92" t="str">
        <f t="shared" si="8"/>
        <v/>
      </c>
      <c r="O186" s="109">
        <f t="shared" si="9"/>
        <v>0</v>
      </c>
      <c r="Y186" s="109"/>
    </row>
    <row r="187" spans="1:25" ht="12" customHeight="1">
      <c r="A187" s="106"/>
      <c r="B187" s="106"/>
      <c r="C187" s="106"/>
      <c r="D187" s="93"/>
      <c r="E187" s="93"/>
      <c r="F187" s="13"/>
      <c r="G187" s="12"/>
      <c r="H187" s="9"/>
      <c r="I187" s="13"/>
      <c r="J187" s="83"/>
      <c r="L187" s="374">
        <f t="shared" si="7"/>
        <v>0</v>
      </c>
      <c r="N187" s="92" t="str">
        <f t="shared" si="8"/>
        <v/>
      </c>
      <c r="O187" s="109">
        <f t="shared" si="9"/>
        <v>0</v>
      </c>
      <c r="Y187" s="182"/>
    </row>
    <row r="188" spans="1:25" ht="12" customHeight="1">
      <c r="A188" s="106"/>
      <c r="B188" s="106"/>
      <c r="C188" s="106"/>
      <c r="D188" s="93"/>
      <c r="E188" s="93"/>
      <c r="F188" s="13"/>
      <c r="G188" s="12"/>
      <c r="H188" s="9"/>
      <c r="I188" s="13"/>
      <c r="J188" s="83"/>
      <c r="L188" s="374">
        <f t="shared" si="7"/>
        <v>0</v>
      </c>
      <c r="N188" s="92" t="str">
        <f t="shared" si="8"/>
        <v/>
      </c>
      <c r="O188" s="109">
        <f t="shared" si="9"/>
        <v>0</v>
      </c>
    </row>
    <row r="189" spans="1:25" ht="12" customHeight="1">
      <c r="A189" s="106"/>
      <c r="B189" s="106"/>
      <c r="C189" s="106"/>
      <c r="D189" s="93"/>
      <c r="E189" s="93"/>
      <c r="F189" s="13"/>
      <c r="G189" s="12"/>
      <c r="H189" s="9"/>
      <c r="I189" s="13"/>
      <c r="J189" s="83"/>
      <c r="L189" s="374">
        <f t="shared" si="7"/>
        <v>0</v>
      </c>
      <c r="N189" s="92" t="str">
        <f t="shared" si="8"/>
        <v/>
      </c>
      <c r="O189" s="109">
        <f t="shared" si="9"/>
        <v>0</v>
      </c>
    </row>
    <row r="190" spans="1:25" ht="12" customHeight="1">
      <c r="A190" s="106"/>
      <c r="B190" s="106"/>
      <c r="C190" s="106"/>
      <c r="D190" s="93"/>
      <c r="E190" s="93"/>
      <c r="F190" s="13"/>
      <c r="G190" s="12"/>
      <c r="H190" s="9"/>
      <c r="I190" s="13"/>
      <c r="J190" s="83"/>
      <c r="L190" s="374">
        <f t="shared" si="7"/>
        <v>0</v>
      </c>
      <c r="N190" s="92" t="str">
        <f t="shared" si="8"/>
        <v/>
      </c>
      <c r="O190" s="109">
        <f t="shared" si="9"/>
        <v>0</v>
      </c>
    </row>
    <row r="191" spans="1:25" ht="12" customHeight="1">
      <c r="A191" s="106"/>
      <c r="B191" s="106"/>
      <c r="C191" s="106"/>
      <c r="D191" s="93"/>
      <c r="E191" s="93"/>
      <c r="F191" s="13"/>
      <c r="G191" s="12"/>
      <c r="H191" s="9"/>
      <c r="I191" s="13"/>
      <c r="J191" s="83"/>
      <c r="L191" s="374">
        <f t="shared" si="7"/>
        <v>0</v>
      </c>
      <c r="N191" s="92" t="str">
        <f t="shared" si="8"/>
        <v/>
      </c>
      <c r="O191" s="109">
        <f t="shared" si="9"/>
        <v>0</v>
      </c>
    </row>
    <row r="192" spans="1:25" ht="12" customHeight="1">
      <c r="A192" s="106"/>
      <c r="B192" s="106"/>
      <c r="C192" s="106"/>
      <c r="D192" s="93"/>
      <c r="E192" s="93"/>
      <c r="F192" s="13"/>
      <c r="G192" s="12"/>
      <c r="H192" s="9"/>
      <c r="I192" s="13"/>
      <c r="J192" s="83"/>
      <c r="L192" s="374">
        <f t="shared" si="7"/>
        <v>0</v>
      </c>
      <c r="N192" s="92" t="str">
        <f t="shared" si="8"/>
        <v/>
      </c>
      <c r="O192" s="109">
        <f t="shared" si="9"/>
        <v>0</v>
      </c>
    </row>
    <row r="193" spans="1:15" ht="12" customHeight="1">
      <c r="A193" s="106"/>
      <c r="B193" s="106"/>
      <c r="C193" s="106"/>
      <c r="D193" s="93"/>
      <c r="E193" s="93"/>
      <c r="F193" s="174"/>
      <c r="G193" s="93"/>
      <c r="H193" s="106"/>
      <c r="I193" s="107"/>
      <c r="J193" s="83"/>
      <c r="L193" s="374">
        <f t="shared" si="7"/>
        <v>0</v>
      </c>
      <c r="N193" s="92" t="str">
        <f t="shared" si="8"/>
        <v/>
      </c>
      <c r="O193" s="109">
        <f t="shared" si="9"/>
        <v>0</v>
      </c>
    </row>
    <row r="194" spans="1:15" ht="12" customHeight="1">
      <c r="A194" s="106"/>
      <c r="B194" s="106"/>
      <c r="C194" s="106"/>
      <c r="D194" s="93"/>
      <c r="E194" s="93"/>
      <c r="F194" s="174"/>
      <c r="G194" s="93"/>
      <c r="H194" s="106"/>
      <c r="I194" s="107"/>
      <c r="J194" s="83"/>
      <c r="L194" s="374">
        <f t="shared" si="7"/>
        <v>0</v>
      </c>
      <c r="N194" s="92" t="str">
        <f t="shared" si="8"/>
        <v/>
      </c>
      <c r="O194" s="109">
        <f t="shared" si="9"/>
        <v>0</v>
      </c>
    </row>
    <row r="195" spans="1:15" ht="12" customHeight="1" thickBot="1">
      <c r="A195" s="91"/>
      <c r="B195" s="20" t="s">
        <v>12</v>
      </c>
      <c r="C195" s="91"/>
      <c r="D195" s="93"/>
      <c r="E195" s="93"/>
      <c r="F195" s="179"/>
      <c r="G195" s="88"/>
      <c r="H195" s="91"/>
      <c r="I195" s="130"/>
      <c r="J195" s="137"/>
      <c r="L195" s="374">
        <f t="shared" si="7"/>
        <v>0</v>
      </c>
      <c r="N195" s="92" t="str">
        <f t="shared" si="8"/>
        <v/>
      </c>
      <c r="O195" s="109">
        <f t="shared" si="9"/>
        <v>0</v>
      </c>
    </row>
    <row r="196" spans="1:15" ht="12" customHeight="1">
      <c r="A196" s="965" t="s">
        <v>2131</v>
      </c>
      <c r="B196" s="966"/>
      <c r="C196" s="966"/>
      <c r="D196" s="966"/>
      <c r="E196" s="966"/>
      <c r="F196" s="966"/>
      <c r="G196" s="966"/>
      <c r="H196" s="966"/>
      <c r="I196" s="966"/>
      <c r="J196" s="967"/>
      <c r="L196" s="374">
        <f t="shared" si="7"/>
        <v>0</v>
      </c>
      <c r="N196" s="92" t="str">
        <f t="shared" si="8"/>
        <v/>
      </c>
      <c r="O196" s="109">
        <f t="shared" si="9"/>
        <v>0</v>
      </c>
    </row>
    <row r="197" spans="1:15" ht="12" customHeight="1">
      <c r="A197" s="968"/>
      <c r="B197" s="969"/>
      <c r="C197" s="969"/>
      <c r="D197" s="969"/>
      <c r="E197" s="969"/>
      <c r="F197" s="969"/>
      <c r="G197" s="969"/>
      <c r="H197" s="969"/>
      <c r="I197" s="969"/>
      <c r="J197" s="970"/>
      <c r="L197" s="374">
        <f t="shared" si="7"/>
        <v>0</v>
      </c>
      <c r="N197" s="92" t="str">
        <f t="shared" si="8"/>
        <v/>
      </c>
      <c r="O197" s="109">
        <f t="shared" si="9"/>
        <v>0</v>
      </c>
    </row>
    <row r="198" spans="1:15" ht="12" customHeight="1">
      <c r="A198" s="968"/>
      <c r="B198" s="969"/>
      <c r="C198" s="969"/>
      <c r="D198" s="969"/>
      <c r="E198" s="969"/>
      <c r="F198" s="969"/>
      <c r="G198" s="969"/>
      <c r="H198" s="969"/>
      <c r="I198" s="969"/>
      <c r="J198" s="970"/>
      <c r="L198" s="374">
        <f t="shared" si="7"/>
        <v>0</v>
      </c>
      <c r="N198" s="92" t="str">
        <f t="shared" si="8"/>
        <v/>
      </c>
      <c r="O198" s="109">
        <f t="shared" si="9"/>
        <v>0</v>
      </c>
    </row>
    <row r="199" spans="1:15" ht="12" customHeight="1">
      <c r="A199" s="968"/>
      <c r="B199" s="969"/>
      <c r="C199" s="969"/>
      <c r="D199" s="969"/>
      <c r="E199" s="969"/>
      <c r="F199" s="969"/>
      <c r="G199" s="969"/>
      <c r="H199" s="969"/>
      <c r="I199" s="969"/>
      <c r="J199" s="970"/>
      <c r="L199" s="374">
        <f t="shared" si="7"/>
        <v>0</v>
      </c>
      <c r="N199" s="92" t="str">
        <f t="shared" si="8"/>
        <v/>
      </c>
      <c r="O199" s="109">
        <f t="shared" si="9"/>
        <v>0</v>
      </c>
    </row>
    <row r="200" spans="1:15" ht="12" customHeight="1">
      <c r="A200" s="968"/>
      <c r="B200" s="969"/>
      <c r="C200" s="969"/>
      <c r="D200" s="969"/>
      <c r="E200" s="969"/>
      <c r="F200" s="969"/>
      <c r="G200" s="969"/>
      <c r="H200" s="969"/>
      <c r="I200" s="969"/>
      <c r="J200" s="970"/>
      <c r="L200" s="374">
        <f t="shared" si="7"/>
        <v>0</v>
      </c>
      <c r="N200" s="92" t="str">
        <f t="shared" si="8"/>
        <v/>
      </c>
      <c r="O200" s="109">
        <f t="shared" si="9"/>
        <v>0</v>
      </c>
    </row>
    <row r="201" spans="1:15" ht="12" customHeight="1">
      <c r="A201" s="968"/>
      <c r="B201" s="969"/>
      <c r="C201" s="969"/>
      <c r="D201" s="969"/>
      <c r="E201" s="969"/>
      <c r="F201" s="969"/>
      <c r="G201" s="969"/>
      <c r="H201" s="969"/>
      <c r="I201" s="969"/>
      <c r="J201" s="970"/>
      <c r="L201" s="374">
        <f t="shared" si="7"/>
        <v>0</v>
      </c>
      <c r="N201" s="92" t="str">
        <f t="shared" si="8"/>
        <v/>
      </c>
      <c r="O201" s="109">
        <f t="shared" si="9"/>
        <v>0</v>
      </c>
    </row>
    <row r="202" spans="1:15" ht="12" customHeight="1">
      <c r="A202" s="968"/>
      <c r="B202" s="969"/>
      <c r="C202" s="969"/>
      <c r="D202" s="969"/>
      <c r="E202" s="969"/>
      <c r="F202" s="969"/>
      <c r="G202" s="969"/>
      <c r="H202" s="969"/>
      <c r="I202" s="969"/>
      <c r="J202" s="970"/>
      <c r="L202" s="374">
        <f t="shared" si="7"/>
        <v>0</v>
      </c>
      <c r="N202" s="92" t="str">
        <f t="shared" si="8"/>
        <v/>
      </c>
      <c r="O202" s="109">
        <f t="shared" si="9"/>
        <v>0</v>
      </c>
    </row>
    <row r="203" spans="1:15" ht="12" customHeight="1">
      <c r="A203" s="968"/>
      <c r="B203" s="969"/>
      <c r="C203" s="969"/>
      <c r="D203" s="969"/>
      <c r="E203" s="969"/>
      <c r="F203" s="969"/>
      <c r="G203" s="969"/>
      <c r="H203" s="969"/>
      <c r="I203" s="969"/>
      <c r="J203" s="970"/>
      <c r="L203" s="374">
        <f t="shared" si="7"/>
        <v>0</v>
      </c>
      <c r="N203" s="92" t="str">
        <f t="shared" si="8"/>
        <v/>
      </c>
      <c r="O203" s="109">
        <f t="shared" si="9"/>
        <v>0</v>
      </c>
    </row>
    <row r="204" spans="1:15" ht="12" customHeight="1">
      <c r="A204" s="968"/>
      <c r="B204" s="969"/>
      <c r="C204" s="969"/>
      <c r="D204" s="969"/>
      <c r="E204" s="969"/>
      <c r="F204" s="969"/>
      <c r="G204" s="969"/>
      <c r="H204" s="969"/>
      <c r="I204" s="969"/>
      <c r="J204" s="970"/>
      <c r="L204" s="374">
        <f t="shared" ref="L204:L267" si="10">IF(E204&gt;0,F204,0)</f>
        <v>0</v>
      </c>
      <c r="N204" s="92" t="str">
        <f t="shared" ref="N204:N267" si="11">+D204&amp;G204</f>
        <v/>
      </c>
      <c r="O204" s="109">
        <f t="shared" ref="O204:O267" si="12">+F204</f>
        <v>0</v>
      </c>
    </row>
    <row r="205" spans="1:15" ht="12" customHeight="1" thickBot="1">
      <c r="A205" s="971"/>
      <c r="B205" s="972"/>
      <c r="C205" s="972"/>
      <c r="D205" s="972"/>
      <c r="E205" s="972"/>
      <c r="F205" s="972"/>
      <c r="G205" s="972"/>
      <c r="H205" s="972"/>
      <c r="I205" s="972"/>
      <c r="J205" s="973"/>
      <c r="L205" s="374">
        <f t="shared" si="10"/>
        <v>0</v>
      </c>
      <c r="N205" s="92" t="str">
        <f t="shared" si="11"/>
        <v/>
      </c>
      <c r="O205" s="109">
        <f t="shared" si="12"/>
        <v>0</v>
      </c>
    </row>
    <row r="206" spans="1:15" ht="12" customHeight="1">
      <c r="A206" s="106"/>
      <c r="B206" s="106"/>
      <c r="C206" s="106"/>
      <c r="D206" s="93"/>
      <c r="E206" s="93"/>
      <c r="F206" s="174"/>
      <c r="G206" s="93"/>
      <c r="H206" s="106"/>
      <c r="I206" s="107"/>
      <c r="J206" s="83"/>
      <c r="L206" s="374">
        <f t="shared" si="10"/>
        <v>0</v>
      </c>
      <c r="N206" s="92" t="str">
        <f t="shared" si="11"/>
        <v/>
      </c>
      <c r="O206" s="109">
        <f t="shared" si="12"/>
        <v>0</v>
      </c>
    </row>
    <row r="207" spans="1:15" ht="12" customHeight="1">
      <c r="A207" s="92"/>
      <c r="B207" s="7" t="str">
        <f>Inputs!$C$2</f>
        <v>Rocky Mountain Power</v>
      </c>
      <c r="C207" s="67"/>
      <c r="D207" s="79"/>
      <c r="E207" s="79"/>
      <c r="F207" s="166"/>
      <c r="G207" s="79"/>
      <c r="H207" s="67"/>
      <c r="I207" s="87" t="s">
        <v>0</v>
      </c>
      <c r="J207" s="300">
        <v>4.4000000000000004</v>
      </c>
      <c r="L207" s="374">
        <f t="shared" si="10"/>
        <v>0</v>
      </c>
      <c r="N207" s="92" t="str">
        <f t="shared" si="11"/>
        <v/>
      </c>
      <c r="O207" s="109">
        <f t="shared" si="12"/>
        <v>0</v>
      </c>
    </row>
    <row r="208" spans="1:15" ht="12" customHeight="1">
      <c r="A208" s="92"/>
      <c r="B208" s="7" t="str">
        <f>Inputs!$C$3</f>
        <v>Utah Results of Operations - December 2014</v>
      </c>
      <c r="C208" s="67"/>
      <c r="D208" s="79"/>
      <c r="E208" s="79"/>
      <c r="F208" s="166"/>
      <c r="G208" s="79"/>
      <c r="H208" s="67"/>
      <c r="I208" s="68"/>
      <c r="J208" s="89"/>
      <c r="L208" s="374">
        <f t="shared" si="10"/>
        <v>0</v>
      </c>
      <c r="N208" s="92" t="str">
        <f t="shared" si="11"/>
        <v/>
      </c>
      <c r="O208" s="109">
        <f t="shared" si="12"/>
        <v>0</v>
      </c>
    </row>
    <row r="209" spans="1:15" ht="12" customHeight="1">
      <c r="A209" s="92"/>
      <c r="B209" s="32" t="s">
        <v>2044</v>
      </c>
      <c r="C209" s="67"/>
      <c r="D209" s="79"/>
      <c r="E209" s="79"/>
      <c r="F209" s="166"/>
      <c r="G209" s="79"/>
      <c r="H209" s="67"/>
      <c r="I209" s="68"/>
      <c r="J209" s="89"/>
      <c r="L209" s="374">
        <f t="shared" si="10"/>
        <v>0</v>
      </c>
      <c r="N209" s="92" t="str">
        <f t="shared" si="11"/>
        <v/>
      </c>
      <c r="O209" s="109">
        <f t="shared" si="12"/>
        <v>0</v>
      </c>
    </row>
    <row r="210" spans="1:15" ht="12" customHeight="1">
      <c r="A210" s="92"/>
      <c r="B210" s="67"/>
      <c r="C210" s="67"/>
      <c r="D210" s="79"/>
      <c r="E210" s="79"/>
      <c r="F210" s="166"/>
      <c r="G210" s="79"/>
      <c r="H210" s="67"/>
      <c r="I210" s="68"/>
      <c r="J210" s="89"/>
      <c r="L210" s="374">
        <f t="shared" si="10"/>
        <v>0</v>
      </c>
      <c r="N210" s="92" t="str">
        <f t="shared" si="11"/>
        <v/>
      </c>
      <c r="O210" s="109">
        <f t="shared" si="12"/>
        <v>0</v>
      </c>
    </row>
    <row r="211" spans="1:15" ht="12" customHeight="1">
      <c r="A211" s="92"/>
      <c r="B211" s="67"/>
      <c r="C211" s="67"/>
      <c r="D211" s="79"/>
      <c r="E211" s="79"/>
      <c r="F211" s="166"/>
      <c r="G211" s="79"/>
      <c r="H211" s="67"/>
      <c r="I211" s="68"/>
      <c r="J211" s="89"/>
      <c r="L211" s="374">
        <f t="shared" si="10"/>
        <v>0</v>
      </c>
      <c r="N211" s="92" t="str">
        <f t="shared" si="11"/>
        <v/>
      </c>
      <c r="O211" s="109">
        <f t="shared" si="12"/>
        <v>0</v>
      </c>
    </row>
    <row r="212" spans="1:15" ht="12" customHeight="1">
      <c r="A212" s="92"/>
      <c r="B212" s="67"/>
      <c r="C212" s="67"/>
      <c r="D212" s="79"/>
      <c r="E212" s="79"/>
      <c r="F212" s="167" t="s">
        <v>1</v>
      </c>
      <c r="G212" s="79"/>
      <c r="H212" s="79"/>
      <c r="I212" s="90" t="str">
        <f>+Inputs!$C$6</f>
        <v>UTAH</v>
      </c>
      <c r="J212" s="79"/>
      <c r="L212" s="374">
        <f t="shared" si="10"/>
        <v>0</v>
      </c>
      <c r="N212" s="92" t="str">
        <f t="shared" si="11"/>
        <v/>
      </c>
      <c r="O212" s="109" t="str">
        <f t="shared" si="12"/>
        <v>TOTAL</v>
      </c>
    </row>
    <row r="213" spans="1:15" ht="12" customHeight="1">
      <c r="A213" s="92"/>
      <c r="B213" s="67"/>
      <c r="C213" s="67"/>
      <c r="D213" s="42" t="s">
        <v>2</v>
      </c>
      <c r="E213" s="42" t="s">
        <v>3</v>
      </c>
      <c r="F213" s="50" t="s">
        <v>4</v>
      </c>
      <c r="G213" s="42" t="s">
        <v>5</v>
      </c>
      <c r="H213" s="51" t="s">
        <v>6</v>
      </c>
      <c r="I213" s="43" t="s">
        <v>7</v>
      </c>
      <c r="J213" s="42" t="s">
        <v>8</v>
      </c>
      <c r="L213" s="374" t="str">
        <f t="shared" si="10"/>
        <v>COMPANY</v>
      </c>
      <c r="N213" s="92" t="str">
        <f t="shared" si="11"/>
        <v>ACCOUNTFACTOR</v>
      </c>
      <c r="O213" s="109" t="str">
        <f t="shared" si="12"/>
        <v>COMPANY</v>
      </c>
    </row>
    <row r="214" spans="1:15" ht="12" customHeight="1">
      <c r="A214" s="106"/>
      <c r="B214" s="20" t="s">
        <v>151</v>
      </c>
      <c r="C214" s="144"/>
      <c r="D214" s="145"/>
      <c r="E214" s="145"/>
      <c r="F214" s="301"/>
      <c r="G214" s="145"/>
      <c r="H214" s="82"/>
      <c r="I214" s="83"/>
      <c r="J214" s="93"/>
      <c r="L214" s="374">
        <f t="shared" si="10"/>
        <v>0</v>
      </c>
      <c r="N214" s="67" t="str">
        <f t="shared" si="11"/>
        <v/>
      </c>
      <c r="O214" s="68">
        <f t="shared" si="12"/>
        <v>0</v>
      </c>
    </row>
    <row r="215" spans="1:15" ht="12" customHeight="1">
      <c r="A215" s="106"/>
      <c r="B215" s="96" t="s">
        <v>1880</v>
      </c>
      <c r="C215" s="92"/>
      <c r="D215" s="145">
        <v>908</v>
      </c>
      <c r="E215" s="145" t="s">
        <v>244</v>
      </c>
      <c r="F215" s="309">
        <v>-2107846.89</v>
      </c>
      <c r="G215" s="145" t="s">
        <v>147</v>
      </c>
      <c r="H215" s="82">
        <f>VLOOKUP(G215,'Alloc. Factors'!$B$2:$M$110,7,FALSE)</f>
        <v>0</v>
      </c>
      <c r="I215" s="83">
        <f t="shared" ref="I215:I220" si="13">F215*H215</f>
        <v>0</v>
      </c>
      <c r="J215" s="145"/>
      <c r="L215" s="374">
        <f t="shared" si="10"/>
        <v>-2107846.89</v>
      </c>
      <c r="N215" s="67" t="str">
        <f t="shared" si="11"/>
        <v>908CA</v>
      </c>
      <c r="O215" s="68">
        <f t="shared" si="12"/>
        <v>-2107846.89</v>
      </c>
    </row>
    <row r="216" spans="1:15" ht="12" customHeight="1">
      <c r="A216" s="106"/>
      <c r="B216" s="198"/>
      <c r="C216" s="92"/>
      <c r="D216" s="145">
        <v>908</v>
      </c>
      <c r="E216" s="145" t="s">
        <v>244</v>
      </c>
      <c r="F216" s="98">
        <v>-3031667.58</v>
      </c>
      <c r="G216" s="98" t="s">
        <v>150</v>
      </c>
      <c r="H216" s="82">
        <f>VLOOKUP(G216,'Alloc. Factors'!$B$2:$M$110,7,FALSE)</f>
        <v>0</v>
      </c>
      <c r="I216" s="83">
        <f t="shared" si="13"/>
        <v>0</v>
      </c>
      <c r="J216" s="145"/>
      <c r="L216" s="374">
        <f t="shared" si="10"/>
        <v>-3031667.58</v>
      </c>
      <c r="N216" s="67" t="str">
        <f t="shared" si="11"/>
        <v>908ID</v>
      </c>
      <c r="O216" s="68">
        <f t="shared" si="12"/>
        <v>-3031667.58</v>
      </c>
    </row>
    <row r="217" spans="1:15" ht="12" customHeight="1">
      <c r="A217" s="106"/>
      <c r="B217" s="198"/>
      <c r="C217" s="92"/>
      <c r="D217" s="145">
        <v>908</v>
      </c>
      <c r="E217" s="145" t="s">
        <v>244</v>
      </c>
      <c r="F217" s="98">
        <v>-26652465.129999999</v>
      </c>
      <c r="G217" s="145" t="s">
        <v>148</v>
      </c>
      <c r="H217" s="82">
        <f>VLOOKUP(G217,'Alloc. Factors'!$B$2:$M$110,7,FALSE)</f>
        <v>0</v>
      </c>
      <c r="I217" s="83">
        <f t="shared" si="13"/>
        <v>0</v>
      </c>
      <c r="J217" s="145"/>
      <c r="L217" s="374">
        <f t="shared" si="10"/>
        <v>-26652465.129999999</v>
      </c>
      <c r="N217" s="67" t="str">
        <f t="shared" si="11"/>
        <v>908OR</v>
      </c>
      <c r="O217" s="68">
        <f t="shared" si="12"/>
        <v>-26652465.129999999</v>
      </c>
    </row>
    <row r="218" spans="1:15" ht="12" customHeight="1">
      <c r="A218" s="106"/>
      <c r="B218" s="763"/>
      <c r="C218" s="144"/>
      <c r="D218" s="145">
        <v>908</v>
      </c>
      <c r="E218" s="145" t="s">
        <v>244</v>
      </c>
      <c r="F218" s="98">
        <v>-65547936.68</v>
      </c>
      <c r="G218" s="145" t="s">
        <v>146</v>
      </c>
      <c r="H218" s="82">
        <f>VLOOKUP(G218,'Alloc. Factors'!$B$2:$M$110,7,FALSE)</f>
        <v>1</v>
      </c>
      <c r="I218" s="83">
        <f t="shared" si="13"/>
        <v>-65547936.68</v>
      </c>
      <c r="J218" s="145"/>
      <c r="L218" s="374">
        <f t="shared" si="10"/>
        <v>-65547936.68</v>
      </c>
      <c r="N218" s="67" t="str">
        <f t="shared" si="11"/>
        <v>908UT</v>
      </c>
      <c r="O218" s="68">
        <f t="shared" si="12"/>
        <v>-65547936.68</v>
      </c>
    </row>
    <row r="219" spans="1:15" ht="12" customHeight="1">
      <c r="A219" s="106"/>
      <c r="B219" s="763"/>
      <c r="C219" s="144"/>
      <c r="D219" s="145">
        <v>908</v>
      </c>
      <c r="E219" s="145" t="s">
        <v>244</v>
      </c>
      <c r="F219" s="98">
        <v>-10902035.09</v>
      </c>
      <c r="G219" s="79" t="s">
        <v>149</v>
      </c>
      <c r="H219" s="82">
        <f>VLOOKUP(G219,'Alloc. Factors'!$B$2:$M$110,7,FALSE)</f>
        <v>0</v>
      </c>
      <c r="I219" s="83">
        <f t="shared" si="13"/>
        <v>0</v>
      </c>
      <c r="J219" s="145"/>
      <c r="L219" s="374">
        <f t="shared" si="10"/>
        <v>-10902035.09</v>
      </c>
      <c r="N219" s="67" t="str">
        <f t="shared" si="11"/>
        <v>908WA</v>
      </c>
      <c r="O219" s="68">
        <f t="shared" si="12"/>
        <v>-10902035.09</v>
      </c>
    </row>
    <row r="220" spans="1:15" ht="12" customHeight="1">
      <c r="A220" s="106"/>
      <c r="B220" s="763"/>
      <c r="C220" s="144"/>
      <c r="D220" s="145">
        <v>908</v>
      </c>
      <c r="E220" s="145" t="s">
        <v>244</v>
      </c>
      <c r="F220" s="98">
        <v>-4938856.3600000003</v>
      </c>
      <c r="G220" s="98" t="s">
        <v>196</v>
      </c>
      <c r="H220" s="82">
        <f>VLOOKUP(G220,'Alloc. Factors'!$B$2:$M$110,7,FALSE)</f>
        <v>0</v>
      </c>
      <c r="I220" s="83">
        <f t="shared" si="13"/>
        <v>0</v>
      </c>
      <c r="J220" s="145"/>
      <c r="L220" s="374">
        <f t="shared" si="10"/>
        <v>-4938856.3600000003</v>
      </c>
      <c r="N220" s="67" t="str">
        <f t="shared" si="11"/>
        <v>908WY</v>
      </c>
      <c r="O220" s="68">
        <f t="shared" si="12"/>
        <v>-4938856.3600000003</v>
      </c>
    </row>
    <row r="221" spans="1:15" ht="12" customHeight="1">
      <c r="A221" s="106"/>
      <c r="B221" s="763"/>
      <c r="C221" s="144"/>
      <c r="D221" s="145"/>
      <c r="E221" s="145"/>
      <c r="F221" s="238">
        <f>SUM(F215:F220)</f>
        <v>-113180807.73</v>
      </c>
      <c r="G221" s="145"/>
      <c r="H221" s="82"/>
      <c r="I221" s="239">
        <f>SUM(I215:I220)</f>
        <v>-65547936.68</v>
      </c>
      <c r="J221" s="145" t="s">
        <v>197</v>
      </c>
      <c r="L221" s="374">
        <f t="shared" si="10"/>
        <v>0</v>
      </c>
      <c r="N221" s="67" t="str">
        <f t="shared" si="11"/>
        <v/>
      </c>
      <c r="O221" s="68">
        <f t="shared" si="12"/>
        <v>-113180807.73</v>
      </c>
    </row>
    <row r="222" spans="1:15" ht="12" customHeight="1">
      <c r="A222" s="106"/>
      <c r="B222" s="198"/>
      <c r="C222" s="144"/>
      <c r="D222" s="145"/>
      <c r="E222" s="145"/>
      <c r="F222" s="301"/>
      <c r="G222" s="145"/>
      <c r="H222" s="82"/>
      <c r="I222" s="83"/>
      <c r="J222" s="145"/>
      <c r="L222" s="374">
        <f t="shared" si="10"/>
        <v>0</v>
      </c>
      <c r="N222" s="67" t="str">
        <f t="shared" si="11"/>
        <v/>
      </c>
      <c r="O222" s="68">
        <f t="shared" si="12"/>
        <v>0</v>
      </c>
    </row>
    <row r="223" spans="1:15" ht="12" customHeight="1">
      <c r="A223" s="106"/>
      <c r="B223" s="198"/>
      <c r="C223" s="144"/>
      <c r="D223" s="145"/>
      <c r="E223" s="145"/>
      <c r="F223" s="301"/>
      <c r="G223" s="145"/>
      <c r="H223" s="82"/>
      <c r="I223" s="83"/>
      <c r="J223" s="145"/>
      <c r="L223" s="374">
        <f t="shared" si="10"/>
        <v>0</v>
      </c>
      <c r="N223" s="67" t="str">
        <f t="shared" si="11"/>
        <v/>
      </c>
      <c r="O223" s="68">
        <f t="shared" si="12"/>
        <v>0</v>
      </c>
    </row>
    <row r="224" spans="1:15" ht="12" customHeight="1">
      <c r="A224" s="106"/>
      <c r="B224" s="252" t="s">
        <v>210</v>
      </c>
      <c r="C224" s="92"/>
      <c r="D224" s="145"/>
      <c r="E224" s="145"/>
      <c r="F224" s="301"/>
      <c r="G224" s="145"/>
      <c r="H224" s="82"/>
      <c r="I224" s="83"/>
      <c r="J224" s="145"/>
      <c r="L224" s="374">
        <f t="shared" si="10"/>
        <v>0</v>
      </c>
      <c r="N224" s="67" t="str">
        <f t="shared" si="11"/>
        <v/>
      </c>
      <c r="O224" s="68">
        <f t="shared" si="12"/>
        <v>0</v>
      </c>
    </row>
    <row r="225" spans="1:15" ht="12" customHeight="1">
      <c r="A225" s="106"/>
      <c r="B225" s="282" t="s">
        <v>2158</v>
      </c>
      <c r="C225" s="92"/>
      <c r="D225" s="145">
        <v>283</v>
      </c>
      <c r="E225" s="145" t="s">
        <v>244</v>
      </c>
      <c r="F225" s="309">
        <v>2813335.2130769226</v>
      </c>
      <c r="G225" s="98" t="s">
        <v>40</v>
      </c>
      <c r="H225" s="82">
        <f>VLOOKUP(G225,'Alloc. Factors'!$B$2:$M$110,7,FALSE)</f>
        <v>0.42998140488280023</v>
      </c>
      <c r="I225" s="83">
        <f>F225*H225</f>
        <v>1209681.8273250673</v>
      </c>
      <c r="J225" s="145"/>
      <c r="L225" s="374">
        <f t="shared" si="10"/>
        <v>2813335.2130769226</v>
      </c>
      <c r="N225" s="67" t="str">
        <f t="shared" si="11"/>
        <v>283SO</v>
      </c>
      <c r="O225" s="68">
        <f t="shared" si="12"/>
        <v>2813335.2130769226</v>
      </c>
    </row>
    <row r="226" spans="1:15" ht="12" customHeight="1">
      <c r="A226" s="106"/>
      <c r="B226" s="282" t="s">
        <v>2158</v>
      </c>
      <c r="C226" s="92"/>
      <c r="D226" s="145">
        <v>190</v>
      </c>
      <c r="E226" s="145" t="s">
        <v>244</v>
      </c>
      <c r="F226" s="309">
        <v>-967945.92307692312</v>
      </c>
      <c r="G226" s="98" t="s">
        <v>148</v>
      </c>
      <c r="H226" s="82">
        <f>VLOOKUP(G226,'Alloc. Factors'!$B$2:$M$110,7,FALSE)</f>
        <v>0</v>
      </c>
      <c r="I226" s="83">
        <f>F226*H226</f>
        <v>0</v>
      </c>
      <c r="J226" s="147"/>
      <c r="L226" s="374">
        <f t="shared" si="10"/>
        <v>-967945.92307692312</v>
      </c>
      <c r="N226" s="67" t="str">
        <f t="shared" si="11"/>
        <v>190OR</v>
      </c>
      <c r="O226" s="68">
        <f t="shared" si="12"/>
        <v>-967945.92307692312</v>
      </c>
    </row>
    <row r="227" spans="1:15" ht="12" customHeight="1">
      <c r="A227" s="106"/>
      <c r="B227" s="282"/>
      <c r="C227" s="92"/>
      <c r="D227" s="145"/>
      <c r="E227" s="145"/>
      <c r="F227" s="98"/>
      <c r="G227" s="98"/>
      <c r="H227" s="82"/>
      <c r="I227" s="83"/>
      <c r="J227" s="147"/>
      <c r="L227" s="374">
        <f t="shared" si="10"/>
        <v>0</v>
      </c>
      <c r="N227" s="67" t="str">
        <f t="shared" si="11"/>
        <v/>
      </c>
      <c r="O227" s="68">
        <f t="shared" si="12"/>
        <v>0</v>
      </c>
    </row>
    <row r="228" spans="1:15" ht="12" customHeight="1">
      <c r="A228" s="106"/>
      <c r="B228" s="291"/>
      <c r="C228" s="92"/>
      <c r="D228" s="145"/>
      <c r="E228" s="145"/>
      <c r="F228" s="98"/>
      <c r="G228" s="98"/>
      <c r="H228" s="82"/>
      <c r="I228" s="83"/>
      <c r="J228" s="147"/>
      <c r="L228" s="374">
        <f t="shared" si="10"/>
        <v>0</v>
      </c>
      <c r="N228" s="67" t="str">
        <f t="shared" si="11"/>
        <v/>
      </c>
      <c r="O228" s="68">
        <f t="shared" si="12"/>
        <v>0</v>
      </c>
    </row>
    <row r="229" spans="1:15" ht="12" customHeight="1">
      <c r="A229" s="106"/>
      <c r="B229" s="291"/>
      <c r="C229" s="92"/>
      <c r="D229" s="145"/>
      <c r="E229" s="145"/>
      <c r="F229" s="98"/>
      <c r="G229" s="98"/>
      <c r="H229" s="82"/>
      <c r="I229" s="83"/>
      <c r="J229" s="147"/>
      <c r="L229" s="374">
        <f t="shared" si="10"/>
        <v>0</v>
      </c>
      <c r="N229" s="67" t="str">
        <f t="shared" si="11"/>
        <v/>
      </c>
      <c r="O229" s="68">
        <f t="shared" si="12"/>
        <v>0</v>
      </c>
    </row>
    <row r="230" spans="1:15" ht="12" customHeight="1">
      <c r="A230" s="106"/>
      <c r="B230" s="291"/>
      <c r="C230" s="92"/>
      <c r="D230" s="145"/>
      <c r="E230" s="145"/>
      <c r="F230" s="98"/>
      <c r="G230" s="98"/>
      <c r="H230" s="82"/>
      <c r="I230" s="83"/>
      <c r="J230" s="147"/>
      <c r="L230" s="374">
        <f t="shared" si="10"/>
        <v>0</v>
      </c>
      <c r="N230" s="67" t="str">
        <f t="shared" si="11"/>
        <v/>
      </c>
      <c r="O230" s="68">
        <f t="shared" si="12"/>
        <v>0</v>
      </c>
    </row>
    <row r="231" spans="1:15" ht="12" customHeight="1">
      <c r="A231" s="106"/>
      <c r="B231" s="292"/>
      <c r="C231" s="185"/>
      <c r="D231" s="145"/>
      <c r="E231" s="145"/>
      <c r="F231" s="896"/>
      <c r="G231" s="98"/>
      <c r="H231" s="82"/>
      <c r="I231" s="83"/>
      <c r="J231" s="147"/>
      <c r="L231" s="374">
        <f t="shared" si="10"/>
        <v>0</v>
      </c>
      <c r="N231" s="67" t="str">
        <f t="shared" si="11"/>
        <v/>
      </c>
      <c r="O231" s="68">
        <f t="shared" si="12"/>
        <v>0</v>
      </c>
    </row>
    <row r="232" spans="1:15" ht="12" customHeight="1">
      <c r="A232" s="106"/>
      <c r="B232" s="292"/>
      <c r="C232" s="92"/>
      <c r="D232" s="145"/>
      <c r="E232" s="145"/>
      <c r="F232" s="309"/>
      <c r="G232" s="98"/>
      <c r="H232" s="82"/>
      <c r="I232" s="83"/>
      <c r="J232" s="145"/>
      <c r="L232" s="374">
        <f t="shared" si="10"/>
        <v>0</v>
      </c>
      <c r="N232" s="67" t="str">
        <f t="shared" si="11"/>
        <v/>
      </c>
      <c r="O232" s="68">
        <f t="shared" si="12"/>
        <v>0</v>
      </c>
    </row>
    <row r="233" spans="1:15" ht="12" customHeight="1">
      <c r="A233" s="106"/>
      <c r="B233" s="292"/>
      <c r="C233" s="92"/>
      <c r="D233" s="145"/>
      <c r="E233" s="145"/>
      <c r="F233" s="309"/>
      <c r="G233" s="98"/>
      <c r="H233" s="82"/>
      <c r="I233" s="83"/>
      <c r="J233" s="145"/>
      <c r="L233" s="374">
        <f t="shared" si="10"/>
        <v>0</v>
      </c>
      <c r="N233" s="67" t="str">
        <f t="shared" si="11"/>
        <v/>
      </c>
      <c r="O233" s="68">
        <f t="shared" si="12"/>
        <v>0</v>
      </c>
    </row>
    <row r="234" spans="1:15" ht="12" customHeight="1">
      <c r="A234" s="106"/>
      <c r="B234" s="282"/>
      <c r="C234" s="92"/>
      <c r="D234" s="145"/>
      <c r="E234" s="145"/>
      <c r="F234" s="309"/>
      <c r="G234" s="98"/>
      <c r="H234" s="82"/>
      <c r="I234" s="83"/>
      <c r="J234" s="145"/>
      <c r="L234" s="374">
        <f t="shared" si="10"/>
        <v>0</v>
      </c>
      <c r="N234" s="67" t="str">
        <f t="shared" si="11"/>
        <v/>
      </c>
      <c r="O234" s="68">
        <f t="shared" si="12"/>
        <v>0</v>
      </c>
    </row>
    <row r="235" spans="1:15" ht="12" customHeight="1">
      <c r="A235" s="106"/>
      <c r="B235" s="291"/>
      <c r="C235" s="92"/>
      <c r="D235" s="145"/>
      <c r="E235" s="145"/>
      <c r="F235" s="309"/>
      <c r="G235" s="98"/>
      <c r="H235" s="82"/>
      <c r="I235" s="83"/>
      <c r="J235" s="145"/>
      <c r="L235" s="374">
        <f t="shared" si="10"/>
        <v>0</v>
      </c>
      <c r="N235" s="67" t="str">
        <f t="shared" si="11"/>
        <v/>
      </c>
      <c r="O235" s="68">
        <f t="shared" si="12"/>
        <v>0</v>
      </c>
    </row>
    <row r="236" spans="1:15" ht="12" customHeight="1">
      <c r="A236" s="106"/>
      <c r="B236" s="282"/>
      <c r="C236" s="92"/>
      <c r="D236" s="145"/>
      <c r="E236" s="145"/>
      <c r="F236" s="309"/>
      <c r="G236" s="98"/>
      <c r="H236" s="82"/>
      <c r="I236" s="83"/>
      <c r="J236" s="145"/>
      <c r="L236" s="374">
        <f t="shared" si="10"/>
        <v>0</v>
      </c>
      <c r="N236" s="67" t="str">
        <f t="shared" si="11"/>
        <v/>
      </c>
      <c r="O236" s="68">
        <f t="shared" si="12"/>
        <v>0</v>
      </c>
    </row>
    <row r="237" spans="1:15" ht="12" customHeight="1">
      <c r="A237" s="106"/>
      <c r="B237" s="291"/>
      <c r="C237" s="92"/>
      <c r="D237" s="145"/>
      <c r="E237" s="145"/>
      <c r="F237" s="309"/>
      <c r="G237" s="98"/>
      <c r="H237" s="82"/>
      <c r="I237" s="83"/>
      <c r="J237" s="145"/>
      <c r="L237" s="374">
        <f t="shared" si="10"/>
        <v>0</v>
      </c>
      <c r="N237" s="67" t="str">
        <f t="shared" si="11"/>
        <v/>
      </c>
      <c r="O237" s="68">
        <f t="shared" si="12"/>
        <v>0</v>
      </c>
    </row>
    <row r="238" spans="1:15" ht="12" customHeight="1">
      <c r="A238" s="106"/>
      <c r="B238" s="291"/>
      <c r="C238" s="92"/>
      <c r="D238" s="145"/>
      <c r="E238" s="145"/>
      <c r="F238" s="98"/>
      <c r="G238" s="98"/>
      <c r="H238" s="82"/>
      <c r="I238" s="83"/>
      <c r="J238" s="145"/>
      <c r="L238" s="374">
        <f t="shared" si="10"/>
        <v>0</v>
      </c>
      <c r="N238" s="67" t="str">
        <f t="shared" si="11"/>
        <v/>
      </c>
      <c r="O238" s="68">
        <f t="shared" si="12"/>
        <v>0</v>
      </c>
    </row>
    <row r="239" spans="1:15" ht="12" customHeight="1">
      <c r="A239" s="106"/>
      <c r="B239" s="292"/>
      <c r="C239" s="92"/>
      <c r="D239" s="145"/>
      <c r="E239" s="145"/>
      <c r="F239" s="98"/>
      <c r="G239" s="98"/>
      <c r="H239" s="82"/>
      <c r="I239" s="83"/>
      <c r="J239" s="145"/>
      <c r="L239" s="374">
        <f t="shared" si="10"/>
        <v>0</v>
      </c>
      <c r="N239" s="67" t="str">
        <f t="shared" si="11"/>
        <v/>
      </c>
      <c r="O239" s="68">
        <f t="shared" si="12"/>
        <v>0</v>
      </c>
    </row>
    <row r="240" spans="1:15" ht="12" customHeight="1">
      <c r="A240" s="106"/>
      <c r="B240" s="292"/>
      <c r="C240" s="92"/>
      <c r="D240" s="145"/>
      <c r="E240" s="145"/>
      <c r="F240" s="98"/>
      <c r="G240" s="98"/>
      <c r="H240" s="82"/>
      <c r="I240" s="83"/>
      <c r="J240" s="83"/>
      <c r="L240" s="374">
        <f t="shared" si="10"/>
        <v>0</v>
      </c>
      <c r="N240" s="67" t="str">
        <f t="shared" si="11"/>
        <v/>
      </c>
      <c r="O240" s="68">
        <f t="shared" si="12"/>
        <v>0</v>
      </c>
    </row>
    <row r="241" spans="1:15" ht="12" customHeight="1">
      <c r="A241" s="91"/>
      <c r="B241" s="106"/>
      <c r="C241" s="106"/>
      <c r="D241" s="93"/>
      <c r="E241" s="93"/>
      <c r="F241" s="117"/>
      <c r="G241" s="162"/>
      <c r="H241" s="163"/>
      <c r="I241" s="83"/>
      <c r="J241" s="124"/>
      <c r="L241" s="374">
        <f t="shared" si="10"/>
        <v>0</v>
      </c>
      <c r="N241" s="67" t="str">
        <f t="shared" si="11"/>
        <v/>
      </c>
      <c r="O241" s="68">
        <f t="shared" si="12"/>
        <v>0</v>
      </c>
    </row>
    <row r="242" spans="1:15" ht="12" customHeight="1">
      <c r="A242" s="106"/>
      <c r="B242" s="132"/>
      <c r="C242" s="121"/>
      <c r="D242" s="122"/>
      <c r="E242" s="122"/>
      <c r="F242" s="86" t="s">
        <v>13</v>
      </c>
      <c r="G242" s="201"/>
      <c r="H242" s="184"/>
      <c r="I242" s="202"/>
      <c r="J242" s="124"/>
      <c r="L242" s="374">
        <f t="shared" si="10"/>
        <v>0</v>
      </c>
      <c r="N242" s="67" t="str">
        <f t="shared" si="11"/>
        <v/>
      </c>
      <c r="O242" s="68" t="str">
        <f t="shared" si="12"/>
        <v xml:space="preserve"> </v>
      </c>
    </row>
    <row r="243" spans="1:15" ht="12" customHeight="1">
      <c r="A243" s="106"/>
      <c r="B243" s="132"/>
      <c r="C243" s="121"/>
      <c r="D243" s="122"/>
      <c r="E243" s="122"/>
      <c r="F243" s="86" t="s">
        <v>13</v>
      </c>
      <c r="G243" s="201"/>
      <c r="H243" s="184"/>
      <c r="I243" s="98"/>
      <c r="J243" s="124"/>
      <c r="L243" s="374">
        <f t="shared" si="10"/>
        <v>0</v>
      </c>
      <c r="N243" s="67" t="str">
        <f t="shared" si="11"/>
        <v/>
      </c>
      <c r="O243" s="68" t="str">
        <f t="shared" si="12"/>
        <v xml:space="preserve"> </v>
      </c>
    </row>
    <row r="244" spans="1:15" ht="12" customHeight="1">
      <c r="A244" s="106"/>
      <c r="B244" s="132"/>
      <c r="C244" s="121"/>
      <c r="D244" s="122"/>
      <c r="E244" s="122"/>
      <c r="F244" s="86" t="s">
        <v>13</v>
      </c>
      <c r="G244" s="201"/>
      <c r="H244" s="184"/>
      <c r="I244" s="98"/>
      <c r="J244" s="124"/>
      <c r="L244" s="374">
        <f t="shared" si="10"/>
        <v>0</v>
      </c>
      <c r="N244" s="67" t="str">
        <f t="shared" si="11"/>
        <v/>
      </c>
      <c r="O244" s="68" t="str">
        <f t="shared" si="12"/>
        <v xml:space="preserve"> </v>
      </c>
    </row>
    <row r="245" spans="1:15" ht="12" customHeight="1">
      <c r="A245" s="106"/>
      <c r="B245" s="125"/>
      <c r="C245" s="106"/>
      <c r="D245" s="93"/>
      <c r="E245" s="93"/>
      <c r="F245" s="117"/>
      <c r="G245" s="93"/>
      <c r="H245" s="117"/>
      <c r="I245" s="117"/>
      <c r="J245" s="83"/>
      <c r="L245" s="374">
        <f t="shared" si="10"/>
        <v>0</v>
      </c>
      <c r="N245" s="67" t="str">
        <f t="shared" si="11"/>
        <v/>
      </c>
      <c r="O245" s="68">
        <f t="shared" si="12"/>
        <v>0</v>
      </c>
    </row>
    <row r="246" spans="1:15" ht="12" customHeight="1">
      <c r="A246" s="106"/>
      <c r="B246" s="106"/>
      <c r="C246" s="106"/>
      <c r="D246" s="93"/>
      <c r="E246" s="93"/>
      <c r="F246" s="117" t="s">
        <v>13</v>
      </c>
      <c r="G246" s="93"/>
      <c r="H246" s="83"/>
      <c r="I246" s="83"/>
      <c r="J246" s="83"/>
      <c r="L246" s="374">
        <f t="shared" si="10"/>
        <v>0</v>
      </c>
      <c r="N246" s="67" t="str">
        <f t="shared" si="11"/>
        <v/>
      </c>
      <c r="O246" s="68" t="str">
        <f t="shared" si="12"/>
        <v xml:space="preserve"> </v>
      </c>
    </row>
    <row r="247" spans="1:15" ht="12" customHeight="1">
      <c r="A247" s="106"/>
      <c r="B247" s="106"/>
      <c r="C247" s="106"/>
      <c r="D247" s="93"/>
      <c r="E247" s="93"/>
      <c r="F247" s="117"/>
      <c r="G247" s="93"/>
      <c r="H247" s="83"/>
      <c r="I247" s="83"/>
      <c r="J247" s="83"/>
      <c r="L247" s="374">
        <f t="shared" si="10"/>
        <v>0</v>
      </c>
      <c r="N247" s="92" t="str">
        <f t="shared" si="11"/>
        <v/>
      </c>
      <c r="O247" s="109">
        <f t="shared" si="12"/>
        <v>0</v>
      </c>
    </row>
    <row r="248" spans="1:15" ht="12" customHeight="1">
      <c r="A248" s="106"/>
      <c r="B248" s="106"/>
      <c r="C248" s="106"/>
      <c r="D248" s="93"/>
      <c r="E248" s="93"/>
      <c r="F248" s="117"/>
      <c r="G248" s="93"/>
      <c r="H248" s="83"/>
      <c r="I248" s="83"/>
      <c r="J248" s="83"/>
      <c r="L248" s="374">
        <f t="shared" si="10"/>
        <v>0</v>
      </c>
      <c r="N248" s="92" t="str">
        <f t="shared" si="11"/>
        <v/>
      </c>
      <c r="O248" s="109">
        <f t="shared" si="12"/>
        <v>0</v>
      </c>
    </row>
    <row r="249" spans="1:15" ht="12" customHeight="1">
      <c r="A249" s="106"/>
      <c r="B249" s="106"/>
      <c r="C249" s="106"/>
      <c r="D249" s="93"/>
      <c r="E249" s="93"/>
      <c r="F249" s="117"/>
      <c r="G249" s="93"/>
      <c r="H249" s="83"/>
      <c r="I249" s="83"/>
      <c r="J249" s="83"/>
      <c r="L249" s="374">
        <f t="shared" si="10"/>
        <v>0</v>
      </c>
      <c r="N249" s="92" t="str">
        <f t="shared" si="11"/>
        <v/>
      </c>
      <c r="O249" s="109">
        <f t="shared" si="12"/>
        <v>0</v>
      </c>
    </row>
    <row r="250" spans="1:15" ht="12" customHeight="1">
      <c r="A250" s="106"/>
      <c r="B250" s="106"/>
      <c r="C250" s="106"/>
      <c r="D250" s="93"/>
      <c r="E250" s="93"/>
      <c r="F250" s="117"/>
      <c r="G250" s="93"/>
      <c r="H250" s="83"/>
      <c r="I250" s="83"/>
      <c r="J250" s="83"/>
      <c r="L250" s="374">
        <f t="shared" si="10"/>
        <v>0</v>
      </c>
      <c r="N250" s="92" t="str">
        <f t="shared" si="11"/>
        <v/>
      </c>
      <c r="O250" s="109">
        <f t="shared" si="12"/>
        <v>0</v>
      </c>
    </row>
    <row r="251" spans="1:15" ht="12" customHeight="1">
      <c r="A251" s="106"/>
      <c r="B251" s="106"/>
      <c r="C251" s="106"/>
      <c r="D251" s="93"/>
      <c r="E251" s="93"/>
      <c r="F251" s="117"/>
      <c r="G251" s="93"/>
      <c r="H251" s="83"/>
      <c r="I251" s="83"/>
      <c r="J251" s="83"/>
      <c r="L251" s="374">
        <f t="shared" si="10"/>
        <v>0</v>
      </c>
      <c r="N251" s="92" t="str">
        <f t="shared" si="11"/>
        <v/>
      </c>
      <c r="O251" s="109">
        <f t="shared" si="12"/>
        <v>0</v>
      </c>
    </row>
    <row r="252" spans="1:15" ht="12" customHeight="1">
      <c r="A252" s="106"/>
      <c r="B252" s="106"/>
      <c r="C252" s="106"/>
      <c r="D252" s="93"/>
      <c r="E252" s="93"/>
      <c r="F252" s="117"/>
      <c r="G252" s="93"/>
      <c r="H252" s="152"/>
      <c r="I252" s="117"/>
      <c r="J252" s="83"/>
      <c r="L252" s="374">
        <f t="shared" si="10"/>
        <v>0</v>
      </c>
      <c r="N252" s="92" t="str">
        <f t="shared" si="11"/>
        <v/>
      </c>
      <c r="O252" s="109">
        <f t="shared" si="12"/>
        <v>0</v>
      </c>
    </row>
    <row r="253" spans="1:15" ht="12" customHeight="1">
      <c r="A253" s="106"/>
      <c r="B253" s="106"/>
      <c r="C253" s="106"/>
      <c r="D253" s="93"/>
      <c r="E253" s="93"/>
      <c r="F253" s="133"/>
      <c r="G253" s="93"/>
      <c r="H253" s="152"/>
      <c r="I253" s="117"/>
      <c r="J253" s="83"/>
      <c r="L253" s="374">
        <f t="shared" si="10"/>
        <v>0</v>
      </c>
      <c r="N253" s="92" t="str">
        <f t="shared" si="11"/>
        <v/>
      </c>
      <c r="O253" s="109">
        <f t="shared" si="12"/>
        <v>0</v>
      </c>
    </row>
    <row r="254" spans="1:15" ht="12" customHeight="1">
      <c r="A254" s="106"/>
      <c r="B254" s="106"/>
      <c r="C254" s="106"/>
      <c r="D254" s="93"/>
      <c r="E254" s="93"/>
      <c r="F254" s="174"/>
      <c r="G254" s="93"/>
      <c r="H254" s="205"/>
      <c r="I254" s="117"/>
      <c r="J254" s="83"/>
      <c r="L254" s="374">
        <f t="shared" si="10"/>
        <v>0</v>
      </c>
      <c r="N254" s="92" t="str">
        <f t="shared" si="11"/>
        <v/>
      </c>
      <c r="O254" s="109">
        <f t="shared" si="12"/>
        <v>0</v>
      </c>
    </row>
    <row r="255" spans="1:15" ht="12" customHeight="1">
      <c r="A255" s="106"/>
      <c r="B255" s="106"/>
      <c r="C255" s="106"/>
      <c r="D255" s="135"/>
      <c r="E255" s="93"/>
      <c r="F255" s="151"/>
      <c r="G255" s="93"/>
      <c r="H255" s="203"/>
      <c r="I255" s="107"/>
      <c r="J255" s="83"/>
      <c r="L255" s="374">
        <f t="shared" si="10"/>
        <v>0</v>
      </c>
      <c r="N255" s="92" t="str">
        <f t="shared" si="11"/>
        <v/>
      </c>
      <c r="O255" s="109">
        <f t="shared" si="12"/>
        <v>0</v>
      </c>
    </row>
    <row r="256" spans="1:15" ht="12" customHeight="1">
      <c r="A256" s="106"/>
      <c r="B256" s="106"/>
      <c r="C256" s="106"/>
      <c r="D256" s="135"/>
      <c r="E256" s="93"/>
      <c r="F256" s="174"/>
      <c r="G256" s="93"/>
      <c r="H256" s="204"/>
      <c r="I256" s="107"/>
      <c r="J256" s="83"/>
      <c r="L256" s="374">
        <f t="shared" si="10"/>
        <v>0</v>
      </c>
      <c r="N256" s="92" t="str">
        <f t="shared" si="11"/>
        <v/>
      </c>
      <c r="O256" s="109">
        <f t="shared" si="12"/>
        <v>0</v>
      </c>
    </row>
    <row r="257" spans="1:15" ht="12" customHeight="1">
      <c r="A257" s="106"/>
      <c r="B257" s="106"/>
      <c r="C257" s="106"/>
      <c r="D257" s="135"/>
      <c r="E257" s="93"/>
      <c r="F257" s="174"/>
      <c r="G257" s="93"/>
      <c r="H257" s="205"/>
      <c r="I257" s="107"/>
      <c r="J257" s="83"/>
      <c r="L257" s="374">
        <f t="shared" si="10"/>
        <v>0</v>
      </c>
      <c r="N257" s="92" t="str">
        <f t="shared" si="11"/>
        <v/>
      </c>
      <c r="O257" s="109">
        <f t="shared" si="12"/>
        <v>0</v>
      </c>
    </row>
    <row r="258" spans="1:15" ht="12" customHeight="1">
      <c r="A258" s="106"/>
      <c r="B258" s="106"/>
      <c r="C258" s="106"/>
      <c r="D258" s="135"/>
      <c r="E258" s="93"/>
      <c r="F258" s="174"/>
      <c r="G258" s="93"/>
      <c r="H258" s="205"/>
      <c r="I258" s="107"/>
      <c r="J258" s="83"/>
      <c r="L258" s="374">
        <f t="shared" si="10"/>
        <v>0</v>
      </c>
      <c r="N258" s="92" t="str">
        <f t="shared" si="11"/>
        <v/>
      </c>
      <c r="O258" s="109">
        <f t="shared" si="12"/>
        <v>0</v>
      </c>
    </row>
    <row r="259" spans="1:15" ht="12" customHeight="1">
      <c r="A259" s="106"/>
      <c r="B259" s="106"/>
      <c r="C259" s="106"/>
      <c r="D259" s="93"/>
      <c r="E259" s="93"/>
      <c r="F259" s="133"/>
      <c r="G259" s="173"/>
      <c r="H259" s="205"/>
      <c r="I259" s="107"/>
      <c r="J259" s="83"/>
      <c r="L259" s="374">
        <f t="shared" si="10"/>
        <v>0</v>
      </c>
      <c r="N259" s="92" t="str">
        <f t="shared" si="11"/>
        <v/>
      </c>
      <c r="O259" s="109">
        <f t="shared" si="12"/>
        <v>0</v>
      </c>
    </row>
    <row r="260" spans="1:15" ht="12" customHeight="1">
      <c r="A260" s="106"/>
      <c r="B260" s="106"/>
      <c r="C260" s="106"/>
      <c r="D260" s="93"/>
      <c r="E260" s="93"/>
      <c r="F260" s="174"/>
      <c r="G260" s="173"/>
      <c r="H260" s="205"/>
      <c r="I260" s="107"/>
      <c r="J260" s="83"/>
      <c r="L260" s="374">
        <f t="shared" si="10"/>
        <v>0</v>
      </c>
      <c r="N260" s="92" t="str">
        <f t="shared" si="11"/>
        <v/>
      </c>
      <c r="O260" s="109">
        <f t="shared" si="12"/>
        <v>0</v>
      </c>
    </row>
    <row r="261" spans="1:15" ht="12" customHeight="1">
      <c r="A261" s="106"/>
      <c r="B261" s="106"/>
      <c r="C261" s="106"/>
      <c r="D261" s="93"/>
      <c r="E261" s="93"/>
      <c r="F261" s="174"/>
      <c r="G261" s="173"/>
      <c r="H261" s="205"/>
      <c r="I261" s="107"/>
      <c r="J261" s="83"/>
      <c r="L261" s="374">
        <f t="shared" si="10"/>
        <v>0</v>
      </c>
      <c r="N261" s="92" t="str">
        <f t="shared" si="11"/>
        <v/>
      </c>
      <c r="O261" s="109">
        <f t="shared" si="12"/>
        <v>0</v>
      </c>
    </row>
    <row r="262" spans="1:15" ht="12" customHeight="1">
      <c r="A262" s="106"/>
      <c r="B262" s="9"/>
      <c r="C262" s="106"/>
      <c r="D262" s="93"/>
      <c r="E262" s="93"/>
      <c r="F262" s="174"/>
      <c r="G262" s="93"/>
      <c r="H262" s="106"/>
      <c r="I262" s="107"/>
      <c r="J262" s="83"/>
      <c r="L262" s="374">
        <f t="shared" si="10"/>
        <v>0</v>
      </c>
      <c r="N262" s="92" t="str">
        <f t="shared" si="11"/>
        <v/>
      </c>
      <c r="O262" s="109">
        <f t="shared" si="12"/>
        <v>0</v>
      </c>
    </row>
    <row r="263" spans="1:15" ht="12" customHeight="1" thickBot="1">
      <c r="A263" s="106"/>
      <c r="B263" s="9" t="s">
        <v>12</v>
      </c>
      <c r="C263" s="106"/>
      <c r="D263" s="93"/>
      <c r="E263" s="93"/>
      <c r="F263" s="174"/>
      <c r="G263" s="93"/>
      <c r="H263" s="106"/>
      <c r="I263" s="107"/>
      <c r="J263" s="83"/>
      <c r="L263" s="374">
        <f t="shared" si="10"/>
        <v>0</v>
      </c>
      <c r="N263" s="92" t="str">
        <f t="shared" si="11"/>
        <v/>
      </c>
      <c r="O263" s="109">
        <f t="shared" si="12"/>
        <v>0</v>
      </c>
    </row>
    <row r="264" spans="1:15" ht="12" customHeight="1">
      <c r="A264" s="965" t="s">
        <v>2132</v>
      </c>
      <c r="B264" s="966"/>
      <c r="C264" s="966"/>
      <c r="D264" s="966"/>
      <c r="E264" s="966"/>
      <c r="F264" s="966"/>
      <c r="G264" s="966"/>
      <c r="H264" s="966"/>
      <c r="I264" s="966"/>
      <c r="J264" s="967"/>
      <c r="L264" s="374">
        <f t="shared" si="10"/>
        <v>0</v>
      </c>
      <c r="N264" s="92" t="str">
        <f t="shared" si="11"/>
        <v/>
      </c>
      <c r="O264" s="109">
        <f t="shared" si="12"/>
        <v>0</v>
      </c>
    </row>
    <row r="265" spans="1:15" ht="12" customHeight="1">
      <c r="A265" s="968"/>
      <c r="B265" s="969"/>
      <c r="C265" s="969"/>
      <c r="D265" s="969"/>
      <c r="E265" s="969"/>
      <c r="F265" s="969"/>
      <c r="G265" s="969"/>
      <c r="H265" s="969"/>
      <c r="I265" s="969"/>
      <c r="J265" s="970"/>
      <c r="L265" s="374">
        <f t="shared" si="10"/>
        <v>0</v>
      </c>
      <c r="N265" s="92" t="str">
        <f t="shared" si="11"/>
        <v/>
      </c>
      <c r="O265" s="109">
        <f t="shared" si="12"/>
        <v>0</v>
      </c>
    </row>
    <row r="266" spans="1:15" ht="12" customHeight="1">
      <c r="A266" s="968"/>
      <c r="B266" s="969"/>
      <c r="C266" s="969"/>
      <c r="D266" s="969"/>
      <c r="E266" s="969"/>
      <c r="F266" s="969"/>
      <c r="G266" s="969"/>
      <c r="H266" s="969"/>
      <c r="I266" s="969"/>
      <c r="J266" s="970"/>
      <c r="L266" s="374">
        <f t="shared" si="10"/>
        <v>0</v>
      </c>
      <c r="N266" s="92" t="str">
        <f t="shared" si="11"/>
        <v/>
      </c>
      <c r="O266" s="109">
        <f t="shared" si="12"/>
        <v>0</v>
      </c>
    </row>
    <row r="267" spans="1:15" ht="12" customHeight="1">
      <c r="A267" s="968"/>
      <c r="B267" s="969"/>
      <c r="C267" s="969"/>
      <c r="D267" s="969"/>
      <c r="E267" s="969"/>
      <c r="F267" s="969"/>
      <c r="G267" s="969"/>
      <c r="H267" s="969"/>
      <c r="I267" s="969"/>
      <c r="J267" s="970"/>
      <c r="L267" s="374">
        <f t="shared" si="10"/>
        <v>0</v>
      </c>
      <c r="N267" s="92" t="str">
        <f t="shared" si="11"/>
        <v/>
      </c>
      <c r="O267" s="109">
        <f t="shared" si="12"/>
        <v>0</v>
      </c>
    </row>
    <row r="268" spans="1:15" ht="12" customHeight="1">
      <c r="A268" s="968"/>
      <c r="B268" s="969"/>
      <c r="C268" s="969"/>
      <c r="D268" s="969"/>
      <c r="E268" s="969"/>
      <c r="F268" s="969"/>
      <c r="G268" s="969"/>
      <c r="H268" s="969"/>
      <c r="I268" s="969"/>
      <c r="J268" s="970"/>
      <c r="L268" s="374">
        <f t="shared" ref="L268:L331" si="14">IF(E268&gt;0,F268,0)</f>
        <v>0</v>
      </c>
      <c r="N268" s="92" t="str">
        <f t="shared" ref="N268:N331" si="15">+D268&amp;G268</f>
        <v/>
      </c>
      <c r="O268" s="109">
        <f t="shared" ref="O268:O331" si="16">+F268</f>
        <v>0</v>
      </c>
    </row>
    <row r="269" spans="1:15" ht="12" customHeight="1">
      <c r="A269" s="968"/>
      <c r="B269" s="969"/>
      <c r="C269" s="969"/>
      <c r="D269" s="969"/>
      <c r="E269" s="969"/>
      <c r="F269" s="969"/>
      <c r="G269" s="969"/>
      <c r="H269" s="969"/>
      <c r="I269" s="969"/>
      <c r="J269" s="970"/>
      <c r="L269" s="374">
        <f t="shared" si="14"/>
        <v>0</v>
      </c>
      <c r="N269" s="92" t="str">
        <f t="shared" si="15"/>
        <v/>
      </c>
      <c r="O269" s="109">
        <f t="shared" si="16"/>
        <v>0</v>
      </c>
    </row>
    <row r="270" spans="1:15" ht="12" customHeight="1">
      <c r="A270" s="968"/>
      <c r="B270" s="969"/>
      <c r="C270" s="969"/>
      <c r="D270" s="969"/>
      <c r="E270" s="969"/>
      <c r="F270" s="969"/>
      <c r="G270" s="969"/>
      <c r="H270" s="969"/>
      <c r="I270" s="969"/>
      <c r="J270" s="970"/>
      <c r="L270" s="374">
        <f t="shared" si="14"/>
        <v>0</v>
      </c>
      <c r="N270" s="92" t="str">
        <f t="shared" si="15"/>
        <v/>
      </c>
      <c r="O270" s="109">
        <f t="shared" si="16"/>
        <v>0</v>
      </c>
    </row>
    <row r="271" spans="1:15" ht="12" customHeight="1">
      <c r="A271" s="968"/>
      <c r="B271" s="969"/>
      <c r="C271" s="969"/>
      <c r="D271" s="969"/>
      <c r="E271" s="969"/>
      <c r="F271" s="969"/>
      <c r="G271" s="969"/>
      <c r="H271" s="969"/>
      <c r="I271" s="969"/>
      <c r="J271" s="970"/>
      <c r="L271" s="374">
        <f t="shared" si="14"/>
        <v>0</v>
      </c>
      <c r="N271" s="92" t="str">
        <f t="shared" si="15"/>
        <v/>
      </c>
      <c r="O271" s="109">
        <f t="shared" si="16"/>
        <v>0</v>
      </c>
    </row>
    <row r="272" spans="1:15" ht="12" customHeight="1">
      <c r="A272" s="968"/>
      <c r="B272" s="969"/>
      <c r="C272" s="969"/>
      <c r="D272" s="969"/>
      <c r="E272" s="969"/>
      <c r="F272" s="969"/>
      <c r="G272" s="969"/>
      <c r="H272" s="969"/>
      <c r="I272" s="969"/>
      <c r="J272" s="970"/>
      <c r="L272" s="374">
        <f t="shared" si="14"/>
        <v>0</v>
      </c>
      <c r="N272" s="92" t="str">
        <f t="shared" si="15"/>
        <v/>
      </c>
      <c r="O272" s="109">
        <f t="shared" si="16"/>
        <v>0</v>
      </c>
    </row>
    <row r="273" spans="1:15" ht="12" customHeight="1" thickBot="1">
      <c r="A273" s="971"/>
      <c r="B273" s="972"/>
      <c r="C273" s="972"/>
      <c r="D273" s="972"/>
      <c r="E273" s="972"/>
      <c r="F273" s="972"/>
      <c r="G273" s="972"/>
      <c r="H273" s="972"/>
      <c r="I273" s="972"/>
      <c r="J273" s="973"/>
      <c r="L273" s="374">
        <f t="shared" si="14"/>
        <v>0</v>
      </c>
      <c r="N273" s="92" t="str">
        <f t="shared" si="15"/>
        <v/>
      </c>
      <c r="O273" s="109">
        <f t="shared" si="16"/>
        <v>0</v>
      </c>
    </row>
    <row r="274" spans="1:15" ht="12" customHeight="1">
      <c r="A274" s="92"/>
      <c r="B274" s="92"/>
      <c r="C274" s="92"/>
      <c r="D274" s="81"/>
      <c r="E274" s="81"/>
      <c r="F274" s="180"/>
      <c r="G274" s="81"/>
      <c r="H274" s="81"/>
      <c r="I274" s="193"/>
      <c r="J274" s="86"/>
      <c r="L274" s="374">
        <f t="shared" si="14"/>
        <v>0</v>
      </c>
      <c r="N274" s="92" t="str">
        <f t="shared" si="15"/>
        <v/>
      </c>
      <c r="O274" s="109">
        <f t="shared" si="16"/>
        <v>0</v>
      </c>
    </row>
    <row r="275" spans="1:15" ht="12" customHeight="1">
      <c r="A275" s="92"/>
      <c r="B275" s="7" t="str">
        <f>Inputs!$C$2</f>
        <v>Rocky Mountain Power</v>
      </c>
      <c r="C275" s="67"/>
      <c r="D275" s="79"/>
      <c r="E275" s="79"/>
      <c r="F275" s="166"/>
      <c r="G275" s="79"/>
      <c r="H275" s="67"/>
      <c r="I275" s="87" t="s">
        <v>0</v>
      </c>
      <c r="J275" s="300">
        <v>4.5</v>
      </c>
      <c r="K275" s="86"/>
      <c r="L275" s="374">
        <f t="shared" si="14"/>
        <v>0</v>
      </c>
      <c r="N275" s="92" t="str">
        <f t="shared" si="15"/>
        <v/>
      </c>
      <c r="O275" s="109">
        <f t="shared" si="16"/>
        <v>0</v>
      </c>
    </row>
    <row r="276" spans="1:15" ht="12" customHeight="1">
      <c r="A276" s="92"/>
      <c r="B276" s="7" t="str">
        <f>Inputs!$C$3</f>
        <v>Utah Results of Operations - December 2014</v>
      </c>
      <c r="C276" s="67"/>
      <c r="D276" s="79"/>
      <c r="E276" s="79"/>
      <c r="F276" s="166"/>
      <c r="G276" s="79"/>
      <c r="H276" s="67"/>
      <c r="I276" s="68"/>
      <c r="J276" s="89"/>
      <c r="L276" s="374">
        <f t="shared" si="14"/>
        <v>0</v>
      </c>
      <c r="N276" s="92" t="str">
        <f t="shared" si="15"/>
        <v/>
      </c>
      <c r="O276" s="109">
        <f t="shared" si="16"/>
        <v>0</v>
      </c>
    </row>
    <row r="277" spans="1:15" ht="12" customHeight="1">
      <c r="A277" s="92"/>
      <c r="B277" s="32" t="s">
        <v>159</v>
      </c>
      <c r="C277" s="67"/>
      <c r="D277" s="79"/>
      <c r="E277" s="79"/>
      <c r="F277" s="166"/>
      <c r="G277" s="79"/>
      <c r="H277" s="67"/>
      <c r="I277" s="68"/>
      <c r="J277" s="89"/>
      <c r="L277" s="374">
        <f t="shared" si="14"/>
        <v>0</v>
      </c>
      <c r="N277" s="92" t="str">
        <f t="shared" si="15"/>
        <v/>
      </c>
      <c r="O277" s="109">
        <f t="shared" si="16"/>
        <v>0</v>
      </c>
    </row>
    <row r="278" spans="1:15" ht="12" customHeight="1">
      <c r="A278" s="92"/>
      <c r="B278" s="67"/>
      <c r="C278" s="67"/>
      <c r="D278" s="79"/>
      <c r="E278" s="79"/>
      <c r="F278" s="166"/>
      <c r="G278" s="79"/>
      <c r="H278" s="67"/>
      <c r="I278" s="68"/>
      <c r="J278" s="89"/>
      <c r="L278" s="374">
        <f t="shared" si="14"/>
        <v>0</v>
      </c>
      <c r="N278" s="92" t="str">
        <f t="shared" si="15"/>
        <v/>
      </c>
      <c r="O278" s="109">
        <f t="shared" si="16"/>
        <v>0</v>
      </c>
    </row>
    <row r="279" spans="1:15" ht="12" customHeight="1">
      <c r="A279" s="92"/>
      <c r="B279" s="67"/>
      <c r="C279" s="67"/>
      <c r="D279" s="79"/>
      <c r="E279" s="79"/>
      <c r="F279" s="166"/>
      <c r="G279" s="79"/>
      <c r="H279" s="67"/>
      <c r="I279" s="68"/>
      <c r="J279" s="89"/>
      <c r="L279" s="374">
        <f t="shared" si="14"/>
        <v>0</v>
      </c>
      <c r="N279" s="92" t="str">
        <f t="shared" si="15"/>
        <v/>
      </c>
      <c r="O279" s="109">
        <f t="shared" si="16"/>
        <v>0</v>
      </c>
    </row>
    <row r="280" spans="1:15" ht="12" customHeight="1">
      <c r="A280" s="92"/>
      <c r="B280" s="67"/>
      <c r="C280" s="67"/>
      <c r="D280" s="79"/>
      <c r="E280" s="79"/>
      <c r="F280" s="167" t="s">
        <v>1</v>
      </c>
      <c r="G280" s="79"/>
      <c r="H280" s="79"/>
      <c r="I280" s="90" t="str">
        <f>+Inputs!$C$6</f>
        <v>UTAH</v>
      </c>
      <c r="J280" s="79"/>
      <c r="K280" s="86"/>
      <c r="L280" s="374">
        <f t="shared" si="14"/>
        <v>0</v>
      </c>
      <c r="N280" s="92" t="str">
        <f t="shared" si="15"/>
        <v/>
      </c>
      <c r="O280" s="109" t="str">
        <f t="shared" si="16"/>
        <v>TOTAL</v>
      </c>
    </row>
    <row r="281" spans="1:15" ht="12" customHeight="1">
      <c r="A281" s="92"/>
      <c r="B281" s="67"/>
      <c r="C281" s="67"/>
      <c r="D281" s="42" t="s">
        <v>2</v>
      </c>
      <c r="E281" s="42" t="s">
        <v>3</v>
      </c>
      <c r="F281" s="50" t="s">
        <v>4</v>
      </c>
      <c r="G281" s="42" t="s">
        <v>5</v>
      </c>
      <c r="H281" s="51" t="s">
        <v>6</v>
      </c>
      <c r="I281" s="43" t="s">
        <v>7</v>
      </c>
      <c r="J281" s="42" t="s">
        <v>8</v>
      </c>
      <c r="K281" s="86"/>
      <c r="L281" s="374" t="str">
        <f t="shared" si="14"/>
        <v>COMPANY</v>
      </c>
      <c r="N281" s="92" t="str">
        <f t="shared" si="15"/>
        <v>ACCOUNTFACTOR</v>
      </c>
      <c r="O281" s="109" t="str">
        <f t="shared" si="16"/>
        <v>COMPANY</v>
      </c>
    </row>
    <row r="282" spans="1:15" ht="12" customHeight="1">
      <c r="A282" s="106"/>
      <c r="B282" s="930" t="s">
        <v>151</v>
      </c>
      <c r="C282" s="931"/>
      <c r="D282" s="932"/>
      <c r="E282" s="932"/>
      <c r="F282" s="932"/>
      <c r="G282" s="932"/>
      <c r="H282" s="106"/>
      <c r="I282" s="117"/>
      <c r="J282" s="88"/>
      <c r="L282" s="374">
        <f t="shared" si="14"/>
        <v>0</v>
      </c>
      <c r="N282" s="67" t="str">
        <f t="shared" si="15"/>
        <v/>
      </c>
      <c r="O282" s="68">
        <f t="shared" si="16"/>
        <v>0</v>
      </c>
    </row>
    <row r="283" spans="1:15" ht="12" customHeight="1">
      <c r="A283" s="106"/>
      <c r="B283" s="930"/>
      <c r="C283" s="931"/>
      <c r="D283" s="932"/>
      <c r="E283" s="932"/>
      <c r="F283" s="932"/>
      <c r="G283" s="932"/>
      <c r="H283" s="82"/>
      <c r="I283" s="83"/>
      <c r="J283" s="97"/>
      <c r="L283" s="374">
        <f t="shared" si="14"/>
        <v>0</v>
      </c>
      <c r="N283" s="67" t="str">
        <f t="shared" si="15"/>
        <v/>
      </c>
      <c r="O283" s="68">
        <f t="shared" si="16"/>
        <v>0</v>
      </c>
    </row>
    <row r="284" spans="1:15" ht="12" customHeight="1">
      <c r="A284" s="106"/>
      <c r="B284" s="937" t="s">
        <v>2113</v>
      </c>
      <c r="C284" s="934"/>
      <c r="D284" s="935">
        <v>925</v>
      </c>
      <c r="E284" s="935" t="s">
        <v>244</v>
      </c>
      <c r="F284" s="904">
        <v>33106714.320000004</v>
      </c>
      <c r="G284" s="935" t="s">
        <v>40</v>
      </c>
      <c r="H284" s="82">
        <f>VLOOKUP(G284,'Alloc. Factors'!$B$2:$M$110,7,FALSE)</f>
        <v>0.42998140488280023</v>
      </c>
      <c r="I284" s="83">
        <f>F284*H284</f>
        <v>14235271.534367122</v>
      </c>
      <c r="J284" s="97" t="s">
        <v>245</v>
      </c>
      <c r="L284" s="374">
        <f t="shared" si="14"/>
        <v>33106714.320000004</v>
      </c>
      <c r="N284" s="67" t="str">
        <f t="shared" si="15"/>
        <v>925SO</v>
      </c>
      <c r="O284" s="68">
        <f t="shared" si="16"/>
        <v>33106714.320000004</v>
      </c>
    </row>
    <row r="285" spans="1:15" ht="12" customHeight="1">
      <c r="A285" s="106"/>
      <c r="B285" s="933"/>
      <c r="C285" s="934"/>
      <c r="D285" s="935"/>
      <c r="E285" s="935"/>
      <c r="F285" s="904"/>
      <c r="G285" s="935"/>
      <c r="H285" s="82"/>
      <c r="I285" s="83"/>
      <c r="J285" s="97"/>
      <c r="L285" s="374">
        <f t="shared" si="14"/>
        <v>0</v>
      </c>
      <c r="N285" s="67" t="str">
        <f t="shared" si="15"/>
        <v/>
      </c>
      <c r="O285" s="68">
        <f t="shared" si="16"/>
        <v>0</v>
      </c>
    </row>
    <row r="286" spans="1:15" ht="12" customHeight="1">
      <c r="A286" s="106"/>
      <c r="B286" s="893" t="s">
        <v>1994</v>
      </c>
      <c r="C286" s="936"/>
      <c r="D286" s="735">
        <v>925</v>
      </c>
      <c r="E286" s="935" t="s">
        <v>244</v>
      </c>
      <c r="F286" s="912">
        <v>-893405.37</v>
      </c>
      <c r="G286" s="735" t="s">
        <v>40</v>
      </c>
      <c r="H286" s="82">
        <f>VLOOKUP(G286,'Alloc. Factors'!$B$2:$M$110,7,FALSE)</f>
        <v>0.42998140488280023</v>
      </c>
      <c r="I286" s="83">
        <f>F286*H286</f>
        <v>-384147.69612243795</v>
      </c>
      <c r="J286" s="95" t="s">
        <v>1996</v>
      </c>
      <c r="L286" s="374">
        <f t="shared" si="14"/>
        <v>-893405.37</v>
      </c>
      <c r="N286" s="67" t="str">
        <f t="shared" si="15"/>
        <v>925SO</v>
      </c>
      <c r="O286" s="68">
        <f t="shared" si="16"/>
        <v>-893405.37</v>
      </c>
    </row>
    <row r="287" spans="1:15" ht="12" customHeight="1">
      <c r="A287" s="106"/>
      <c r="B287" s="893" t="s">
        <v>1994</v>
      </c>
      <c r="C287" s="67"/>
      <c r="D287" s="735">
        <v>925</v>
      </c>
      <c r="E287" s="935" t="s">
        <v>244</v>
      </c>
      <c r="F287" s="912">
        <v>893405.37</v>
      </c>
      <c r="G287" s="735" t="s">
        <v>148</v>
      </c>
      <c r="H287" s="82">
        <f>VLOOKUP(G287,'Alloc. Factors'!$B$2:$M$110,7,FALSE)</f>
        <v>0</v>
      </c>
      <c r="I287" s="83">
        <f>F287*H287</f>
        <v>0</v>
      </c>
      <c r="J287" s="95" t="s">
        <v>1996</v>
      </c>
      <c r="L287" s="374">
        <f t="shared" si="14"/>
        <v>893405.37</v>
      </c>
      <c r="N287" s="67" t="str">
        <f t="shared" si="15"/>
        <v>925OR</v>
      </c>
      <c r="O287" s="68">
        <f t="shared" si="16"/>
        <v>893405.37</v>
      </c>
    </row>
    <row r="288" spans="1:15" ht="12" customHeight="1">
      <c r="A288" s="106"/>
      <c r="B288" s="67"/>
      <c r="C288" s="67"/>
      <c r="D288" s="67"/>
      <c r="E288" s="67"/>
      <c r="F288" s="912"/>
      <c r="G288" s="735"/>
      <c r="H288" s="82"/>
      <c r="I288" s="83"/>
      <c r="J288" s="95"/>
      <c r="L288" s="374">
        <f t="shared" si="14"/>
        <v>0</v>
      </c>
      <c r="N288" s="67" t="str">
        <f t="shared" si="15"/>
        <v/>
      </c>
      <c r="O288" s="68">
        <f t="shared" si="16"/>
        <v>0</v>
      </c>
    </row>
    <row r="289" spans="1:15" ht="12" customHeight="1">
      <c r="A289" s="106"/>
      <c r="B289" s="198"/>
      <c r="C289" s="936"/>
      <c r="D289" s="81"/>
      <c r="E289" s="81"/>
      <c r="F289" s="912"/>
      <c r="G289" s="735"/>
      <c r="H289" s="82"/>
      <c r="I289" s="83"/>
      <c r="J289" s="95"/>
      <c r="L289" s="374">
        <f t="shared" si="14"/>
        <v>0</v>
      </c>
      <c r="N289" s="67" t="str">
        <f t="shared" si="15"/>
        <v/>
      </c>
      <c r="O289" s="68">
        <f t="shared" si="16"/>
        <v>0</v>
      </c>
    </row>
    <row r="290" spans="1:15" ht="12" customHeight="1">
      <c r="A290" s="106"/>
      <c r="B290" s="46" t="s">
        <v>10</v>
      </c>
      <c r="C290" s="144"/>
      <c r="D290" s="145"/>
      <c r="E290" s="145"/>
      <c r="F290" s="86"/>
      <c r="G290" s="833"/>
      <c r="H290" s="82"/>
      <c r="I290" s="83"/>
      <c r="J290" s="95"/>
      <c r="L290" s="374">
        <f t="shared" si="14"/>
        <v>0</v>
      </c>
      <c r="N290" s="67" t="str">
        <f t="shared" si="15"/>
        <v/>
      </c>
      <c r="O290" s="68">
        <f t="shared" si="16"/>
        <v>0</v>
      </c>
    </row>
    <row r="291" spans="1:15" ht="12" customHeight="1">
      <c r="A291" s="106"/>
      <c r="B291" s="893" t="s">
        <v>1995</v>
      </c>
      <c r="C291" s="144"/>
      <c r="D291" s="145">
        <v>2282</v>
      </c>
      <c r="E291" s="735" t="s">
        <v>243</v>
      </c>
      <c r="F291" s="86">
        <v>55989808.4300007</v>
      </c>
      <c r="G291" s="833" t="s">
        <v>40</v>
      </c>
      <c r="H291" s="82">
        <f>VLOOKUP(G291,'Alloc. Factors'!$B$2:$M$110,7,FALSE)</f>
        <v>0.42998140488280023</v>
      </c>
      <c r="I291" s="83">
        <f>F291*H291</f>
        <v>24074576.487850554</v>
      </c>
      <c r="J291" s="95" t="s">
        <v>245</v>
      </c>
      <c r="L291" s="374">
        <f t="shared" si="14"/>
        <v>55989808.4300007</v>
      </c>
      <c r="N291" s="67" t="str">
        <f t="shared" si="15"/>
        <v>2282SO</v>
      </c>
      <c r="O291" s="68">
        <f t="shared" si="16"/>
        <v>55989808.4300007</v>
      </c>
    </row>
    <row r="292" spans="1:15" ht="12" customHeight="1">
      <c r="A292" s="106"/>
      <c r="B292" s="982" t="s">
        <v>2112</v>
      </c>
      <c r="C292" s="982"/>
      <c r="D292" s="735">
        <v>2282</v>
      </c>
      <c r="E292" s="735" t="s">
        <v>243</v>
      </c>
      <c r="F292" s="86">
        <v>-19627427.280769233</v>
      </c>
      <c r="G292" s="833" t="s">
        <v>40</v>
      </c>
      <c r="H292" s="82">
        <f>VLOOKUP(G292,'Alloc. Factors'!$B$2:$M$110,7,FALSE)</f>
        <v>0.42998140488280023</v>
      </c>
      <c r="I292" s="83">
        <f>F292*H292</f>
        <v>-8439428.7564201541</v>
      </c>
      <c r="J292" s="95" t="s">
        <v>245</v>
      </c>
      <c r="L292" s="374">
        <f t="shared" si="14"/>
        <v>-19627427.280769233</v>
      </c>
      <c r="N292" s="67" t="str">
        <f t="shared" si="15"/>
        <v>2282SO</v>
      </c>
      <c r="O292" s="68">
        <f t="shared" si="16"/>
        <v>-19627427.280769233</v>
      </c>
    </row>
    <row r="293" spans="1:15" ht="12" customHeight="1">
      <c r="A293" s="106"/>
      <c r="B293" s="982"/>
      <c r="C293" s="982"/>
      <c r="E293" s="177"/>
      <c r="F293" s="86"/>
      <c r="G293" s="177"/>
      <c r="H293" s="82"/>
      <c r="I293" s="83"/>
      <c r="J293" s="95"/>
      <c r="L293" s="374">
        <f t="shared" si="14"/>
        <v>0</v>
      </c>
      <c r="N293" s="67" t="str">
        <f t="shared" si="15"/>
        <v/>
      </c>
      <c r="O293" s="68">
        <f t="shared" si="16"/>
        <v>0</v>
      </c>
    </row>
    <row r="294" spans="1:15" ht="12" customHeight="1">
      <c r="A294" s="106"/>
      <c r="B294" s="92"/>
      <c r="E294" s="177"/>
      <c r="F294" s="86"/>
      <c r="G294" s="177"/>
      <c r="H294" s="82"/>
      <c r="I294" s="83"/>
      <c r="J294" s="95"/>
      <c r="L294" s="374">
        <f t="shared" si="14"/>
        <v>0</v>
      </c>
      <c r="N294" s="67" t="str">
        <f t="shared" si="15"/>
        <v/>
      </c>
      <c r="O294" s="68">
        <f t="shared" si="16"/>
        <v>0</v>
      </c>
    </row>
    <row r="295" spans="1:15" ht="12" customHeight="1">
      <c r="A295" s="106"/>
      <c r="I295" s="83"/>
      <c r="J295" s="95"/>
      <c r="L295" s="374">
        <f t="shared" si="14"/>
        <v>0</v>
      </c>
      <c r="N295" s="67" t="str">
        <f t="shared" si="15"/>
        <v/>
      </c>
      <c r="O295" s="68">
        <f t="shared" si="16"/>
        <v>0</v>
      </c>
    </row>
    <row r="296" spans="1:15" ht="12" customHeight="1">
      <c r="A296" s="106"/>
      <c r="I296" s="83"/>
      <c r="J296" s="95"/>
      <c r="L296" s="374">
        <f t="shared" si="14"/>
        <v>0</v>
      </c>
      <c r="N296" s="67" t="str">
        <f t="shared" si="15"/>
        <v/>
      </c>
      <c r="O296" s="68">
        <f t="shared" si="16"/>
        <v>0</v>
      </c>
    </row>
    <row r="297" spans="1:15" ht="12" customHeight="1">
      <c r="A297" s="106"/>
      <c r="B297" s="962" t="s">
        <v>210</v>
      </c>
      <c r="C297" s="92"/>
      <c r="D297" s="81"/>
      <c r="E297" s="81"/>
      <c r="F297" s="199"/>
      <c r="G297" s="206"/>
      <c r="H297" s="82"/>
      <c r="I297" s="83"/>
      <c r="J297" s="97"/>
      <c r="L297" s="374">
        <f t="shared" si="14"/>
        <v>0</v>
      </c>
      <c r="N297" s="67" t="str">
        <f t="shared" si="15"/>
        <v/>
      </c>
      <c r="O297" s="68">
        <f t="shared" si="16"/>
        <v>0</v>
      </c>
    </row>
    <row r="298" spans="1:15" ht="12" customHeight="1">
      <c r="A298" s="106"/>
      <c r="B298" s="961" t="s">
        <v>2162</v>
      </c>
      <c r="C298" s="92"/>
      <c r="D298" s="81" t="s">
        <v>171</v>
      </c>
      <c r="E298" s="81" t="s">
        <v>243</v>
      </c>
      <c r="F298" s="199">
        <v>-43531123</v>
      </c>
      <c r="G298" s="206" t="s">
        <v>40</v>
      </c>
      <c r="H298" s="82">
        <f>VLOOKUP(G298,'Alloc. Factors'!$B$2:$M$110,7,FALSE)</f>
        <v>0.42998140488280023</v>
      </c>
      <c r="I298" s="83">
        <f>F298*H298</f>
        <v>-18717573.423665978</v>
      </c>
      <c r="J298" s="97"/>
      <c r="L298" s="374">
        <f t="shared" si="14"/>
        <v>-43531123</v>
      </c>
      <c r="N298" s="67" t="str">
        <f t="shared" si="15"/>
        <v>SCHMDTSO</v>
      </c>
      <c r="O298" s="68">
        <f t="shared" si="16"/>
        <v>-43531123</v>
      </c>
    </row>
    <row r="299" spans="1:15" ht="12" customHeight="1">
      <c r="A299" s="106"/>
      <c r="B299" s="960"/>
      <c r="H299" s="82"/>
      <c r="I299" s="83"/>
      <c r="J299" s="95"/>
      <c r="L299" s="374">
        <f t="shared" si="14"/>
        <v>0</v>
      </c>
      <c r="N299" s="67" t="str">
        <f t="shared" si="15"/>
        <v/>
      </c>
      <c r="O299" s="68">
        <f t="shared" si="16"/>
        <v>0</v>
      </c>
    </row>
    <row r="300" spans="1:15" ht="12" customHeight="1">
      <c r="A300" s="106"/>
      <c r="B300" s="961" t="s">
        <v>2163</v>
      </c>
      <c r="C300" s="92"/>
      <c r="D300" s="81">
        <v>41010</v>
      </c>
      <c r="E300" s="81" t="s">
        <v>243</v>
      </c>
      <c r="F300" s="199">
        <v>-16520496</v>
      </c>
      <c r="G300" s="206" t="s">
        <v>40</v>
      </c>
      <c r="H300" s="82">
        <f>VLOOKUP(G300,'Alloc. Factors'!$B$2:$M$110,7,FALSE)</f>
        <v>0.42998140488280023</v>
      </c>
      <c r="I300" s="83">
        <f>F300*H300</f>
        <v>-7103506.0794406813</v>
      </c>
      <c r="J300" s="97"/>
      <c r="L300" s="374">
        <f t="shared" si="14"/>
        <v>-16520496</v>
      </c>
      <c r="N300" s="67" t="str">
        <f t="shared" si="15"/>
        <v>41010SO</v>
      </c>
      <c r="O300" s="68">
        <f t="shared" si="16"/>
        <v>-16520496</v>
      </c>
    </row>
    <row r="301" spans="1:15" ht="12" customHeight="1">
      <c r="A301" s="106"/>
      <c r="B301" s="198"/>
      <c r="C301" s="92"/>
      <c r="D301" s="81"/>
      <c r="E301" s="81"/>
      <c r="F301" s="199"/>
      <c r="G301" s="206"/>
      <c r="H301" s="82"/>
      <c r="I301" s="83"/>
      <c r="J301" s="97"/>
      <c r="L301" s="374">
        <f t="shared" si="14"/>
        <v>0</v>
      </c>
      <c r="N301" s="67" t="str">
        <f t="shared" si="15"/>
        <v/>
      </c>
      <c r="O301" s="68">
        <f t="shared" si="16"/>
        <v>0</v>
      </c>
    </row>
    <row r="302" spans="1:15" ht="12" customHeight="1">
      <c r="A302" s="106"/>
      <c r="B302" s="169" t="s">
        <v>2164</v>
      </c>
      <c r="D302" s="170">
        <v>190</v>
      </c>
      <c r="E302" s="170" t="s">
        <v>243</v>
      </c>
      <c r="F302" s="171">
        <v>-13147078.230769232</v>
      </c>
      <c r="G302" s="170" t="s">
        <v>40</v>
      </c>
      <c r="H302" s="82">
        <f>VLOOKUP(G302,'Alloc. Factors'!$B$2:$M$110,7,FALSE)</f>
        <v>0.42998140488280023</v>
      </c>
      <c r="I302" s="83">
        <f>F302*H302</f>
        <v>-5652999.1677702339</v>
      </c>
      <c r="J302" s="95"/>
      <c r="L302" s="374">
        <f t="shared" si="14"/>
        <v>-13147078.230769232</v>
      </c>
      <c r="N302" s="67" t="str">
        <f t="shared" si="15"/>
        <v>190SO</v>
      </c>
      <c r="O302" s="68">
        <f t="shared" si="16"/>
        <v>-13147078.230769232</v>
      </c>
    </row>
    <row r="303" spans="1:15" ht="12" customHeight="1">
      <c r="A303" s="106"/>
      <c r="B303" s="198"/>
      <c r="C303" s="92"/>
      <c r="D303" s="81"/>
      <c r="E303" s="81"/>
      <c r="F303" s="199"/>
      <c r="G303" s="206"/>
      <c r="H303" s="82"/>
      <c r="I303" s="83"/>
      <c r="J303" s="97"/>
      <c r="L303" s="374">
        <f t="shared" si="14"/>
        <v>0</v>
      </c>
      <c r="N303" s="67" t="str">
        <f t="shared" si="15"/>
        <v/>
      </c>
      <c r="O303" s="68">
        <f t="shared" si="16"/>
        <v>0</v>
      </c>
    </row>
    <row r="304" spans="1:15" ht="12" customHeight="1">
      <c r="A304" s="106"/>
      <c r="B304" s="198"/>
      <c r="C304" s="92"/>
      <c r="D304" s="81"/>
      <c r="E304" s="81"/>
      <c r="F304" s="199"/>
      <c r="G304" s="206"/>
      <c r="H304" s="82"/>
      <c r="I304" s="83"/>
      <c r="J304" s="97"/>
      <c r="L304" s="374">
        <f t="shared" si="14"/>
        <v>0</v>
      </c>
      <c r="N304" s="67" t="str">
        <f t="shared" si="15"/>
        <v/>
      </c>
      <c r="O304" s="68">
        <f t="shared" si="16"/>
        <v>0</v>
      </c>
    </row>
    <row r="305" spans="1:15" ht="12" customHeight="1">
      <c r="A305" s="106"/>
      <c r="B305" s="198"/>
      <c r="C305" s="92"/>
      <c r="D305" s="81"/>
      <c r="E305" s="81"/>
      <c r="F305" s="199"/>
      <c r="G305" s="206"/>
      <c r="H305" s="82"/>
      <c r="I305" s="83"/>
      <c r="J305" s="93"/>
      <c r="L305" s="374">
        <f t="shared" si="14"/>
        <v>0</v>
      </c>
      <c r="N305" s="67" t="str">
        <f t="shared" si="15"/>
        <v/>
      </c>
      <c r="O305" s="68">
        <f t="shared" si="16"/>
        <v>0</v>
      </c>
    </row>
    <row r="306" spans="1:15" ht="12" customHeight="1">
      <c r="A306" s="106"/>
      <c r="B306" s="198"/>
      <c r="C306" s="92"/>
      <c r="D306" s="81"/>
      <c r="E306" s="81"/>
      <c r="F306" s="294"/>
      <c r="G306" s="81"/>
      <c r="H306" s="82"/>
      <c r="I306" s="83"/>
      <c r="J306" s="97"/>
      <c r="L306" s="374">
        <f t="shared" si="14"/>
        <v>0</v>
      </c>
      <c r="N306" s="67" t="str">
        <f t="shared" si="15"/>
        <v/>
      </c>
      <c r="O306" s="68">
        <f t="shared" si="16"/>
        <v>0</v>
      </c>
    </row>
    <row r="307" spans="1:15" ht="12" customHeight="1">
      <c r="A307" s="106"/>
      <c r="B307" s="92"/>
      <c r="C307" s="92"/>
      <c r="D307" s="81"/>
      <c r="E307" s="81"/>
      <c r="F307" s="295"/>
      <c r="G307" s="81"/>
      <c r="H307" s="82"/>
      <c r="I307" s="83"/>
      <c r="J307" s="93"/>
      <c r="L307" s="374">
        <f t="shared" si="14"/>
        <v>0</v>
      </c>
      <c r="N307" s="92" t="str">
        <f t="shared" si="15"/>
        <v/>
      </c>
      <c r="O307" s="109">
        <f t="shared" si="16"/>
        <v>0</v>
      </c>
    </row>
    <row r="308" spans="1:15" ht="12" customHeight="1">
      <c r="A308" s="106"/>
      <c r="B308" s="283"/>
      <c r="C308" s="92"/>
      <c r="D308" s="81"/>
      <c r="E308" s="81"/>
      <c r="F308" s="295"/>
      <c r="G308" s="81"/>
      <c r="H308" s="82"/>
      <c r="I308" s="83"/>
      <c r="J308" s="97"/>
      <c r="L308" s="374">
        <f t="shared" si="14"/>
        <v>0</v>
      </c>
      <c r="N308" s="92" t="str">
        <f t="shared" si="15"/>
        <v/>
      </c>
      <c r="O308" s="109">
        <f t="shared" si="16"/>
        <v>0</v>
      </c>
    </row>
    <row r="309" spans="1:15" ht="12" customHeight="1">
      <c r="A309" s="91"/>
      <c r="B309" s="96"/>
      <c r="C309" s="92"/>
      <c r="D309" s="81"/>
      <c r="E309" s="81"/>
      <c r="F309" s="109"/>
      <c r="G309" s="81"/>
      <c r="H309" s="82"/>
      <c r="I309" s="83"/>
      <c r="J309" s="97"/>
      <c r="L309" s="374">
        <f t="shared" si="14"/>
        <v>0</v>
      </c>
      <c r="N309" s="92" t="str">
        <f t="shared" si="15"/>
        <v/>
      </c>
      <c r="O309" s="109">
        <f t="shared" si="16"/>
        <v>0</v>
      </c>
    </row>
    <row r="310" spans="1:15" ht="12" customHeight="1">
      <c r="A310" s="106"/>
      <c r="B310" s="96"/>
      <c r="C310" s="92"/>
      <c r="D310" s="81"/>
      <c r="E310" s="81"/>
      <c r="F310" s="294"/>
      <c r="G310" s="81"/>
      <c r="H310" s="82"/>
      <c r="I310" s="83"/>
      <c r="J310" s="95"/>
      <c r="L310" s="374">
        <f t="shared" si="14"/>
        <v>0</v>
      </c>
      <c r="N310" s="92" t="str">
        <f t="shared" si="15"/>
        <v/>
      </c>
      <c r="O310" s="109">
        <f t="shared" si="16"/>
        <v>0</v>
      </c>
    </row>
    <row r="311" spans="1:15" ht="12" customHeight="1">
      <c r="A311" s="106"/>
      <c r="B311" s="96"/>
      <c r="C311" s="92"/>
      <c r="D311" s="81"/>
      <c r="E311" s="81"/>
      <c r="F311" s="294"/>
      <c r="G311" s="206"/>
      <c r="H311" s="82"/>
      <c r="I311" s="83"/>
      <c r="J311" s="95"/>
      <c r="L311" s="374">
        <f t="shared" si="14"/>
        <v>0</v>
      </c>
      <c r="N311" s="92" t="str">
        <f t="shared" si="15"/>
        <v/>
      </c>
      <c r="O311" s="109">
        <f t="shared" si="16"/>
        <v>0</v>
      </c>
    </row>
    <row r="312" spans="1:15" ht="12" customHeight="1">
      <c r="A312" s="106"/>
      <c r="B312" s="198"/>
      <c r="C312" s="92"/>
      <c r="D312" s="81"/>
      <c r="E312" s="81"/>
      <c r="F312" s="199"/>
      <c r="G312" s="206"/>
      <c r="H312" s="82"/>
      <c r="I312" s="83"/>
      <c r="J312" s="97"/>
      <c r="L312" s="374">
        <f t="shared" si="14"/>
        <v>0</v>
      </c>
      <c r="N312" s="92" t="str">
        <f t="shared" si="15"/>
        <v/>
      </c>
      <c r="O312" s="109">
        <f t="shared" si="16"/>
        <v>0</v>
      </c>
    </row>
    <row r="313" spans="1:15" ht="12" customHeight="1">
      <c r="A313" s="106"/>
      <c r="B313" s="198"/>
      <c r="C313" s="92"/>
      <c r="D313" s="81"/>
      <c r="E313" s="81"/>
      <c r="F313" s="199"/>
      <c r="G313" s="206"/>
      <c r="H313" s="82"/>
      <c r="I313" s="83"/>
      <c r="J313" s="97"/>
      <c r="L313" s="374">
        <f t="shared" si="14"/>
        <v>0</v>
      </c>
      <c r="N313" s="92" t="str">
        <f t="shared" si="15"/>
        <v/>
      </c>
      <c r="O313" s="109">
        <f t="shared" si="16"/>
        <v>0</v>
      </c>
    </row>
    <row r="314" spans="1:15" ht="12" customHeight="1">
      <c r="A314" s="106"/>
      <c r="B314" s="198"/>
      <c r="C314" s="92"/>
      <c r="D314" s="81"/>
      <c r="E314" s="81"/>
      <c r="F314" s="199"/>
      <c r="G314" s="206"/>
      <c r="H314" s="82"/>
      <c r="I314" s="83"/>
      <c r="J314" s="97"/>
      <c r="L314" s="374">
        <f t="shared" si="14"/>
        <v>0</v>
      </c>
      <c r="N314" s="92" t="str">
        <f t="shared" si="15"/>
        <v/>
      </c>
      <c r="O314" s="109">
        <f t="shared" si="16"/>
        <v>0</v>
      </c>
    </row>
    <row r="315" spans="1:15" ht="12" customHeight="1">
      <c r="A315" s="106"/>
      <c r="B315" s="198"/>
      <c r="C315" s="92"/>
      <c r="D315" s="81"/>
      <c r="E315" s="81"/>
      <c r="F315" s="294"/>
      <c r="G315" s="81"/>
      <c r="H315" s="82"/>
      <c r="I315" s="83"/>
      <c r="J315" s="97"/>
      <c r="L315" s="374">
        <f t="shared" si="14"/>
        <v>0</v>
      </c>
      <c r="N315" s="92" t="str">
        <f t="shared" si="15"/>
        <v/>
      </c>
      <c r="O315" s="109">
        <f t="shared" si="16"/>
        <v>0</v>
      </c>
    </row>
    <row r="316" spans="1:15" ht="12" customHeight="1">
      <c r="A316" s="106"/>
      <c r="B316" s="92"/>
      <c r="C316" s="92"/>
      <c r="D316" s="81"/>
      <c r="E316" s="81"/>
      <c r="F316" s="295"/>
      <c r="G316" s="81"/>
      <c r="H316" s="82"/>
      <c r="I316" s="83"/>
      <c r="J316" s="97"/>
      <c r="L316" s="374">
        <f t="shared" si="14"/>
        <v>0</v>
      </c>
      <c r="N316" s="92" t="str">
        <f t="shared" si="15"/>
        <v/>
      </c>
      <c r="O316" s="109">
        <f t="shared" si="16"/>
        <v>0</v>
      </c>
    </row>
    <row r="317" spans="1:15" ht="12" customHeight="1">
      <c r="A317" s="106"/>
      <c r="B317" s="283"/>
      <c r="C317" s="92"/>
      <c r="D317" s="81"/>
      <c r="E317" s="81"/>
      <c r="F317" s="295"/>
      <c r="G317" s="81"/>
      <c r="H317" s="82"/>
      <c r="I317" s="83"/>
      <c r="J317" s="260"/>
      <c r="L317" s="374">
        <f t="shared" si="14"/>
        <v>0</v>
      </c>
      <c r="N317" s="92" t="str">
        <f t="shared" si="15"/>
        <v/>
      </c>
      <c r="O317" s="109">
        <f t="shared" si="16"/>
        <v>0</v>
      </c>
    </row>
    <row r="318" spans="1:15" ht="12" customHeight="1">
      <c r="A318" s="106"/>
      <c r="B318" s="96"/>
      <c r="C318" s="92"/>
      <c r="D318" s="81"/>
      <c r="E318" s="81"/>
      <c r="F318" s="109"/>
      <c r="G318" s="81"/>
      <c r="H318" s="82"/>
      <c r="I318" s="83"/>
      <c r="J318" s="97"/>
      <c r="L318" s="374">
        <f t="shared" si="14"/>
        <v>0</v>
      </c>
      <c r="N318" s="92" t="str">
        <f t="shared" si="15"/>
        <v/>
      </c>
      <c r="O318" s="109">
        <f t="shared" si="16"/>
        <v>0</v>
      </c>
    </row>
    <row r="319" spans="1:15" ht="12" customHeight="1">
      <c r="A319" s="106"/>
      <c r="B319" s="96"/>
      <c r="C319" s="92"/>
      <c r="D319" s="81"/>
      <c r="E319" s="81"/>
      <c r="F319" s="294"/>
      <c r="G319" s="81"/>
      <c r="H319" s="82"/>
      <c r="I319" s="83"/>
      <c r="J319" s="97"/>
      <c r="L319" s="374">
        <f t="shared" si="14"/>
        <v>0</v>
      </c>
      <c r="N319" s="92" t="str">
        <f t="shared" si="15"/>
        <v/>
      </c>
      <c r="O319" s="109">
        <f t="shared" si="16"/>
        <v>0</v>
      </c>
    </row>
    <row r="320" spans="1:15" ht="12" customHeight="1">
      <c r="A320" s="106"/>
      <c r="B320" s="96"/>
      <c r="C320" s="92"/>
      <c r="D320" s="81"/>
      <c r="E320" s="81"/>
      <c r="F320" s="294"/>
      <c r="G320" s="206"/>
      <c r="H320" s="82"/>
      <c r="I320" s="83"/>
      <c r="J320" s="97"/>
      <c r="L320" s="374">
        <f t="shared" si="14"/>
        <v>0</v>
      </c>
      <c r="N320" s="92" t="str">
        <f t="shared" si="15"/>
        <v/>
      </c>
      <c r="O320" s="109">
        <f t="shared" si="16"/>
        <v>0</v>
      </c>
    </row>
    <row r="321" spans="1:15" ht="12" customHeight="1">
      <c r="A321" s="106"/>
      <c r="B321" s="261"/>
      <c r="C321" s="106"/>
      <c r="D321" s="93"/>
      <c r="E321" s="93"/>
      <c r="F321" s="296"/>
      <c r="G321" s="162"/>
      <c r="H321" s="82"/>
      <c r="I321" s="83"/>
      <c r="J321" s="93"/>
      <c r="L321" s="374">
        <f t="shared" si="14"/>
        <v>0</v>
      </c>
      <c r="N321" s="92" t="str">
        <f t="shared" si="15"/>
        <v/>
      </c>
      <c r="O321" s="109">
        <f t="shared" si="16"/>
        <v>0</v>
      </c>
    </row>
    <row r="322" spans="1:15" ht="12" customHeight="1">
      <c r="A322" s="106"/>
      <c r="B322" s="144"/>
      <c r="C322" s="106"/>
      <c r="D322" s="93"/>
      <c r="E322" s="93"/>
      <c r="F322" s="296"/>
      <c r="G322" s="206"/>
      <c r="H322" s="82"/>
      <c r="I322" s="83"/>
      <c r="J322" s="97"/>
      <c r="L322" s="374">
        <f t="shared" si="14"/>
        <v>0</v>
      </c>
      <c r="N322" s="92" t="str">
        <f t="shared" si="15"/>
        <v/>
      </c>
      <c r="O322" s="109">
        <f t="shared" si="16"/>
        <v>0</v>
      </c>
    </row>
    <row r="323" spans="1:15" ht="12" customHeight="1">
      <c r="A323" s="106"/>
      <c r="B323" s="261"/>
      <c r="C323" s="106"/>
      <c r="D323" s="93"/>
      <c r="E323" s="93"/>
      <c r="F323" s="296"/>
      <c r="G323" s="162"/>
      <c r="H323" s="82"/>
      <c r="I323" s="83"/>
      <c r="J323" s="93"/>
      <c r="L323" s="374">
        <f t="shared" si="14"/>
        <v>0</v>
      </c>
      <c r="N323" s="92" t="str">
        <f t="shared" si="15"/>
        <v/>
      </c>
      <c r="O323" s="109">
        <f t="shared" si="16"/>
        <v>0</v>
      </c>
    </row>
    <row r="324" spans="1:15" ht="12" customHeight="1">
      <c r="A324" s="106"/>
      <c r="B324" s="144"/>
      <c r="C324" s="106"/>
      <c r="D324" s="93"/>
      <c r="E324" s="93"/>
      <c r="F324" s="86"/>
      <c r="G324" s="206"/>
      <c r="H324" s="82"/>
      <c r="I324" s="83"/>
      <c r="J324" s="97"/>
      <c r="L324" s="374">
        <f t="shared" si="14"/>
        <v>0</v>
      </c>
      <c r="N324" s="92" t="str">
        <f t="shared" si="15"/>
        <v/>
      </c>
      <c r="O324" s="109">
        <f t="shared" si="16"/>
        <v>0</v>
      </c>
    </row>
    <row r="325" spans="1:15" ht="12" customHeight="1">
      <c r="A325" s="106"/>
      <c r="B325" s="254"/>
      <c r="C325" s="237"/>
      <c r="D325" s="181"/>
      <c r="E325" s="181"/>
      <c r="F325" s="297"/>
      <c r="G325" s="93"/>
      <c r="H325" s="82"/>
      <c r="I325" s="83"/>
      <c r="J325" s="93"/>
      <c r="L325" s="374">
        <f t="shared" si="14"/>
        <v>0</v>
      </c>
      <c r="N325" s="92" t="str">
        <f t="shared" si="15"/>
        <v/>
      </c>
      <c r="O325" s="109">
        <f t="shared" si="16"/>
        <v>0</v>
      </c>
    </row>
    <row r="326" spans="1:15" ht="12" customHeight="1">
      <c r="A326" s="106"/>
      <c r="B326" s="144"/>
      <c r="C326" s="106"/>
      <c r="D326" s="93"/>
      <c r="E326" s="93"/>
      <c r="F326" s="174"/>
      <c r="G326" s="206"/>
      <c r="H326" s="82"/>
      <c r="I326" s="83"/>
      <c r="J326" s="97"/>
      <c r="L326" s="374">
        <f t="shared" si="14"/>
        <v>0</v>
      </c>
      <c r="N326" s="92" t="str">
        <f t="shared" si="15"/>
        <v/>
      </c>
      <c r="O326" s="109">
        <f t="shared" si="16"/>
        <v>0</v>
      </c>
    </row>
    <row r="327" spans="1:15" ht="12" customHeight="1">
      <c r="A327" s="106"/>
      <c r="B327" s="23"/>
      <c r="C327" s="92"/>
      <c r="D327" s="92"/>
      <c r="E327" s="81"/>
      <c r="F327" s="199"/>
      <c r="G327" s="81"/>
      <c r="H327" s="106"/>
      <c r="I327" s="117"/>
      <c r="J327" s="88"/>
      <c r="L327" s="374">
        <f t="shared" si="14"/>
        <v>0</v>
      </c>
      <c r="N327" s="92" t="str">
        <f t="shared" si="15"/>
        <v/>
      </c>
      <c r="O327" s="109">
        <f t="shared" si="16"/>
        <v>0</v>
      </c>
    </row>
    <row r="328" spans="1:15" ht="12" customHeight="1">
      <c r="A328" s="106"/>
      <c r="B328" s="92"/>
      <c r="C328" s="92"/>
      <c r="D328" s="81"/>
      <c r="E328" s="81"/>
      <c r="F328" s="199"/>
      <c r="G328" s="206"/>
      <c r="H328" s="82"/>
      <c r="I328" s="83"/>
      <c r="J328" s="97"/>
      <c r="L328" s="374">
        <f t="shared" si="14"/>
        <v>0</v>
      </c>
      <c r="N328" s="92" t="str">
        <f t="shared" si="15"/>
        <v/>
      </c>
      <c r="O328" s="109">
        <f t="shared" si="16"/>
        <v>0</v>
      </c>
    </row>
    <row r="329" spans="1:15" ht="12" customHeight="1">
      <c r="A329" s="106"/>
      <c r="B329" s="262"/>
      <c r="C329" s="237"/>
      <c r="D329" s="181"/>
      <c r="E329" s="181"/>
      <c r="F329" s="133"/>
      <c r="G329" s="93"/>
      <c r="H329" s="82"/>
      <c r="I329" s="83"/>
      <c r="J329" s="83"/>
      <c r="L329" s="374">
        <f t="shared" si="14"/>
        <v>0</v>
      </c>
      <c r="N329" s="92" t="str">
        <f t="shared" si="15"/>
        <v/>
      </c>
      <c r="O329" s="109">
        <f t="shared" si="16"/>
        <v>0</v>
      </c>
    </row>
    <row r="330" spans="1:15" ht="12" customHeight="1">
      <c r="A330" s="106"/>
      <c r="B330" s="9"/>
      <c r="C330" s="106"/>
      <c r="D330" s="93"/>
      <c r="E330" s="93"/>
      <c r="F330" s="174"/>
      <c r="G330" s="93"/>
      <c r="H330" s="106"/>
      <c r="I330" s="107"/>
      <c r="J330" s="83"/>
      <c r="L330" s="374">
        <f t="shared" si="14"/>
        <v>0</v>
      </c>
      <c r="N330" s="92" t="str">
        <f t="shared" si="15"/>
        <v/>
      </c>
      <c r="O330" s="109">
        <f t="shared" si="16"/>
        <v>0</v>
      </c>
    </row>
    <row r="331" spans="1:15" ht="12" customHeight="1" thickBot="1">
      <c r="A331" s="106"/>
      <c r="B331" s="9" t="s">
        <v>12</v>
      </c>
      <c r="C331" s="106"/>
      <c r="D331" s="93"/>
      <c r="E331" s="93"/>
      <c r="F331" s="174"/>
      <c r="G331" s="93"/>
      <c r="H331" s="106"/>
      <c r="I331" s="107"/>
      <c r="J331" s="83"/>
      <c r="L331" s="374">
        <f t="shared" si="14"/>
        <v>0</v>
      </c>
      <c r="N331" s="92" t="str">
        <f t="shared" si="15"/>
        <v/>
      </c>
      <c r="O331" s="109">
        <f t="shared" si="16"/>
        <v>0</v>
      </c>
    </row>
    <row r="332" spans="1:15" ht="12" customHeight="1">
      <c r="A332" s="965" t="s">
        <v>2150</v>
      </c>
      <c r="B332" s="966"/>
      <c r="C332" s="966"/>
      <c r="D332" s="966"/>
      <c r="E332" s="966"/>
      <c r="F332" s="966"/>
      <c r="G332" s="966"/>
      <c r="H332" s="966"/>
      <c r="I332" s="966"/>
      <c r="J332" s="967"/>
      <c r="L332" s="374">
        <f t="shared" ref="L332:L395" si="17">IF(E332&gt;0,F332,0)</f>
        <v>0</v>
      </c>
      <c r="N332" s="92" t="str">
        <f t="shared" ref="N332:N395" si="18">+D332&amp;G332</f>
        <v/>
      </c>
      <c r="O332" s="109">
        <f t="shared" ref="O332:O395" si="19">+F332</f>
        <v>0</v>
      </c>
    </row>
    <row r="333" spans="1:15" ht="12" customHeight="1">
      <c r="A333" s="968"/>
      <c r="B333" s="969"/>
      <c r="C333" s="969"/>
      <c r="D333" s="969"/>
      <c r="E333" s="969"/>
      <c r="F333" s="969"/>
      <c r="G333" s="969"/>
      <c r="H333" s="969"/>
      <c r="I333" s="969"/>
      <c r="J333" s="970"/>
      <c r="L333" s="374">
        <f t="shared" si="17"/>
        <v>0</v>
      </c>
      <c r="N333" s="92" t="str">
        <f t="shared" si="18"/>
        <v/>
      </c>
      <c r="O333" s="109">
        <f t="shared" si="19"/>
        <v>0</v>
      </c>
    </row>
    <row r="334" spans="1:15" ht="12" customHeight="1">
      <c r="A334" s="968"/>
      <c r="B334" s="969"/>
      <c r="C334" s="969"/>
      <c r="D334" s="969"/>
      <c r="E334" s="969"/>
      <c r="F334" s="969"/>
      <c r="G334" s="969"/>
      <c r="H334" s="969"/>
      <c r="I334" s="969"/>
      <c r="J334" s="970"/>
      <c r="L334" s="374">
        <f t="shared" si="17"/>
        <v>0</v>
      </c>
      <c r="N334" s="92" t="str">
        <f t="shared" si="18"/>
        <v/>
      </c>
      <c r="O334" s="109">
        <f t="shared" si="19"/>
        <v>0</v>
      </c>
    </row>
    <row r="335" spans="1:15" ht="12" customHeight="1">
      <c r="A335" s="968"/>
      <c r="B335" s="969"/>
      <c r="C335" s="969"/>
      <c r="D335" s="969"/>
      <c r="E335" s="969"/>
      <c r="F335" s="969"/>
      <c r="G335" s="969"/>
      <c r="H335" s="969"/>
      <c r="I335" s="969"/>
      <c r="J335" s="970"/>
      <c r="L335" s="374">
        <f t="shared" si="17"/>
        <v>0</v>
      </c>
      <c r="N335" s="92" t="str">
        <f t="shared" si="18"/>
        <v/>
      </c>
      <c r="O335" s="109">
        <f t="shared" si="19"/>
        <v>0</v>
      </c>
    </row>
    <row r="336" spans="1:15" ht="12" customHeight="1">
      <c r="A336" s="968"/>
      <c r="B336" s="969"/>
      <c r="C336" s="969"/>
      <c r="D336" s="969"/>
      <c r="E336" s="969"/>
      <c r="F336" s="969"/>
      <c r="G336" s="969"/>
      <c r="H336" s="969"/>
      <c r="I336" s="969"/>
      <c r="J336" s="970"/>
      <c r="L336" s="374">
        <f t="shared" si="17"/>
        <v>0</v>
      </c>
      <c r="N336" s="92" t="str">
        <f t="shared" si="18"/>
        <v/>
      </c>
      <c r="O336" s="109">
        <f t="shared" si="19"/>
        <v>0</v>
      </c>
    </row>
    <row r="337" spans="1:15" ht="12" customHeight="1">
      <c r="A337" s="968"/>
      <c r="B337" s="969"/>
      <c r="C337" s="969"/>
      <c r="D337" s="969"/>
      <c r="E337" s="969"/>
      <c r="F337" s="969"/>
      <c r="G337" s="969"/>
      <c r="H337" s="969"/>
      <c r="I337" s="969"/>
      <c r="J337" s="970"/>
      <c r="L337" s="374">
        <f t="shared" si="17"/>
        <v>0</v>
      </c>
      <c r="N337" s="92" t="str">
        <f t="shared" si="18"/>
        <v/>
      </c>
      <c r="O337" s="109">
        <f t="shared" si="19"/>
        <v>0</v>
      </c>
    </row>
    <row r="338" spans="1:15" ht="12" customHeight="1">
      <c r="A338" s="968"/>
      <c r="B338" s="969"/>
      <c r="C338" s="969"/>
      <c r="D338" s="969"/>
      <c r="E338" s="969"/>
      <c r="F338" s="969"/>
      <c r="G338" s="969"/>
      <c r="H338" s="969"/>
      <c r="I338" s="969"/>
      <c r="J338" s="970"/>
      <c r="L338" s="374">
        <f t="shared" si="17"/>
        <v>0</v>
      </c>
      <c r="N338" s="92" t="str">
        <f t="shared" si="18"/>
        <v/>
      </c>
      <c r="O338" s="109">
        <f t="shared" si="19"/>
        <v>0</v>
      </c>
    </row>
    <row r="339" spans="1:15" ht="12" customHeight="1">
      <c r="A339" s="968"/>
      <c r="B339" s="969"/>
      <c r="C339" s="969"/>
      <c r="D339" s="969"/>
      <c r="E339" s="969"/>
      <c r="F339" s="969"/>
      <c r="G339" s="969"/>
      <c r="H339" s="969"/>
      <c r="I339" s="969"/>
      <c r="J339" s="970"/>
      <c r="L339" s="374">
        <f t="shared" si="17"/>
        <v>0</v>
      </c>
      <c r="N339" s="92" t="str">
        <f t="shared" si="18"/>
        <v/>
      </c>
      <c r="O339" s="109">
        <f t="shared" si="19"/>
        <v>0</v>
      </c>
    </row>
    <row r="340" spans="1:15" ht="12" customHeight="1">
      <c r="A340" s="968"/>
      <c r="B340" s="969"/>
      <c r="C340" s="969"/>
      <c r="D340" s="969"/>
      <c r="E340" s="969"/>
      <c r="F340" s="969"/>
      <c r="G340" s="969"/>
      <c r="H340" s="969"/>
      <c r="I340" s="969"/>
      <c r="J340" s="970"/>
      <c r="L340" s="374">
        <f t="shared" si="17"/>
        <v>0</v>
      </c>
      <c r="N340" s="92" t="str">
        <f t="shared" si="18"/>
        <v/>
      </c>
      <c r="O340" s="109">
        <f t="shared" si="19"/>
        <v>0</v>
      </c>
    </row>
    <row r="341" spans="1:15" ht="12" customHeight="1" thickBot="1">
      <c r="A341" s="971"/>
      <c r="B341" s="972"/>
      <c r="C341" s="972"/>
      <c r="D341" s="972"/>
      <c r="E341" s="972"/>
      <c r="F341" s="972"/>
      <c r="G341" s="972"/>
      <c r="H341" s="972"/>
      <c r="I341" s="972"/>
      <c r="J341" s="973"/>
      <c r="L341" s="374">
        <f t="shared" si="17"/>
        <v>0</v>
      </c>
      <c r="N341" s="92" t="str">
        <f t="shared" si="18"/>
        <v/>
      </c>
      <c r="O341" s="109">
        <f t="shared" si="19"/>
        <v>0</v>
      </c>
    </row>
    <row r="342" spans="1:15" ht="12" customHeight="1">
      <c r="A342" s="92"/>
      <c r="B342" s="92"/>
      <c r="C342" s="92"/>
      <c r="D342" s="81"/>
      <c r="E342" s="81"/>
      <c r="F342" s="180"/>
      <c r="G342" s="81"/>
      <c r="H342" s="81"/>
      <c r="I342" s="193"/>
      <c r="J342" s="86"/>
      <c r="L342" s="374">
        <f t="shared" si="17"/>
        <v>0</v>
      </c>
      <c r="N342" s="92" t="str">
        <f t="shared" si="18"/>
        <v/>
      </c>
      <c r="O342" s="109">
        <f t="shared" si="19"/>
        <v>0</v>
      </c>
    </row>
    <row r="343" spans="1:15" ht="12" customHeight="1">
      <c r="A343" s="92"/>
      <c r="B343" s="7" t="str">
        <f>Inputs!$C$2</f>
        <v>Rocky Mountain Power</v>
      </c>
      <c r="C343" s="67"/>
      <c r="D343" s="79"/>
      <c r="E343" s="79"/>
      <c r="F343" s="166"/>
      <c r="G343" s="79"/>
      <c r="H343" s="67"/>
      <c r="I343" s="87" t="s">
        <v>0</v>
      </c>
      <c r="J343" s="300">
        <v>4.5999999999999996</v>
      </c>
      <c r="L343" s="374">
        <f t="shared" si="17"/>
        <v>0</v>
      </c>
      <c r="N343" s="92" t="str">
        <f t="shared" si="18"/>
        <v/>
      </c>
      <c r="O343" s="109">
        <f t="shared" si="19"/>
        <v>0</v>
      </c>
    </row>
    <row r="344" spans="1:15" ht="12" customHeight="1">
      <c r="A344" s="92"/>
      <c r="B344" s="7" t="str">
        <f>Inputs!$C$3</f>
        <v>Utah Results of Operations - December 2014</v>
      </c>
      <c r="C344" s="67"/>
      <c r="D344" s="79"/>
      <c r="E344" s="79"/>
      <c r="F344" s="166"/>
      <c r="G344" s="79"/>
      <c r="H344" s="67"/>
      <c r="I344" s="68"/>
      <c r="J344" s="89"/>
      <c r="L344" s="374">
        <f t="shared" si="17"/>
        <v>0</v>
      </c>
      <c r="N344" s="92" t="str">
        <f t="shared" si="18"/>
        <v/>
      </c>
      <c r="O344" s="109">
        <f t="shared" si="19"/>
        <v>0</v>
      </c>
    </row>
    <row r="345" spans="1:15" ht="12" customHeight="1">
      <c r="A345" s="92"/>
      <c r="B345" s="32" t="s">
        <v>155</v>
      </c>
      <c r="C345" s="67"/>
      <c r="D345" s="79"/>
      <c r="E345" s="79"/>
      <c r="F345" s="166"/>
      <c r="G345" s="79"/>
      <c r="H345" s="67"/>
      <c r="I345" s="68"/>
      <c r="J345" s="89"/>
      <c r="L345" s="374">
        <f t="shared" si="17"/>
        <v>0</v>
      </c>
      <c r="N345" s="92" t="str">
        <f t="shared" si="18"/>
        <v/>
      </c>
      <c r="O345" s="109">
        <f t="shared" si="19"/>
        <v>0</v>
      </c>
    </row>
    <row r="346" spans="1:15" ht="12" customHeight="1">
      <c r="A346" s="92"/>
      <c r="B346" s="67"/>
      <c r="C346" s="67"/>
      <c r="D346" s="79"/>
      <c r="E346" s="79"/>
      <c r="F346" s="166"/>
      <c r="G346" s="79"/>
      <c r="H346" s="67"/>
      <c r="I346" s="68"/>
      <c r="J346" s="89"/>
      <c r="L346" s="374">
        <f t="shared" si="17"/>
        <v>0</v>
      </c>
      <c r="N346" s="92" t="str">
        <f t="shared" si="18"/>
        <v/>
      </c>
      <c r="O346" s="109">
        <f t="shared" si="19"/>
        <v>0</v>
      </c>
    </row>
    <row r="347" spans="1:15" ht="12" customHeight="1">
      <c r="A347" s="92"/>
      <c r="B347" s="67"/>
      <c r="C347" s="67"/>
      <c r="D347" s="79"/>
      <c r="E347" s="79"/>
      <c r="F347" s="166"/>
      <c r="G347" s="79"/>
      <c r="H347" s="67"/>
      <c r="I347" s="68"/>
      <c r="J347" s="89"/>
      <c r="L347" s="374">
        <f t="shared" si="17"/>
        <v>0</v>
      </c>
      <c r="N347" s="92" t="str">
        <f t="shared" si="18"/>
        <v/>
      </c>
      <c r="O347" s="109">
        <f t="shared" si="19"/>
        <v>0</v>
      </c>
    </row>
    <row r="348" spans="1:15" ht="12" customHeight="1">
      <c r="A348" s="92"/>
      <c r="B348" s="67"/>
      <c r="C348" s="67"/>
      <c r="D348" s="79"/>
      <c r="E348" s="79"/>
      <c r="F348" s="167" t="s">
        <v>1</v>
      </c>
      <c r="G348" s="79"/>
      <c r="H348" s="79"/>
      <c r="I348" s="90" t="str">
        <f>+Inputs!$C$6</f>
        <v>UTAH</v>
      </c>
      <c r="J348" s="79"/>
      <c r="L348" s="374">
        <f t="shared" si="17"/>
        <v>0</v>
      </c>
      <c r="N348" s="92" t="str">
        <f t="shared" si="18"/>
        <v/>
      </c>
      <c r="O348" s="109" t="str">
        <f t="shared" si="19"/>
        <v>TOTAL</v>
      </c>
    </row>
    <row r="349" spans="1:15" ht="12" customHeight="1">
      <c r="A349" s="92"/>
      <c r="B349" s="67"/>
      <c r="C349" s="67"/>
      <c r="D349" s="42" t="s">
        <v>2</v>
      </c>
      <c r="E349" s="42" t="s">
        <v>3</v>
      </c>
      <c r="F349" s="50" t="s">
        <v>4</v>
      </c>
      <c r="G349" s="42" t="s">
        <v>5</v>
      </c>
      <c r="H349" s="51" t="s">
        <v>6</v>
      </c>
      <c r="I349" s="43" t="s">
        <v>7</v>
      </c>
      <c r="J349" s="42" t="s">
        <v>8</v>
      </c>
      <c r="L349" s="374" t="str">
        <f t="shared" si="17"/>
        <v>COMPANY</v>
      </c>
      <c r="N349" s="92" t="str">
        <f t="shared" si="18"/>
        <v>ACCOUNTFACTOR</v>
      </c>
      <c r="O349" s="109" t="str">
        <f t="shared" si="19"/>
        <v>COMPANY</v>
      </c>
    </row>
    <row r="350" spans="1:15" ht="12" customHeight="1">
      <c r="A350" s="106"/>
      <c r="B350" s="10" t="s">
        <v>151</v>
      </c>
      <c r="C350" s="106"/>
      <c r="D350" s="93"/>
      <c r="E350" s="93"/>
      <c r="F350" s="93"/>
      <c r="G350" s="93"/>
      <c r="H350" s="106"/>
      <c r="I350" s="107"/>
      <c r="J350" s="83"/>
      <c r="L350" s="374">
        <f t="shared" si="17"/>
        <v>0</v>
      </c>
      <c r="N350" s="67" t="str">
        <f t="shared" si="18"/>
        <v/>
      </c>
      <c r="O350" s="68">
        <f t="shared" si="19"/>
        <v>0</v>
      </c>
    </row>
    <row r="351" spans="1:15" ht="12" customHeight="1">
      <c r="A351" s="106"/>
      <c r="B351" s="194" t="s">
        <v>173</v>
      </c>
      <c r="C351" s="92"/>
      <c r="D351" s="81">
        <v>510</v>
      </c>
      <c r="E351" s="81" t="s">
        <v>243</v>
      </c>
      <c r="F351" s="253">
        <v>-2670566.7384847105</v>
      </c>
      <c r="G351" s="86" t="s">
        <v>27</v>
      </c>
      <c r="H351" s="82">
        <f>VLOOKUP(G351,'Alloc. Factors'!$B$2:$M$110,7,FALSE)</f>
        <v>0.43330006394429971</v>
      </c>
      <c r="I351" s="83">
        <f>F351*H351</f>
        <v>-1157156.738552945</v>
      </c>
      <c r="J351" s="79" t="s">
        <v>186</v>
      </c>
      <c r="L351" s="374">
        <f t="shared" si="17"/>
        <v>-2670566.7384847105</v>
      </c>
      <c r="N351" s="67" t="str">
        <f t="shared" si="18"/>
        <v>510SG</v>
      </c>
      <c r="O351" s="68">
        <f t="shared" si="19"/>
        <v>-2670566.7384847105</v>
      </c>
    </row>
    <row r="352" spans="1:15" ht="12" customHeight="1">
      <c r="A352" s="106"/>
      <c r="B352" s="194" t="s">
        <v>217</v>
      </c>
      <c r="C352" s="92"/>
      <c r="D352" s="81">
        <v>510</v>
      </c>
      <c r="E352" s="81" t="s">
        <v>243</v>
      </c>
      <c r="F352" s="253">
        <v>1230368.6178354532</v>
      </c>
      <c r="G352" s="86" t="s">
        <v>27</v>
      </c>
      <c r="H352" s="82">
        <f>VLOOKUP(G352,'Alloc. Factors'!$B$2:$M$110,7,FALSE)</f>
        <v>0.43330006394429971</v>
      </c>
      <c r="I352" s="83">
        <f>F352*H352</f>
        <v>533118.80078316154</v>
      </c>
      <c r="J352" s="79" t="s">
        <v>186</v>
      </c>
      <c r="L352" s="374">
        <f t="shared" si="17"/>
        <v>1230368.6178354532</v>
      </c>
      <c r="N352" s="67" t="str">
        <f t="shared" si="18"/>
        <v>510SG</v>
      </c>
      <c r="O352" s="68">
        <f t="shared" si="19"/>
        <v>1230368.6178354532</v>
      </c>
    </row>
    <row r="353" spans="1:15" ht="12.75" customHeight="1">
      <c r="A353" s="106"/>
      <c r="B353" s="194" t="s">
        <v>174</v>
      </c>
      <c r="C353" s="92"/>
      <c r="D353" s="81">
        <v>553</v>
      </c>
      <c r="E353" s="81" t="s">
        <v>243</v>
      </c>
      <c r="F353" s="253">
        <v>2883309.6535922722</v>
      </c>
      <c r="G353" s="86" t="s">
        <v>27</v>
      </c>
      <c r="H353" s="82">
        <f>VLOOKUP(G353,'Alloc. Factors'!$B$2:$M$110,7,FALSE)</f>
        <v>0.43330006394429971</v>
      </c>
      <c r="I353" s="83">
        <f>F353*H353</f>
        <v>1249338.2572727483</v>
      </c>
      <c r="J353" s="79" t="s">
        <v>186</v>
      </c>
      <c r="L353" s="374">
        <f t="shared" si="17"/>
        <v>2883309.6535922722</v>
      </c>
      <c r="N353" s="92" t="str">
        <f t="shared" si="18"/>
        <v>553SG</v>
      </c>
      <c r="O353" s="109">
        <f t="shared" si="19"/>
        <v>2883309.6535922722</v>
      </c>
    </row>
    <row r="354" spans="1:15" ht="12" customHeight="1">
      <c r="A354" s="106"/>
      <c r="B354" s="92" t="s">
        <v>1969</v>
      </c>
      <c r="C354" s="92"/>
      <c r="D354" s="81">
        <v>553</v>
      </c>
      <c r="E354" s="81" t="s">
        <v>243</v>
      </c>
      <c r="F354" s="98">
        <v>136716.65966359363</v>
      </c>
      <c r="G354" s="162" t="s">
        <v>27</v>
      </c>
      <c r="H354" s="82">
        <f>VLOOKUP(G354,'Alloc. Factors'!$B$2:$M$110,7,FALSE)</f>
        <v>0.43330006394429971</v>
      </c>
      <c r="I354" s="83">
        <f>F354*H354</f>
        <v>59239.337374486182</v>
      </c>
      <c r="J354" s="79" t="s">
        <v>186</v>
      </c>
      <c r="L354" s="374">
        <f t="shared" si="17"/>
        <v>136716.65966359363</v>
      </c>
      <c r="N354" s="92" t="str">
        <f t="shared" si="18"/>
        <v>553SG</v>
      </c>
      <c r="O354" s="109">
        <f t="shared" si="19"/>
        <v>136716.65966359363</v>
      </c>
    </row>
    <row r="355" spans="1:15" ht="12" customHeight="1">
      <c r="A355" s="106"/>
      <c r="B355" s="92"/>
      <c r="C355" s="92"/>
      <c r="D355" s="81"/>
      <c r="E355" s="81"/>
      <c r="F355" s="307">
        <f>SUM(F351:F354)</f>
        <v>1579828.1926066086</v>
      </c>
      <c r="G355" s="162"/>
      <c r="H355" s="82"/>
      <c r="I355" s="239">
        <f>SUM(I351:I354)</f>
        <v>684539.65687745099</v>
      </c>
      <c r="J355" s="81"/>
      <c r="L355" s="374">
        <f t="shared" si="17"/>
        <v>0</v>
      </c>
      <c r="N355" s="92" t="str">
        <f t="shared" si="18"/>
        <v/>
      </c>
      <c r="O355" s="109">
        <f t="shared" si="19"/>
        <v>1579828.1926066086</v>
      </c>
    </row>
    <row r="356" spans="1:15" ht="12" customHeight="1">
      <c r="A356" s="106"/>
      <c r="B356" s="92"/>
      <c r="C356" s="92"/>
      <c r="D356" s="92"/>
      <c r="E356" s="92"/>
      <c r="F356" s="938"/>
      <c r="G356" s="162"/>
      <c r="H356" s="82"/>
      <c r="I356" s="83"/>
      <c r="J356" s="83"/>
      <c r="L356" s="374">
        <f t="shared" si="17"/>
        <v>0</v>
      </c>
      <c r="N356" s="92" t="str">
        <f t="shared" si="18"/>
        <v/>
      </c>
      <c r="O356" s="109">
        <f t="shared" si="19"/>
        <v>0</v>
      </c>
    </row>
    <row r="357" spans="1:15" ht="12" customHeight="1">
      <c r="A357" s="106"/>
      <c r="B357" s="92"/>
      <c r="C357" s="92"/>
      <c r="D357" s="92"/>
      <c r="E357" s="92"/>
      <c r="F357" s="182"/>
      <c r="G357" s="162"/>
      <c r="H357" s="82"/>
      <c r="I357" s="83"/>
      <c r="J357" s="83"/>
      <c r="L357" s="374">
        <f t="shared" si="17"/>
        <v>0</v>
      </c>
      <c r="N357" s="92" t="str">
        <f t="shared" si="18"/>
        <v/>
      </c>
      <c r="O357" s="109">
        <f t="shared" si="19"/>
        <v>0</v>
      </c>
    </row>
    <row r="358" spans="1:15" ht="12" customHeight="1">
      <c r="A358" s="106"/>
      <c r="B358" s="92"/>
      <c r="C358" s="92"/>
      <c r="D358" s="92"/>
      <c r="E358" s="92"/>
      <c r="F358" s="129"/>
      <c r="G358" s="14"/>
      <c r="H358" s="9"/>
      <c r="I358" s="35"/>
      <c r="J358" s="83"/>
      <c r="L358" s="374">
        <f t="shared" si="17"/>
        <v>0</v>
      </c>
      <c r="N358" s="92" t="str">
        <f t="shared" si="18"/>
        <v/>
      </c>
      <c r="O358" s="109">
        <f t="shared" si="19"/>
        <v>0</v>
      </c>
    </row>
    <row r="359" spans="1:15" ht="12" customHeight="1">
      <c r="A359" s="106"/>
      <c r="B359" s="92"/>
      <c r="C359" s="92"/>
      <c r="D359" s="92"/>
      <c r="E359" s="92"/>
      <c r="F359" s="129"/>
      <c r="G359" s="14"/>
      <c r="H359" s="9"/>
      <c r="I359" s="35"/>
      <c r="J359" s="83"/>
      <c r="L359" s="374">
        <f t="shared" si="17"/>
        <v>0</v>
      </c>
      <c r="N359" s="92" t="str">
        <f t="shared" si="18"/>
        <v/>
      </c>
      <c r="O359" s="109">
        <f t="shared" si="19"/>
        <v>0</v>
      </c>
    </row>
    <row r="360" spans="1:15" ht="12" customHeight="1">
      <c r="A360" s="106"/>
      <c r="B360" s="92"/>
      <c r="C360" s="92"/>
      <c r="D360" s="92"/>
      <c r="E360" s="92"/>
      <c r="F360" s="182"/>
      <c r="G360" s="162"/>
      <c r="H360" s="82"/>
      <c r="I360" s="83"/>
      <c r="J360" s="83"/>
      <c r="L360" s="374">
        <f t="shared" si="17"/>
        <v>0</v>
      </c>
      <c r="N360" s="92" t="str">
        <f t="shared" si="18"/>
        <v/>
      </c>
      <c r="O360" s="109">
        <f t="shared" si="19"/>
        <v>0</v>
      </c>
    </row>
    <row r="361" spans="1:15" ht="12" customHeight="1">
      <c r="A361" s="106"/>
      <c r="B361" s="92"/>
      <c r="C361" s="92"/>
      <c r="D361" s="92"/>
      <c r="E361" s="92"/>
      <c r="F361" s="129"/>
      <c r="G361" s="14"/>
      <c r="H361" s="9"/>
      <c r="I361" s="35"/>
      <c r="J361" s="83"/>
      <c r="L361" s="374">
        <f t="shared" si="17"/>
        <v>0</v>
      </c>
      <c r="N361" s="92" t="str">
        <f t="shared" si="18"/>
        <v/>
      </c>
      <c r="O361" s="109">
        <f t="shared" si="19"/>
        <v>0</v>
      </c>
    </row>
    <row r="362" spans="1:15" ht="12" customHeight="1">
      <c r="A362" s="106"/>
      <c r="B362" s="194"/>
      <c r="C362" s="92"/>
      <c r="D362" s="92"/>
      <c r="E362" s="92"/>
      <c r="F362" s="129"/>
      <c r="G362" s="81"/>
      <c r="H362" s="106"/>
      <c r="I362" s="107"/>
      <c r="J362" s="83"/>
      <c r="L362" s="374">
        <f t="shared" si="17"/>
        <v>0</v>
      </c>
      <c r="N362" s="92" t="str">
        <f t="shared" si="18"/>
        <v/>
      </c>
      <c r="O362" s="109">
        <f t="shared" si="19"/>
        <v>0</v>
      </c>
    </row>
    <row r="363" spans="1:15" ht="12" customHeight="1">
      <c r="A363" s="106"/>
      <c r="B363" s="92"/>
      <c r="C363" s="92"/>
      <c r="D363" s="92"/>
      <c r="E363" s="92"/>
      <c r="F363" s="92"/>
      <c r="G363" s="162"/>
      <c r="H363" s="82"/>
      <c r="I363" s="83"/>
      <c r="J363" s="83"/>
      <c r="L363" s="374">
        <f t="shared" si="17"/>
        <v>0</v>
      </c>
      <c r="N363" s="92" t="str">
        <f t="shared" si="18"/>
        <v/>
      </c>
      <c r="O363" s="109">
        <f t="shared" si="19"/>
        <v>0</v>
      </c>
    </row>
    <row r="364" spans="1:15" ht="12" customHeight="1">
      <c r="A364" s="106"/>
      <c r="B364" s="92"/>
      <c r="C364" s="92"/>
      <c r="D364" s="81"/>
      <c r="E364" s="81"/>
      <c r="F364" s="98"/>
      <c r="G364" s="81"/>
      <c r="H364" s="106"/>
      <c r="I364" s="107"/>
      <c r="J364" s="83"/>
      <c r="L364" s="374">
        <f t="shared" si="17"/>
        <v>0</v>
      </c>
      <c r="N364" s="92" t="str">
        <f t="shared" si="18"/>
        <v/>
      </c>
      <c r="O364" s="109">
        <f t="shared" si="19"/>
        <v>0</v>
      </c>
    </row>
    <row r="365" spans="1:15" ht="12" customHeight="1">
      <c r="A365" s="106"/>
      <c r="B365" s="92"/>
      <c r="C365" s="92"/>
      <c r="D365" s="81"/>
      <c r="E365" s="81"/>
      <c r="F365" s="98"/>
      <c r="G365" s="81"/>
      <c r="H365" s="106"/>
      <c r="I365" s="107"/>
      <c r="J365" s="83"/>
      <c r="L365" s="374">
        <f t="shared" si="17"/>
        <v>0</v>
      </c>
      <c r="N365" s="92" t="str">
        <f t="shared" si="18"/>
        <v/>
      </c>
      <c r="O365" s="109">
        <f t="shared" si="19"/>
        <v>0</v>
      </c>
    </row>
    <row r="366" spans="1:15" ht="12" customHeight="1">
      <c r="A366" s="106"/>
      <c r="B366" s="92"/>
      <c r="C366" s="92"/>
      <c r="D366" s="81"/>
      <c r="E366" s="81"/>
      <c r="F366" s="98"/>
      <c r="G366" s="162"/>
      <c r="H366" s="82"/>
      <c r="I366" s="83"/>
      <c r="J366" s="83"/>
      <c r="L366" s="374">
        <f t="shared" si="17"/>
        <v>0</v>
      </c>
      <c r="N366" s="92" t="str">
        <f t="shared" si="18"/>
        <v/>
      </c>
      <c r="O366" s="109">
        <f t="shared" si="19"/>
        <v>0</v>
      </c>
    </row>
    <row r="367" spans="1:15" ht="12" customHeight="1">
      <c r="A367" s="106"/>
      <c r="B367" s="92"/>
      <c r="C367" s="92"/>
      <c r="D367" s="81"/>
      <c r="E367" s="81"/>
      <c r="F367" s="98"/>
      <c r="G367" s="162"/>
      <c r="H367" s="82"/>
      <c r="I367" s="83"/>
      <c r="J367" s="83"/>
      <c r="L367" s="374">
        <f t="shared" si="17"/>
        <v>0</v>
      </c>
      <c r="N367" s="92" t="str">
        <f t="shared" si="18"/>
        <v/>
      </c>
      <c r="O367" s="109">
        <f t="shared" si="19"/>
        <v>0</v>
      </c>
    </row>
    <row r="368" spans="1:15" ht="12" customHeight="1">
      <c r="A368" s="106"/>
      <c r="B368" s="92"/>
      <c r="C368" s="92"/>
      <c r="D368" s="81"/>
      <c r="E368" s="81"/>
      <c r="F368" s="98"/>
      <c r="G368" s="162"/>
      <c r="H368" s="82"/>
      <c r="I368" s="83"/>
      <c r="J368" s="83"/>
      <c r="L368" s="374">
        <f t="shared" si="17"/>
        <v>0</v>
      </c>
      <c r="N368" s="92" t="str">
        <f t="shared" si="18"/>
        <v/>
      </c>
      <c r="O368" s="109">
        <f t="shared" si="19"/>
        <v>0</v>
      </c>
    </row>
    <row r="369" spans="1:15" ht="12" customHeight="1">
      <c r="A369" s="106"/>
      <c r="B369" s="92"/>
      <c r="C369" s="92"/>
      <c r="D369" s="81"/>
      <c r="E369" s="81"/>
      <c r="F369" s="98"/>
      <c r="G369" s="162"/>
      <c r="H369" s="82"/>
      <c r="I369" s="83"/>
      <c r="J369" s="83"/>
      <c r="L369" s="374">
        <f t="shared" si="17"/>
        <v>0</v>
      </c>
      <c r="N369" s="92" t="str">
        <f t="shared" si="18"/>
        <v/>
      </c>
      <c r="O369" s="109">
        <f t="shared" si="19"/>
        <v>0</v>
      </c>
    </row>
    <row r="370" spans="1:15" ht="12" customHeight="1">
      <c r="A370" s="106"/>
      <c r="B370" s="92"/>
      <c r="C370" s="92"/>
      <c r="D370" s="81"/>
      <c r="E370" s="81"/>
      <c r="F370" s="98"/>
      <c r="G370" s="162"/>
      <c r="H370" s="82"/>
      <c r="I370" s="83"/>
      <c r="J370" s="83"/>
      <c r="L370" s="374">
        <f t="shared" si="17"/>
        <v>0</v>
      </c>
      <c r="N370" s="92" t="str">
        <f t="shared" si="18"/>
        <v/>
      </c>
      <c r="O370" s="109">
        <f t="shared" si="19"/>
        <v>0</v>
      </c>
    </row>
    <row r="371" spans="1:15" ht="12" customHeight="1">
      <c r="A371" s="106"/>
      <c r="B371" s="92"/>
      <c r="C371" s="92"/>
      <c r="D371" s="81"/>
      <c r="E371" s="81"/>
      <c r="F371" s="98"/>
      <c r="G371" s="162"/>
      <c r="H371" s="82"/>
      <c r="I371" s="83"/>
      <c r="J371" s="83"/>
      <c r="L371" s="374">
        <f t="shared" si="17"/>
        <v>0</v>
      </c>
      <c r="N371" s="92" t="str">
        <f t="shared" si="18"/>
        <v/>
      </c>
      <c r="O371" s="109">
        <f t="shared" si="19"/>
        <v>0</v>
      </c>
    </row>
    <row r="372" spans="1:15" ht="12" customHeight="1">
      <c r="A372" s="106"/>
      <c r="B372" s="92"/>
      <c r="C372" s="92"/>
      <c r="D372" s="81"/>
      <c r="E372" s="81"/>
      <c r="F372" s="98"/>
      <c r="G372" s="162"/>
      <c r="H372" s="82"/>
      <c r="I372" s="83"/>
      <c r="J372" s="83"/>
      <c r="L372" s="374">
        <f t="shared" si="17"/>
        <v>0</v>
      </c>
      <c r="N372" s="92" t="str">
        <f t="shared" si="18"/>
        <v/>
      </c>
      <c r="O372" s="109">
        <f t="shared" si="19"/>
        <v>0</v>
      </c>
    </row>
    <row r="373" spans="1:15" ht="12" customHeight="1">
      <c r="A373" s="106"/>
      <c r="B373" s="92"/>
      <c r="C373" s="92"/>
      <c r="D373" s="81"/>
      <c r="E373" s="81"/>
      <c r="F373" s="98"/>
      <c r="G373" s="162"/>
      <c r="H373" s="82"/>
      <c r="I373" s="83"/>
      <c r="J373" s="83"/>
      <c r="L373" s="374">
        <f t="shared" si="17"/>
        <v>0</v>
      </c>
      <c r="N373" s="92" t="str">
        <f t="shared" si="18"/>
        <v/>
      </c>
      <c r="O373" s="109">
        <f t="shared" si="19"/>
        <v>0</v>
      </c>
    </row>
    <row r="374" spans="1:15" ht="12" customHeight="1">
      <c r="A374" s="106"/>
      <c r="B374" s="96"/>
      <c r="C374" s="92"/>
      <c r="D374" s="81"/>
      <c r="E374" s="81"/>
      <c r="F374" s="35"/>
      <c r="G374" s="35"/>
      <c r="H374" s="9"/>
      <c r="I374" s="35"/>
      <c r="J374" s="83"/>
      <c r="L374" s="374">
        <f t="shared" si="17"/>
        <v>0</v>
      </c>
      <c r="N374" s="92" t="str">
        <f t="shared" si="18"/>
        <v/>
      </c>
      <c r="O374" s="109">
        <f t="shared" si="19"/>
        <v>0</v>
      </c>
    </row>
    <row r="375" spans="1:15" ht="12" customHeight="1">
      <c r="A375" s="106"/>
      <c r="B375" s="96"/>
      <c r="C375" s="92"/>
      <c r="D375" s="81"/>
      <c r="E375" s="81"/>
      <c r="F375" s="35"/>
      <c r="G375" s="35"/>
      <c r="H375" s="9"/>
      <c r="I375" s="35"/>
      <c r="J375" s="83"/>
      <c r="L375" s="374">
        <f t="shared" si="17"/>
        <v>0</v>
      </c>
      <c r="N375" s="92" t="str">
        <f t="shared" si="18"/>
        <v/>
      </c>
      <c r="O375" s="109">
        <f t="shared" si="19"/>
        <v>0</v>
      </c>
    </row>
    <row r="376" spans="1:15" ht="12" customHeight="1">
      <c r="A376" s="106"/>
      <c r="B376" s="91"/>
      <c r="C376" s="91"/>
      <c r="D376" s="93"/>
      <c r="E376" s="93"/>
      <c r="F376" s="174"/>
      <c r="G376" s="93"/>
      <c r="H376" s="106"/>
      <c r="I376" s="107"/>
      <c r="J376" s="83"/>
      <c r="L376" s="374">
        <f t="shared" si="17"/>
        <v>0</v>
      </c>
      <c r="N376" s="92" t="str">
        <f t="shared" si="18"/>
        <v/>
      </c>
      <c r="O376" s="109">
        <f t="shared" si="19"/>
        <v>0</v>
      </c>
    </row>
    <row r="377" spans="1:15" ht="12" customHeight="1">
      <c r="A377" s="91"/>
      <c r="B377" s="91"/>
      <c r="C377" s="91"/>
      <c r="D377" s="93"/>
      <c r="E377" s="93"/>
      <c r="F377" s="174"/>
      <c r="G377" s="93"/>
      <c r="H377" s="106"/>
      <c r="I377" s="107"/>
      <c r="J377" s="83"/>
      <c r="L377" s="374">
        <f t="shared" si="17"/>
        <v>0</v>
      </c>
      <c r="N377" s="92" t="str">
        <f t="shared" si="18"/>
        <v/>
      </c>
      <c r="O377" s="109">
        <f t="shared" si="19"/>
        <v>0</v>
      </c>
    </row>
    <row r="378" spans="1:15" ht="12" customHeight="1">
      <c r="A378" s="106"/>
      <c r="B378" s="91"/>
      <c r="C378" s="91"/>
      <c r="D378" s="93"/>
      <c r="E378" s="93"/>
      <c r="F378" s="174"/>
      <c r="G378" s="93"/>
      <c r="H378" s="106"/>
      <c r="I378" s="107"/>
      <c r="J378" s="83"/>
      <c r="L378" s="374">
        <f t="shared" si="17"/>
        <v>0</v>
      </c>
      <c r="N378" s="92" t="str">
        <f t="shared" si="18"/>
        <v/>
      </c>
      <c r="O378" s="109">
        <f t="shared" si="19"/>
        <v>0</v>
      </c>
    </row>
    <row r="379" spans="1:15" ht="12" customHeight="1">
      <c r="A379" s="106"/>
      <c r="B379" s="91"/>
      <c r="C379" s="91"/>
      <c r="D379" s="93"/>
      <c r="E379" s="93"/>
      <c r="F379" s="179"/>
      <c r="G379" s="88"/>
      <c r="H379" s="91"/>
      <c r="I379" s="107"/>
      <c r="J379" s="83"/>
      <c r="L379" s="374">
        <f t="shared" si="17"/>
        <v>0</v>
      </c>
      <c r="N379" s="92" t="str">
        <f t="shared" si="18"/>
        <v/>
      </c>
      <c r="O379" s="109">
        <f t="shared" si="19"/>
        <v>0</v>
      </c>
    </row>
    <row r="380" spans="1:15" ht="12" customHeight="1">
      <c r="A380" s="106"/>
      <c r="B380" s="119"/>
      <c r="C380" s="200"/>
      <c r="D380" s="93"/>
      <c r="E380" s="93"/>
      <c r="F380" s="133"/>
      <c r="G380" s="93"/>
      <c r="H380" s="106"/>
      <c r="I380" s="107"/>
      <c r="J380" s="83"/>
      <c r="L380" s="374">
        <f t="shared" si="17"/>
        <v>0</v>
      </c>
      <c r="N380" s="92" t="str">
        <f t="shared" si="18"/>
        <v/>
      </c>
      <c r="O380" s="109">
        <f t="shared" si="19"/>
        <v>0</v>
      </c>
    </row>
    <row r="381" spans="1:15" ht="12" customHeight="1">
      <c r="A381" s="106"/>
      <c r="B381" s="119"/>
      <c r="C381" s="106"/>
      <c r="D381" s="93"/>
      <c r="E381" s="93"/>
      <c r="F381" s="174"/>
      <c r="G381" s="93"/>
      <c r="H381" s="106"/>
      <c r="I381" s="107"/>
      <c r="J381" s="83"/>
      <c r="L381" s="374">
        <f t="shared" si="17"/>
        <v>0</v>
      </c>
      <c r="N381" s="92" t="str">
        <f t="shared" si="18"/>
        <v/>
      </c>
      <c r="O381" s="109">
        <f t="shared" si="19"/>
        <v>0</v>
      </c>
    </row>
    <row r="382" spans="1:15" ht="12" customHeight="1">
      <c r="A382" s="106"/>
      <c r="B382" s="106"/>
      <c r="C382" s="119"/>
      <c r="D382" s="93"/>
      <c r="E382" s="93"/>
      <c r="F382" s="174"/>
      <c r="G382" s="93"/>
      <c r="H382" s="106"/>
      <c r="I382" s="107"/>
      <c r="J382" s="83"/>
      <c r="L382" s="374">
        <f t="shared" si="17"/>
        <v>0</v>
      </c>
      <c r="N382" s="92" t="str">
        <f t="shared" si="18"/>
        <v/>
      </c>
      <c r="O382" s="109">
        <f t="shared" si="19"/>
        <v>0</v>
      </c>
    </row>
    <row r="383" spans="1:15" ht="12" customHeight="1">
      <c r="A383" s="106"/>
      <c r="B383" s="106"/>
      <c r="C383" s="119"/>
      <c r="D383" s="93"/>
      <c r="E383" s="93"/>
      <c r="F383" s="174"/>
      <c r="G383" s="93"/>
      <c r="H383" s="106"/>
      <c r="I383" s="107"/>
      <c r="J383" s="83"/>
      <c r="L383" s="374">
        <f t="shared" si="17"/>
        <v>0</v>
      </c>
      <c r="N383" s="92" t="str">
        <f t="shared" si="18"/>
        <v/>
      </c>
      <c r="O383" s="109">
        <f t="shared" si="19"/>
        <v>0</v>
      </c>
    </row>
    <row r="384" spans="1:15" ht="12" customHeight="1">
      <c r="A384" s="106"/>
      <c r="B384" s="106"/>
      <c r="C384" s="106"/>
      <c r="D384" s="93"/>
      <c r="E384" s="93"/>
      <c r="F384" s="174"/>
      <c r="G384" s="93"/>
      <c r="H384" s="106"/>
      <c r="I384" s="107"/>
      <c r="J384" s="83"/>
      <c r="L384" s="374">
        <f t="shared" si="17"/>
        <v>0</v>
      </c>
      <c r="N384" s="92" t="str">
        <f t="shared" si="18"/>
        <v/>
      </c>
      <c r="O384" s="109">
        <f t="shared" si="19"/>
        <v>0</v>
      </c>
    </row>
    <row r="385" spans="1:15" ht="12" customHeight="1">
      <c r="A385" s="106"/>
      <c r="B385" s="106"/>
      <c r="C385" s="106"/>
      <c r="D385" s="93"/>
      <c r="E385" s="93"/>
      <c r="F385" s="174"/>
      <c r="G385" s="93"/>
      <c r="H385" s="106"/>
      <c r="I385" s="107"/>
      <c r="J385" s="83"/>
      <c r="L385" s="374">
        <f t="shared" si="17"/>
        <v>0</v>
      </c>
      <c r="N385" s="92" t="str">
        <f t="shared" si="18"/>
        <v/>
      </c>
      <c r="O385" s="109">
        <f t="shared" si="19"/>
        <v>0</v>
      </c>
    </row>
    <row r="386" spans="1:15" ht="12" customHeight="1">
      <c r="A386" s="106"/>
      <c r="B386" s="106"/>
      <c r="C386" s="106"/>
      <c r="D386" s="93"/>
      <c r="E386" s="93"/>
      <c r="F386" s="174"/>
      <c r="G386" s="93"/>
      <c r="H386" s="106"/>
      <c r="I386" s="107"/>
      <c r="J386" s="83"/>
      <c r="L386" s="374">
        <f t="shared" si="17"/>
        <v>0</v>
      </c>
      <c r="N386" s="92" t="str">
        <f t="shared" si="18"/>
        <v/>
      </c>
      <c r="O386" s="109">
        <f t="shared" si="19"/>
        <v>0</v>
      </c>
    </row>
    <row r="387" spans="1:15" ht="12" customHeight="1">
      <c r="A387" s="106"/>
      <c r="B387" s="106"/>
      <c r="C387" s="106"/>
      <c r="D387" s="93"/>
      <c r="E387" s="93"/>
      <c r="F387" s="174"/>
      <c r="G387" s="93"/>
      <c r="H387" s="106"/>
      <c r="I387" s="107"/>
      <c r="J387" s="83"/>
      <c r="L387" s="374">
        <f t="shared" si="17"/>
        <v>0</v>
      </c>
      <c r="N387" s="92" t="str">
        <f t="shared" si="18"/>
        <v/>
      </c>
      <c r="O387" s="109">
        <f t="shared" si="19"/>
        <v>0</v>
      </c>
    </row>
    <row r="388" spans="1:15" ht="12" customHeight="1">
      <c r="A388" s="106"/>
      <c r="B388" s="106"/>
      <c r="C388" s="106"/>
      <c r="D388" s="93"/>
      <c r="E388" s="93"/>
      <c r="F388" s="174"/>
      <c r="G388" s="93"/>
      <c r="H388" s="106"/>
      <c r="I388" s="107"/>
      <c r="J388" s="83"/>
      <c r="L388" s="374">
        <f t="shared" si="17"/>
        <v>0</v>
      </c>
      <c r="N388" s="92" t="str">
        <f t="shared" si="18"/>
        <v/>
      </c>
      <c r="O388" s="109">
        <f t="shared" si="19"/>
        <v>0</v>
      </c>
    </row>
    <row r="389" spans="1:15" ht="12" customHeight="1">
      <c r="A389" s="106"/>
      <c r="B389" s="106"/>
      <c r="C389" s="106"/>
      <c r="D389" s="93"/>
      <c r="E389" s="93"/>
      <c r="F389" s="174"/>
      <c r="G389" s="93"/>
      <c r="H389" s="106"/>
      <c r="I389" s="107"/>
      <c r="J389" s="83"/>
      <c r="L389" s="374">
        <f t="shared" si="17"/>
        <v>0</v>
      </c>
      <c r="N389" s="92" t="str">
        <f t="shared" si="18"/>
        <v/>
      </c>
      <c r="O389" s="109">
        <f t="shared" si="19"/>
        <v>0</v>
      </c>
    </row>
    <row r="390" spans="1:15" ht="12" customHeight="1">
      <c r="A390" s="106"/>
      <c r="B390" s="106"/>
      <c r="C390" s="106"/>
      <c r="D390" s="93"/>
      <c r="E390" s="93"/>
      <c r="F390" s="174"/>
      <c r="G390" s="93"/>
      <c r="H390" s="106"/>
      <c r="I390" s="107"/>
      <c r="J390" s="83"/>
      <c r="L390" s="374">
        <f t="shared" si="17"/>
        <v>0</v>
      </c>
      <c r="N390" s="92" t="str">
        <f t="shared" si="18"/>
        <v/>
      </c>
      <c r="O390" s="109">
        <f t="shared" si="19"/>
        <v>0</v>
      </c>
    </row>
    <row r="391" spans="1:15" ht="12" customHeight="1">
      <c r="A391" s="106"/>
      <c r="B391" s="106"/>
      <c r="C391" s="106"/>
      <c r="D391" s="93"/>
      <c r="E391" s="93"/>
      <c r="F391" s="174"/>
      <c r="G391" s="93"/>
      <c r="H391" s="106"/>
      <c r="I391" s="107"/>
      <c r="J391" s="83"/>
      <c r="L391" s="374">
        <f t="shared" si="17"/>
        <v>0</v>
      </c>
      <c r="N391" s="92" t="str">
        <f t="shared" si="18"/>
        <v/>
      </c>
      <c r="O391" s="109">
        <f t="shared" si="19"/>
        <v>0</v>
      </c>
    </row>
    <row r="392" spans="1:15" ht="12" customHeight="1">
      <c r="A392" s="106"/>
      <c r="B392" s="106"/>
      <c r="C392" s="91"/>
      <c r="D392" s="93"/>
      <c r="E392" s="93"/>
      <c r="F392" s="179"/>
      <c r="G392" s="93"/>
      <c r="H392" s="106"/>
      <c r="I392" s="107"/>
      <c r="J392" s="83"/>
      <c r="L392" s="374">
        <f t="shared" si="17"/>
        <v>0</v>
      </c>
      <c r="N392" s="92" t="str">
        <f t="shared" si="18"/>
        <v/>
      </c>
      <c r="O392" s="109">
        <f t="shared" si="19"/>
        <v>0</v>
      </c>
    </row>
    <row r="393" spans="1:15" ht="12" customHeight="1">
      <c r="A393" s="106"/>
      <c r="B393" s="106"/>
      <c r="C393" s="91"/>
      <c r="D393" s="93"/>
      <c r="E393" s="93"/>
      <c r="F393" s="179"/>
      <c r="G393" s="93"/>
      <c r="H393" s="106"/>
      <c r="I393" s="107"/>
      <c r="J393" s="83"/>
      <c r="L393" s="374">
        <f t="shared" si="17"/>
        <v>0</v>
      </c>
      <c r="N393" s="92" t="str">
        <f t="shared" si="18"/>
        <v/>
      </c>
      <c r="O393" s="109">
        <f t="shared" si="19"/>
        <v>0</v>
      </c>
    </row>
    <row r="394" spans="1:15" ht="12" customHeight="1">
      <c r="A394" s="106"/>
      <c r="B394" s="106"/>
      <c r="C394" s="91"/>
      <c r="D394" s="93"/>
      <c r="E394" s="93"/>
      <c r="F394" s="179"/>
      <c r="G394" s="93"/>
      <c r="H394" s="106"/>
      <c r="I394" s="107"/>
      <c r="J394" s="83"/>
      <c r="L394" s="374">
        <f t="shared" si="17"/>
        <v>0</v>
      </c>
      <c r="N394" s="92" t="str">
        <f t="shared" si="18"/>
        <v/>
      </c>
      <c r="O394" s="109">
        <f t="shared" si="19"/>
        <v>0</v>
      </c>
    </row>
    <row r="395" spans="1:15" ht="12" customHeight="1">
      <c r="A395" s="106"/>
      <c r="B395" s="106"/>
      <c r="C395" s="106"/>
      <c r="D395" s="93"/>
      <c r="E395" s="93"/>
      <c r="F395" s="174"/>
      <c r="G395" s="93"/>
      <c r="H395" s="106"/>
      <c r="I395" s="107"/>
      <c r="J395" s="83"/>
      <c r="L395" s="374">
        <f t="shared" si="17"/>
        <v>0</v>
      </c>
      <c r="N395" s="92" t="str">
        <f t="shared" si="18"/>
        <v/>
      </c>
      <c r="O395" s="109">
        <f t="shared" si="19"/>
        <v>0</v>
      </c>
    </row>
    <row r="396" spans="1:15" ht="12" customHeight="1">
      <c r="A396" s="106"/>
      <c r="B396" s="106"/>
      <c r="C396" s="106"/>
      <c r="D396" s="93"/>
      <c r="E396" s="93"/>
      <c r="F396" s="174"/>
      <c r="G396" s="93"/>
      <c r="H396" s="106"/>
      <c r="I396" s="107"/>
      <c r="J396" s="83"/>
      <c r="L396" s="374">
        <f t="shared" ref="L396:L409" si="20">IF(E396&gt;0,F396,0)</f>
        <v>0</v>
      </c>
      <c r="N396" s="92" t="str">
        <f t="shared" ref="N396:N409" si="21">+D396&amp;G396</f>
        <v/>
      </c>
      <c r="O396" s="109">
        <f t="shared" ref="O396:O409" si="22">+F396</f>
        <v>0</v>
      </c>
    </row>
    <row r="397" spans="1:15" ht="12" customHeight="1">
      <c r="A397" s="106"/>
      <c r="B397" s="106"/>
      <c r="C397" s="106"/>
      <c r="D397" s="93"/>
      <c r="E397" s="93"/>
      <c r="F397" s="174"/>
      <c r="G397" s="93"/>
      <c r="H397" s="106"/>
      <c r="I397" s="107"/>
      <c r="J397" s="83"/>
      <c r="L397" s="374">
        <f t="shared" si="20"/>
        <v>0</v>
      </c>
      <c r="N397" s="92" t="str">
        <f t="shared" si="21"/>
        <v/>
      </c>
      <c r="O397" s="109">
        <f t="shared" si="22"/>
        <v>0</v>
      </c>
    </row>
    <row r="398" spans="1:15" ht="12" customHeight="1">
      <c r="A398" s="106"/>
      <c r="B398" s="106"/>
      <c r="C398" s="106"/>
      <c r="D398" s="93"/>
      <c r="E398" s="93"/>
      <c r="F398" s="174"/>
      <c r="G398" s="93"/>
      <c r="H398" s="106"/>
      <c r="I398" s="107"/>
      <c r="J398" s="83"/>
      <c r="L398" s="374">
        <f t="shared" si="20"/>
        <v>0</v>
      </c>
      <c r="N398" s="92" t="str">
        <f t="shared" si="21"/>
        <v/>
      </c>
      <c r="O398" s="109">
        <f t="shared" si="22"/>
        <v>0</v>
      </c>
    </row>
    <row r="399" spans="1:15" ht="12" customHeight="1" thickBot="1">
      <c r="A399" s="91"/>
      <c r="B399" s="20" t="s">
        <v>12</v>
      </c>
      <c r="C399" s="91"/>
      <c r="D399" s="93"/>
      <c r="E399" s="93"/>
      <c r="F399" s="179"/>
      <c r="G399" s="88"/>
      <c r="H399" s="91"/>
      <c r="I399" s="130"/>
      <c r="J399" s="137"/>
      <c r="L399" s="374">
        <f t="shared" si="20"/>
        <v>0</v>
      </c>
      <c r="N399" s="92" t="str">
        <f t="shared" si="21"/>
        <v/>
      </c>
      <c r="O399" s="109">
        <f t="shared" si="22"/>
        <v>0</v>
      </c>
    </row>
    <row r="400" spans="1:15" ht="12" customHeight="1">
      <c r="A400" s="965" t="s">
        <v>2159</v>
      </c>
      <c r="B400" s="966"/>
      <c r="C400" s="966"/>
      <c r="D400" s="966"/>
      <c r="E400" s="966"/>
      <c r="F400" s="966"/>
      <c r="G400" s="966"/>
      <c r="H400" s="966"/>
      <c r="I400" s="966"/>
      <c r="J400" s="967"/>
      <c r="L400" s="374">
        <f t="shared" si="20"/>
        <v>0</v>
      </c>
      <c r="N400" s="92" t="str">
        <f t="shared" si="21"/>
        <v/>
      </c>
      <c r="O400" s="109">
        <f t="shared" si="22"/>
        <v>0</v>
      </c>
    </row>
    <row r="401" spans="1:15" ht="12" customHeight="1">
      <c r="A401" s="968"/>
      <c r="B401" s="969"/>
      <c r="C401" s="969"/>
      <c r="D401" s="969"/>
      <c r="E401" s="969"/>
      <c r="F401" s="969"/>
      <c r="G401" s="969"/>
      <c r="H401" s="969"/>
      <c r="I401" s="969"/>
      <c r="J401" s="970"/>
      <c r="L401" s="374">
        <f t="shared" si="20"/>
        <v>0</v>
      </c>
      <c r="N401" s="92" t="str">
        <f t="shared" si="21"/>
        <v/>
      </c>
      <c r="O401" s="109">
        <f t="shared" si="22"/>
        <v>0</v>
      </c>
    </row>
    <row r="402" spans="1:15" ht="12" customHeight="1">
      <c r="A402" s="968"/>
      <c r="B402" s="969"/>
      <c r="C402" s="969"/>
      <c r="D402" s="969"/>
      <c r="E402" s="969"/>
      <c r="F402" s="969"/>
      <c r="G402" s="969"/>
      <c r="H402" s="969"/>
      <c r="I402" s="969"/>
      <c r="J402" s="970"/>
      <c r="L402" s="374">
        <f t="shared" si="20"/>
        <v>0</v>
      </c>
      <c r="N402" s="92" t="str">
        <f t="shared" si="21"/>
        <v/>
      </c>
      <c r="O402" s="109">
        <f t="shared" si="22"/>
        <v>0</v>
      </c>
    </row>
    <row r="403" spans="1:15" ht="12" customHeight="1">
      <c r="A403" s="968"/>
      <c r="B403" s="969"/>
      <c r="C403" s="969"/>
      <c r="D403" s="969"/>
      <c r="E403" s="969"/>
      <c r="F403" s="969"/>
      <c r="G403" s="969"/>
      <c r="H403" s="969"/>
      <c r="I403" s="969"/>
      <c r="J403" s="970"/>
      <c r="L403" s="374">
        <f t="shared" si="20"/>
        <v>0</v>
      </c>
      <c r="N403" s="92" t="str">
        <f t="shared" si="21"/>
        <v/>
      </c>
      <c r="O403" s="109">
        <f t="shared" si="22"/>
        <v>0</v>
      </c>
    </row>
    <row r="404" spans="1:15" ht="12" customHeight="1">
      <c r="A404" s="968"/>
      <c r="B404" s="969"/>
      <c r="C404" s="969"/>
      <c r="D404" s="969"/>
      <c r="E404" s="969"/>
      <c r="F404" s="969"/>
      <c r="G404" s="969"/>
      <c r="H404" s="969"/>
      <c r="I404" s="969"/>
      <c r="J404" s="970"/>
      <c r="L404" s="374">
        <f t="shared" si="20"/>
        <v>0</v>
      </c>
      <c r="N404" s="92" t="str">
        <f t="shared" si="21"/>
        <v/>
      </c>
      <c r="O404" s="109">
        <f t="shared" si="22"/>
        <v>0</v>
      </c>
    </row>
    <row r="405" spans="1:15" ht="12" customHeight="1">
      <c r="A405" s="968"/>
      <c r="B405" s="969"/>
      <c r="C405" s="969"/>
      <c r="D405" s="969"/>
      <c r="E405" s="969"/>
      <c r="F405" s="969"/>
      <c r="G405" s="969"/>
      <c r="H405" s="969"/>
      <c r="I405" s="969"/>
      <c r="J405" s="970"/>
      <c r="L405" s="374">
        <f t="shared" si="20"/>
        <v>0</v>
      </c>
      <c r="N405" s="92" t="str">
        <f t="shared" si="21"/>
        <v/>
      </c>
      <c r="O405" s="109">
        <f t="shared" si="22"/>
        <v>0</v>
      </c>
    </row>
    <row r="406" spans="1:15" ht="12" customHeight="1">
      <c r="A406" s="968"/>
      <c r="B406" s="969"/>
      <c r="C406" s="969"/>
      <c r="D406" s="969"/>
      <c r="E406" s="969"/>
      <c r="F406" s="969"/>
      <c r="G406" s="969"/>
      <c r="H406" s="969"/>
      <c r="I406" s="969"/>
      <c r="J406" s="970"/>
      <c r="L406" s="374">
        <f t="shared" si="20"/>
        <v>0</v>
      </c>
      <c r="N406" s="92" t="str">
        <f t="shared" si="21"/>
        <v/>
      </c>
      <c r="O406" s="109">
        <f t="shared" si="22"/>
        <v>0</v>
      </c>
    </row>
    <row r="407" spans="1:15" ht="12" customHeight="1">
      <c r="A407" s="968"/>
      <c r="B407" s="969"/>
      <c r="C407" s="969"/>
      <c r="D407" s="969"/>
      <c r="E407" s="969"/>
      <c r="F407" s="969"/>
      <c r="G407" s="969"/>
      <c r="H407" s="969"/>
      <c r="I407" s="969"/>
      <c r="J407" s="970"/>
      <c r="L407" s="374">
        <f t="shared" si="20"/>
        <v>0</v>
      </c>
      <c r="N407" s="92" t="str">
        <f t="shared" si="21"/>
        <v/>
      </c>
      <c r="O407" s="109">
        <f t="shared" si="22"/>
        <v>0</v>
      </c>
    </row>
    <row r="408" spans="1:15" ht="12" customHeight="1">
      <c r="A408" s="968"/>
      <c r="B408" s="969"/>
      <c r="C408" s="969"/>
      <c r="D408" s="969"/>
      <c r="E408" s="969"/>
      <c r="F408" s="969"/>
      <c r="G408" s="969"/>
      <c r="H408" s="969"/>
      <c r="I408" s="969"/>
      <c r="J408" s="970"/>
      <c r="L408" s="374">
        <f t="shared" si="20"/>
        <v>0</v>
      </c>
      <c r="N408" s="92" t="str">
        <f t="shared" si="21"/>
        <v/>
      </c>
      <c r="O408" s="109">
        <f t="shared" si="22"/>
        <v>0</v>
      </c>
    </row>
    <row r="409" spans="1:15" ht="12" customHeight="1" thickBot="1">
      <c r="A409" s="971"/>
      <c r="B409" s="972"/>
      <c r="C409" s="972"/>
      <c r="D409" s="972"/>
      <c r="E409" s="972"/>
      <c r="F409" s="972"/>
      <c r="G409" s="972"/>
      <c r="H409" s="972"/>
      <c r="I409" s="972"/>
      <c r="J409" s="973"/>
      <c r="L409" s="374">
        <f t="shared" si="20"/>
        <v>0</v>
      </c>
      <c r="N409" s="92" t="str">
        <f t="shared" si="21"/>
        <v/>
      </c>
      <c r="O409" s="109">
        <f t="shared" si="22"/>
        <v>0</v>
      </c>
    </row>
    <row r="410" spans="1:15">
      <c r="A410" s="92"/>
      <c r="B410" s="92"/>
      <c r="C410" s="92"/>
      <c r="D410" s="81"/>
      <c r="E410" s="81"/>
      <c r="F410" s="180"/>
      <c r="G410" s="81"/>
      <c r="H410" s="81"/>
      <c r="I410" s="193"/>
      <c r="J410" s="86"/>
      <c r="L410" s="374">
        <f t="shared" ref="L410:L473" si="23">IF(E410&gt;0,F410,0)</f>
        <v>0</v>
      </c>
      <c r="N410" s="92" t="str">
        <f t="shared" ref="N410:N473" si="24">+D410&amp;G410</f>
        <v/>
      </c>
      <c r="O410" s="109">
        <f t="shared" ref="O410:O473" si="25">+F410</f>
        <v>0</v>
      </c>
    </row>
    <row r="411" spans="1:15">
      <c r="A411" s="92"/>
      <c r="B411" s="7" t="str">
        <f>Inputs!$C$2</f>
        <v>Rocky Mountain Power</v>
      </c>
      <c r="C411" s="67"/>
      <c r="D411" s="79"/>
      <c r="E411" s="79"/>
      <c r="F411" s="166"/>
      <c r="G411" s="79"/>
      <c r="H411" s="67"/>
      <c r="I411" s="87" t="s">
        <v>0</v>
      </c>
      <c r="J411" s="300">
        <v>4.7</v>
      </c>
      <c r="L411" s="374">
        <f t="shared" si="23"/>
        <v>0</v>
      </c>
      <c r="N411" s="92" t="str">
        <f t="shared" si="24"/>
        <v/>
      </c>
      <c r="O411" s="109">
        <f t="shared" si="25"/>
        <v>0</v>
      </c>
    </row>
    <row r="412" spans="1:15">
      <c r="A412" s="92"/>
      <c r="B412" s="7" t="str">
        <f>Inputs!$C$3</f>
        <v>Utah Results of Operations - December 2014</v>
      </c>
      <c r="C412" s="67"/>
      <c r="D412" s="79"/>
      <c r="E412" s="79"/>
      <c r="F412" s="166"/>
      <c r="G412" s="79"/>
      <c r="H412" s="67"/>
      <c r="I412" s="68"/>
      <c r="J412" s="89"/>
      <c r="L412" s="374">
        <f t="shared" si="23"/>
        <v>0</v>
      </c>
      <c r="N412" s="92" t="str">
        <f t="shared" si="24"/>
        <v/>
      </c>
      <c r="O412" s="109">
        <f t="shared" si="25"/>
        <v>0</v>
      </c>
    </row>
    <row r="413" spans="1:15">
      <c r="A413" s="92"/>
      <c r="B413" s="32" t="s">
        <v>2114</v>
      </c>
      <c r="C413" s="67"/>
      <c r="D413" s="79"/>
      <c r="E413" s="79"/>
      <c r="F413" s="166"/>
      <c r="G413" s="79"/>
      <c r="H413" s="67"/>
      <c r="I413" s="68"/>
      <c r="J413" s="89"/>
      <c r="L413" s="374">
        <f t="shared" si="23"/>
        <v>0</v>
      </c>
      <c r="N413" s="92" t="str">
        <f t="shared" si="24"/>
        <v/>
      </c>
      <c r="O413" s="109">
        <f t="shared" si="25"/>
        <v>0</v>
      </c>
    </row>
    <row r="414" spans="1:15">
      <c r="A414" s="92"/>
      <c r="B414" s="67"/>
      <c r="C414" s="67"/>
      <c r="D414" s="79"/>
      <c r="E414" s="79"/>
      <c r="F414" s="166"/>
      <c r="G414" s="79"/>
      <c r="H414" s="67"/>
      <c r="I414" s="68"/>
      <c r="J414" s="89"/>
      <c r="L414" s="374">
        <f t="shared" si="23"/>
        <v>0</v>
      </c>
      <c r="N414" s="92" t="str">
        <f t="shared" si="24"/>
        <v/>
      </c>
      <c r="O414" s="109">
        <f t="shared" si="25"/>
        <v>0</v>
      </c>
    </row>
    <row r="415" spans="1:15">
      <c r="A415" s="92"/>
      <c r="B415" s="67"/>
      <c r="C415" s="67"/>
      <c r="D415" s="79"/>
      <c r="E415" s="79"/>
      <c r="F415" s="166"/>
      <c r="G415" s="79"/>
      <c r="H415" s="67"/>
      <c r="I415" s="68"/>
      <c r="J415" s="89"/>
      <c r="L415" s="374">
        <f t="shared" si="23"/>
        <v>0</v>
      </c>
      <c r="N415" s="92" t="str">
        <f t="shared" si="24"/>
        <v/>
      </c>
      <c r="O415" s="109">
        <f t="shared" si="25"/>
        <v>0</v>
      </c>
    </row>
    <row r="416" spans="1:15">
      <c r="A416" s="92"/>
      <c r="B416" s="67"/>
      <c r="C416" s="67"/>
      <c r="D416" s="79"/>
      <c r="E416" s="79"/>
      <c r="F416" s="167" t="s">
        <v>1</v>
      </c>
      <c r="G416" s="79"/>
      <c r="H416" s="79"/>
      <c r="I416" s="90" t="str">
        <f>+Inputs!$C$6</f>
        <v>UTAH</v>
      </c>
      <c r="J416" s="79"/>
      <c r="L416" s="374">
        <f t="shared" si="23"/>
        <v>0</v>
      </c>
      <c r="N416" s="92" t="str">
        <f t="shared" si="24"/>
        <v/>
      </c>
      <c r="O416" s="109" t="str">
        <f t="shared" si="25"/>
        <v>TOTAL</v>
      </c>
    </row>
    <row r="417" spans="1:15">
      <c r="A417" s="92"/>
      <c r="B417" s="67"/>
      <c r="C417" s="67"/>
      <c r="D417" s="42" t="s">
        <v>2</v>
      </c>
      <c r="E417" s="42" t="s">
        <v>3</v>
      </c>
      <c r="F417" s="50" t="s">
        <v>4</v>
      </c>
      <c r="G417" s="42" t="s">
        <v>5</v>
      </c>
      <c r="H417" s="51" t="s">
        <v>6</v>
      </c>
      <c r="I417" s="43" t="s">
        <v>7</v>
      </c>
      <c r="J417" s="42" t="s">
        <v>8</v>
      </c>
      <c r="L417" s="374" t="str">
        <f t="shared" si="23"/>
        <v>COMPANY</v>
      </c>
      <c r="N417" s="92" t="str">
        <f t="shared" si="24"/>
        <v>ACCOUNTFACTOR</v>
      </c>
      <c r="O417" s="109" t="str">
        <f t="shared" si="25"/>
        <v>COMPANY</v>
      </c>
    </row>
    <row r="418" spans="1:15">
      <c r="A418" s="106"/>
      <c r="B418" s="10" t="s">
        <v>151</v>
      </c>
      <c r="C418" s="106"/>
      <c r="D418" s="93"/>
      <c r="E418" s="93"/>
      <c r="F418" s="93"/>
      <c r="G418" s="93"/>
      <c r="H418" s="106"/>
      <c r="I418" s="107"/>
      <c r="J418" s="83"/>
      <c r="L418" s="374">
        <f t="shared" si="23"/>
        <v>0</v>
      </c>
      <c r="N418" s="92" t="str">
        <f t="shared" si="24"/>
        <v/>
      </c>
      <c r="O418" s="109">
        <f t="shared" si="25"/>
        <v>0</v>
      </c>
    </row>
    <row r="419" spans="1:15">
      <c r="A419" s="106"/>
      <c r="B419" s="194" t="s">
        <v>2114</v>
      </c>
      <c r="C419" s="92"/>
      <c r="D419" s="81">
        <v>904</v>
      </c>
      <c r="E419" s="81" t="s">
        <v>243</v>
      </c>
      <c r="F419" s="253">
        <v>-136118.63694145199</v>
      </c>
      <c r="G419" s="86" t="s">
        <v>146</v>
      </c>
      <c r="H419" s="82">
        <f>VLOOKUP(G419,'Alloc. Factors'!$B$2:$M$110,7,FALSE)</f>
        <v>1</v>
      </c>
      <c r="I419" s="83">
        <f>F419*H419</f>
        <v>-136118.63694145199</v>
      </c>
      <c r="J419" s="79" t="s">
        <v>2115</v>
      </c>
      <c r="L419" s="374">
        <f t="shared" si="23"/>
        <v>-136118.63694145199</v>
      </c>
      <c r="N419" s="92" t="str">
        <f t="shared" si="24"/>
        <v>904UT</v>
      </c>
      <c r="O419" s="109">
        <f t="shared" si="25"/>
        <v>-136118.63694145199</v>
      </c>
    </row>
    <row r="420" spans="1:15">
      <c r="A420" s="106"/>
      <c r="B420" s="194"/>
      <c r="C420" s="92"/>
      <c r="D420" s="81"/>
      <c r="E420" s="81"/>
      <c r="F420" s="253"/>
      <c r="G420" s="86"/>
      <c r="H420" s="82"/>
      <c r="I420" s="83"/>
      <c r="J420" s="81"/>
      <c r="L420" s="374">
        <f t="shared" si="23"/>
        <v>0</v>
      </c>
      <c r="N420" s="92" t="str">
        <f t="shared" si="24"/>
        <v/>
      </c>
      <c r="O420" s="109">
        <f t="shared" si="25"/>
        <v>0</v>
      </c>
    </row>
    <row r="421" spans="1:15">
      <c r="A421" s="106"/>
      <c r="B421" s="194"/>
      <c r="C421" s="92"/>
      <c r="D421" s="81"/>
      <c r="E421" s="81"/>
      <c r="F421" s="253"/>
      <c r="G421" s="86"/>
      <c r="H421" s="82"/>
      <c r="I421" s="83"/>
      <c r="J421" s="81"/>
      <c r="L421" s="374">
        <f t="shared" si="23"/>
        <v>0</v>
      </c>
      <c r="N421" s="92" t="str">
        <f t="shared" si="24"/>
        <v/>
      </c>
      <c r="O421" s="109">
        <f t="shared" si="25"/>
        <v>0</v>
      </c>
    </row>
    <row r="422" spans="1:15">
      <c r="A422" s="106"/>
      <c r="B422" s="92"/>
      <c r="C422" s="92"/>
      <c r="D422" s="81"/>
      <c r="E422" s="81"/>
      <c r="F422" s="98"/>
      <c r="G422" s="162"/>
      <c r="H422" s="82"/>
      <c r="I422" s="83"/>
      <c r="J422" s="81"/>
      <c r="L422" s="374">
        <f t="shared" si="23"/>
        <v>0</v>
      </c>
      <c r="N422" s="92" t="str">
        <f t="shared" si="24"/>
        <v/>
      </c>
      <c r="O422" s="109">
        <f t="shared" si="25"/>
        <v>0</v>
      </c>
    </row>
    <row r="423" spans="1:15">
      <c r="A423" s="106"/>
      <c r="B423" s="92"/>
      <c r="C423" s="92"/>
      <c r="D423" s="81"/>
      <c r="E423" s="81"/>
      <c r="F423" s="109"/>
      <c r="G423" s="162"/>
      <c r="H423" s="82"/>
      <c r="I423" s="83"/>
      <c r="J423" s="81"/>
      <c r="L423" s="374">
        <f t="shared" si="23"/>
        <v>0</v>
      </c>
      <c r="N423" s="92" t="str">
        <f t="shared" si="24"/>
        <v/>
      </c>
      <c r="O423" s="109">
        <f t="shared" si="25"/>
        <v>0</v>
      </c>
    </row>
    <row r="424" spans="1:15">
      <c r="A424" s="106"/>
      <c r="B424" s="92"/>
      <c r="C424" s="92"/>
      <c r="D424" s="92"/>
      <c r="E424" s="92"/>
      <c r="F424" s="938"/>
      <c r="G424" s="162"/>
      <c r="H424" s="82"/>
      <c r="I424" s="83"/>
      <c r="J424" s="83"/>
      <c r="L424" s="374">
        <f t="shared" si="23"/>
        <v>0</v>
      </c>
      <c r="N424" s="92" t="str">
        <f t="shared" si="24"/>
        <v/>
      </c>
      <c r="O424" s="109">
        <f t="shared" si="25"/>
        <v>0</v>
      </c>
    </row>
    <row r="425" spans="1:15">
      <c r="A425" s="106"/>
      <c r="B425" s="92"/>
      <c r="C425" s="92"/>
      <c r="D425" s="92"/>
      <c r="E425" s="92"/>
      <c r="F425" s="182"/>
      <c r="G425" s="162"/>
      <c r="H425" s="82"/>
      <c r="I425" s="83"/>
      <c r="J425" s="83"/>
      <c r="L425" s="374">
        <f t="shared" si="23"/>
        <v>0</v>
      </c>
      <c r="N425" s="92" t="str">
        <f t="shared" si="24"/>
        <v/>
      </c>
      <c r="O425" s="109">
        <f t="shared" si="25"/>
        <v>0</v>
      </c>
    </row>
    <row r="426" spans="1:15">
      <c r="A426" s="106"/>
      <c r="B426" s="92"/>
      <c r="C426" s="92"/>
      <c r="D426" s="92"/>
      <c r="E426" s="92"/>
      <c r="F426" s="129"/>
      <c r="G426" s="14"/>
      <c r="H426" s="9"/>
      <c r="I426" s="35"/>
      <c r="J426" s="83"/>
      <c r="L426" s="374">
        <f t="shared" si="23"/>
        <v>0</v>
      </c>
      <c r="N426" s="92" t="str">
        <f t="shared" si="24"/>
        <v/>
      </c>
      <c r="O426" s="109">
        <f t="shared" si="25"/>
        <v>0</v>
      </c>
    </row>
    <row r="427" spans="1:15">
      <c r="A427" s="106"/>
      <c r="B427" s="92"/>
      <c r="C427" s="92"/>
      <c r="D427" s="92"/>
      <c r="E427" s="92"/>
      <c r="F427" s="129"/>
      <c r="G427" s="14"/>
      <c r="H427" s="9"/>
      <c r="I427" s="35"/>
      <c r="J427" s="83"/>
      <c r="L427" s="374">
        <f t="shared" si="23"/>
        <v>0</v>
      </c>
      <c r="N427" s="92" t="str">
        <f t="shared" si="24"/>
        <v/>
      </c>
      <c r="O427" s="109">
        <f t="shared" si="25"/>
        <v>0</v>
      </c>
    </row>
    <row r="428" spans="1:15">
      <c r="A428" s="106"/>
      <c r="B428" s="92"/>
      <c r="C428" s="92"/>
      <c r="D428" s="92"/>
      <c r="E428" s="92"/>
      <c r="F428" s="182"/>
      <c r="G428" s="162"/>
      <c r="H428" s="82"/>
      <c r="I428" s="83"/>
      <c r="J428" s="83"/>
      <c r="L428" s="374">
        <f t="shared" si="23"/>
        <v>0</v>
      </c>
      <c r="N428" s="92" t="str">
        <f t="shared" si="24"/>
        <v/>
      </c>
      <c r="O428" s="109">
        <f t="shared" si="25"/>
        <v>0</v>
      </c>
    </row>
    <row r="429" spans="1:15">
      <c r="A429" s="106"/>
      <c r="B429" s="92"/>
      <c r="C429" s="92"/>
      <c r="D429" s="92"/>
      <c r="E429" s="92"/>
      <c r="F429" s="129"/>
      <c r="G429" s="14"/>
      <c r="H429" s="9"/>
      <c r="I429" s="35"/>
      <c r="J429" s="83"/>
      <c r="L429" s="374">
        <f t="shared" si="23"/>
        <v>0</v>
      </c>
      <c r="N429" s="92" t="str">
        <f t="shared" si="24"/>
        <v/>
      </c>
      <c r="O429" s="109">
        <f t="shared" si="25"/>
        <v>0</v>
      </c>
    </row>
    <row r="430" spans="1:15">
      <c r="A430" s="106"/>
      <c r="B430" s="194"/>
      <c r="C430" s="92"/>
      <c r="D430" s="92"/>
      <c r="E430" s="92"/>
      <c r="F430" s="129"/>
      <c r="G430" s="81"/>
      <c r="H430" s="106"/>
      <c r="I430" s="107"/>
      <c r="J430" s="83"/>
      <c r="L430" s="374">
        <f t="shared" si="23"/>
        <v>0</v>
      </c>
      <c r="N430" s="92" t="str">
        <f t="shared" si="24"/>
        <v/>
      </c>
      <c r="O430" s="109">
        <f t="shared" si="25"/>
        <v>0</v>
      </c>
    </row>
    <row r="431" spans="1:15">
      <c r="A431" s="106"/>
      <c r="B431" s="92"/>
      <c r="C431" s="92"/>
      <c r="D431" s="92"/>
      <c r="E431" s="92"/>
      <c r="F431" s="92"/>
      <c r="G431" s="162"/>
      <c r="H431" s="82"/>
      <c r="I431" s="83"/>
      <c r="J431" s="83"/>
      <c r="L431" s="374">
        <f t="shared" si="23"/>
        <v>0</v>
      </c>
      <c r="N431" s="92" t="str">
        <f t="shared" si="24"/>
        <v/>
      </c>
      <c r="O431" s="109">
        <f t="shared" si="25"/>
        <v>0</v>
      </c>
    </row>
    <row r="432" spans="1:15">
      <c r="A432" s="106"/>
      <c r="B432" s="92"/>
      <c r="C432" s="92"/>
      <c r="D432" s="81"/>
      <c r="E432" s="81"/>
      <c r="F432" s="98"/>
      <c r="G432" s="81"/>
      <c r="H432" s="106"/>
      <c r="I432" s="107"/>
      <c r="J432" s="83"/>
      <c r="L432" s="374">
        <f t="shared" si="23"/>
        <v>0</v>
      </c>
      <c r="N432" s="92" t="str">
        <f t="shared" si="24"/>
        <v/>
      </c>
      <c r="O432" s="109">
        <f t="shared" si="25"/>
        <v>0</v>
      </c>
    </row>
    <row r="433" spans="1:15">
      <c r="A433" s="106"/>
      <c r="B433" s="92"/>
      <c r="C433" s="92"/>
      <c r="D433" s="81"/>
      <c r="E433" s="81"/>
      <c r="F433" s="98"/>
      <c r="G433" s="81"/>
      <c r="H433" s="106"/>
      <c r="I433" s="107"/>
      <c r="J433" s="83"/>
      <c r="L433" s="374">
        <f t="shared" si="23"/>
        <v>0</v>
      </c>
      <c r="N433" s="92" t="str">
        <f t="shared" si="24"/>
        <v/>
      </c>
      <c r="O433" s="109">
        <f t="shared" si="25"/>
        <v>0</v>
      </c>
    </row>
    <row r="434" spans="1:15">
      <c r="A434" s="106"/>
      <c r="B434" s="92"/>
      <c r="C434" s="92"/>
      <c r="D434" s="81"/>
      <c r="E434" s="81"/>
      <c r="F434" s="98"/>
      <c r="G434" s="162"/>
      <c r="H434" s="82"/>
      <c r="I434" s="83"/>
      <c r="J434" s="83"/>
      <c r="L434" s="374">
        <f t="shared" si="23"/>
        <v>0</v>
      </c>
      <c r="N434" s="92" t="str">
        <f t="shared" si="24"/>
        <v/>
      </c>
      <c r="O434" s="109">
        <f t="shared" si="25"/>
        <v>0</v>
      </c>
    </row>
    <row r="435" spans="1:15">
      <c r="A435" s="106"/>
      <c r="B435" s="92"/>
      <c r="C435" s="92"/>
      <c r="D435" s="81"/>
      <c r="E435" s="81"/>
      <c r="F435" s="98"/>
      <c r="G435" s="162"/>
      <c r="H435" s="82"/>
      <c r="I435" s="83"/>
      <c r="J435" s="83"/>
      <c r="L435" s="374">
        <f t="shared" si="23"/>
        <v>0</v>
      </c>
      <c r="N435" s="92" t="str">
        <f t="shared" si="24"/>
        <v/>
      </c>
      <c r="O435" s="109">
        <f t="shared" si="25"/>
        <v>0</v>
      </c>
    </row>
    <row r="436" spans="1:15">
      <c r="A436" s="106"/>
      <c r="B436" s="92"/>
      <c r="C436" s="92"/>
      <c r="D436" s="81"/>
      <c r="E436" s="81"/>
      <c r="F436" s="98"/>
      <c r="G436" s="162"/>
      <c r="H436" s="82"/>
      <c r="I436" s="83"/>
      <c r="J436" s="83"/>
      <c r="L436" s="374">
        <f t="shared" si="23"/>
        <v>0</v>
      </c>
      <c r="N436" s="92" t="str">
        <f t="shared" si="24"/>
        <v/>
      </c>
      <c r="O436" s="109">
        <f t="shared" si="25"/>
        <v>0</v>
      </c>
    </row>
    <row r="437" spans="1:15">
      <c r="A437" s="106"/>
      <c r="B437" s="92"/>
      <c r="C437" s="92"/>
      <c r="D437" s="81"/>
      <c r="E437" s="81"/>
      <c r="F437" s="98"/>
      <c r="G437" s="162"/>
      <c r="H437" s="82"/>
      <c r="I437" s="83"/>
      <c r="J437" s="83"/>
      <c r="L437" s="374">
        <f t="shared" si="23"/>
        <v>0</v>
      </c>
      <c r="N437" s="92" t="str">
        <f t="shared" si="24"/>
        <v/>
      </c>
      <c r="O437" s="109">
        <f t="shared" si="25"/>
        <v>0</v>
      </c>
    </row>
    <row r="438" spans="1:15">
      <c r="A438" s="106"/>
      <c r="B438" s="92"/>
      <c r="C438" s="92"/>
      <c r="D438" s="81"/>
      <c r="E438" s="81"/>
      <c r="F438" s="98"/>
      <c r="G438" s="162"/>
      <c r="H438" s="82"/>
      <c r="I438" s="83"/>
      <c r="J438" s="83"/>
      <c r="L438" s="374">
        <f t="shared" si="23"/>
        <v>0</v>
      </c>
      <c r="N438" s="92" t="str">
        <f t="shared" si="24"/>
        <v/>
      </c>
      <c r="O438" s="109">
        <f t="shared" si="25"/>
        <v>0</v>
      </c>
    </row>
    <row r="439" spans="1:15">
      <c r="A439" s="106"/>
      <c r="B439" s="92"/>
      <c r="C439" s="92"/>
      <c r="D439" s="81"/>
      <c r="E439" s="81"/>
      <c r="F439" s="98"/>
      <c r="G439" s="162"/>
      <c r="H439" s="82"/>
      <c r="I439" s="83"/>
      <c r="J439" s="83"/>
      <c r="L439" s="374">
        <f t="shared" si="23"/>
        <v>0</v>
      </c>
      <c r="N439" s="92" t="str">
        <f t="shared" si="24"/>
        <v/>
      </c>
      <c r="O439" s="109">
        <f t="shared" si="25"/>
        <v>0</v>
      </c>
    </row>
    <row r="440" spans="1:15">
      <c r="A440" s="106"/>
      <c r="B440" s="92"/>
      <c r="C440" s="92"/>
      <c r="D440" s="81"/>
      <c r="E440" s="81"/>
      <c r="F440" s="98"/>
      <c r="G440" s="162"/>
      <c r="H440" s="82"/>
      <c r="I440" s="83"/>
      <c r="J440" s="83"/>
      <c r="L440" s="374">
        <f t="shared" si="23"/>
        <v>0</v>
      </c>
      <c r="N440" s="92" t="str">
        <f t="shared" si="24"/>
        <v/>
      </c>
      <c r="O440" s="109">
        <f t="shared" si="25"/>
        <v>0</v>
      </c>
    </row>
    <row r="441" spans="1:15">
      <c r="A441" s="106"/>
      <c r="B441" s="92"/>
      <c r="C441" s="92"/>
      <c r="D441" s="81"/>
      <c r="E441" s="81"/>
      <c r="F441" s="98"/>
      <c r="G441" s="162"/>
      <c r="H441" s="82"/>
      <c r="I441" s="83"/>
      <c r="J441" s="83"/>
      <c r="L441" s="374">
        <f t="shared" si="23"/>
        <v>0</v>
      </c>
      <c r="N441" s="92" t="str">
        <f t="shared" si="24"/>
        <v/>
      </c>
      <c r="O441" s="109">
        <f t="shared" si="25"/>
        <v>0</v>
      </c>
    </row>
    <row r="442" spans="1:15">
      <c r="A442" s="106"/>
      <c r="B442" s="96"/>
      <c r="C442" s="92"/>
      <c r="D442" s="81"/>
      <c r="E442" s="81"/>
      <c r="F442" s="35"/>
      <c r="G442" s="35"/>
      <c r="H442" s="9"/>
      <c r="I442" s="35"/>
      <c r="J442" s="83"/>
      <c r="L442" s="374">
        <f t="shared" si="23"/>
        <v>0</v>
      </c>
      <c r="N442" s="92" t="str">
        <f t="shared" si="24"/>
        <v/>
      </c>
      <c r="O442" s="109">
        <f t="shared" si="25"/>
        <v>0</v>
      </c>
    </row>
    <row r="443" spans="1:15">
      <c r="A443" s="106"/>
      <c r="B443" s="96"/>
      <c r="C443" s="92"/>
      <c r="D443" s="81"/>
      <c r="E443" s="81"/>
      <c r="F443" s="35"/>
      <c r="G443" s="35"/>
      <c r="H443" s="9"/>
      <c r="I443" s="35"/>
      <c r="J443" s="83"/>
      <c r="L443" s="374">
        <f t="shared" si="23"/>
        <v>0</v>
      </c>
      <c r="N443" s="92" t="str">
        <f t="shared" si="24"/>
        <v/>
      </c>
      <c r="O443" s="109">
        <f t="shared" si="25"/>
        <v>0</v>
      </c>
    </row>
    <row r="444" spans="1:15">
      <c r="A444" s="106"/>
      <c r="B444" s="91"/>
      <c r="C444" s="91"/>
      <c r="D444" s="93"/>
      <c r="E444" s="93"/>
      <c r="F444" s="174"/>
      <c r="G444" s="93"/>
      <c r="H444" s="106"/>
      <c r="I444" s="107"/>
      <c r="J444" s="83"/>
      <c r="L444" s="374">
        <f t="shared" si="23"/>
        <v>0</v>
      </c>
      <c r="N444" s="92" t="str">
        <f t="shared" si="24"/>
        <v/>
      </c>
      <c r="O444" s="109">
        <f t="shared" si="25"/>
        <v>0</v>
      </c>
    </row>
    <row r="445" spans="1:15">
      <c r="A445" s="91"/>
      <c r="B445" s="91"/>
      <c r="C445" s="91"/>
      <c r="D445" s="93"/>
      <c r="E445" s="93"/>
      <c r="F445" s="174"/>
      <c r="G445" s="93"/>
      <c r="H445" s="106"/>
      <c r="I445" s="107"/>
      <c r="J445" s="83"/>
      <c r="L445" s="374">
        <f t="shared" si="23"/>
        <v>0</v>
      </c>
      <c r="N445" s="92" t="str">
        <f t="shared" si="24"/>
        <v/>
      </c>
      <c r="O445" s="109">
        <f t="shared" si="25"/>
        <v>0</v>
      </c>
    </row>
    <row r="446" spans="1:15">
      <c r="A446" s="106"/>
      <c r="B446" s="91"/>
      <c r="C446" s="91"/>
      <c r="D446" s="93"/>
      <c r="E446" s="93"/>
      <c r="F446" s="174"/>
      <c r="G446" s="93"/>
      <c r="H446" s="106"/>
      <c r="I446" s="107"/>
      <c r="J446" s="83"/>
      <c r="L446" s="374">
        <f t="shared" si="23"/>
        <v>0</v>
      </c>
      <c r="N446" s="92" t="str">
        <f t="shared" si="24"/>
        <v/>
      </c>
      <c r="O446" s="109">
        <f t="shared" si="25"/>
        <v>0</v>
      </c>
    </row>
    <row r="447" spans="1:15">
      <c r="A447" s="106"/>
      <c r="B447" s="91"/>
      <c r="C447" s="91"/>
      <c r="D447" s="93"/>
      <c r="E447" s="93"/>
      <c r="F447" s="179"/>
      <c r="G447" s="88"/>
      <c r="H447" s="91"/>
      <c r="I447" s="107"/>
      <c r="J447" s="83"/>
      <c r="L447" s="374">
        <f t="shared" si="23"/>
        <v>0</v>
      </c>
      <c r="N447" s="92" t="str">
        <f t="shared" si="24"/>
        <v/>
      </c>
      <c r="O447" s="109">
        <f t="shared" si="25"/>
        <v>0</v>
      </c>
    </row>
    <row r="448" spans="1:15">
      <c r="A448" s="106"/>
      <c r="B448" s="119"/>
      <c r="C448" s="200"/>
      <c r="D448" s="93"/>
      <c r="E448" s="93"/>
      <c r="F448" s="133"/>
      <c r="G448" s="93"/>
      <c r="H448" s="106"/>
      <c r="I448" s="107"/>
      <c r="J448" s="83"/>
      <c r="L448" s="374">
        <f t="shared" si="23"/>
        <v>0</v>
      </c>
      <c r="N448" s="92" t="str">
        <f t="shared" si="24"/>
        <v/>
      </c>
      <c r="O448" s="109">
        <f t="shared" si="25"/>
        <v>0</v>
      </c>
    </row>
    <row r="449" spans="1:15">
      <c r="A449" s="106"/>
      <c r="B449" s="119"/>
      <c r="C449" s="106"/>
      <c r="D449" s="93"/>
      <c r="E449" s="93"/>
      <c r="F449" s="174"/>
      <c r="G449" s="93"/>
      <c r="H449" s="106"/>
      <c r="I449" s="107"/>
      <c r="J449" s="83"/>
      <c r="L449" s="374">
        <f t="shared" si="23"/>
        <v>0</v>
      </c>
      <c r="N449" s="92" t="str">
        <f t="shared" si="24"/>
        <v/>
      </c>
      <c r="O449" s="109">
        <f t="shared" si="25"/>
        <v>0</v>
      </c>
    </row>
    <row r="450" spans="1:15">
      <c r="A450" s="106"/>
      <c r="B450" s="106"/>
      <c r="C450" s="119"/>
      <c r="D450" s="93"/>
      <c r="E450" s="93"/>
      <c r="F450" s="174"/>
      <c r="G450" s="93"/>
      <c r="H450" s="106"/>
      <c r="I450" s="107"/>
      <c r="J450" s="83"/>
      <c r="L450" s="374">
        <f t="shared" si="23"/>
        <v>0</v>
      </c>
      <c r="N450" s="92" t="str">
        <f t="shared" si="24"/>
        <v/>
      </c>
      <c r="O450" s="109">
        <f t="shared" si="25"/>
        <v>0</v>
      </c>
    </row>
    <row r="451" spans="1:15">
      <c r="A451" s="106"/>
      <c r="B451" s="106"/>
      <c r="C451" s="119"/>
      <c r="D451" s="93"/>
      <c r="E451" s="93"/>
      <c r="F451" s="174"/>
      <c r="G451" s="93"/>
      <c r="H451" s="106"/>
      <c r="I451" s="107"/>
      <c r="J451" s="83"/>
      <c r="L451" s="374">
        <f t="shared" si="23"/>
        <v>0</v>
      </c>
      <c r="N451" s="92" t="str">
        <f t="shared" si="24"/>
        <v/>
      </c>
      <c r="O451" s="109">
        <f t="shared" si="25"/>
        <v>0</v>
      </c>
    </row>
    <row r="452" spans="1:15">
      <c r="A452" s="106"/>
      <c r="B452" s="106"/>
      <c r="C452" s="106"/>
      <c r="D452" s="93"/>
      <c r="E452" s="93"/>
      <c r="F452" s="174"/>
      <c r="G452" s="93"/>
      <c r="H452" s="106"/>
      <c r="I452" s="107"/>
      <c r="J452" s="83"/>
      <c r="L452" s="374">
        <f t="shared" si="23"/>
        <v>0</v>
      </c>
      <c r="N452" s="92" t="str">
        <f t="shared" si="24"/>
        <v/>
      </c>
      <c r="O452" s="109">
        <f t="shared" si="25"/>
        <v>0</v>
      </c>
    </row>
    <row r="453" spans="1:15">
      <c r="A453" s="106"/>
      <c r="B453" s="106"/>
      <c r="C453" s="106"/>
      <c r="D453" s="93"/>
      <c r="E453" s="93"/>
      <c r="F453" s="174"/>
      <c r="G453" s="93"/>
      <c r="H453" s="106"/>
      <c r="I453" s="107"/>
      <c r="J453" s="83"/>
      <c r="L453" s="374">
        <f t="shared" si="23"/>
        <v>0</v>
      </c>
      <c r="N453" s="92" t="str">
        <f t="shared" si="24"/>
        <v/>
      </c>
      <c r="O453" s="109">
        <f t="shared" si="25"/>
        <v>0</v>
      </c>
    </row>
    <row r="454" spans="1:15">
      <c r="A454" s="106"/>
      <c r="B454" s="106"/>
      <c r="C454" s="106"/>
      <c r="D454" s="93"/>
      <c r="E454" s="93"/>
      <c r="F454" s="174"/>
      <c r="G454" s="93"/>
      <c r="H454" s="106"/>
      <c r="I454" s="107"/>
      <c r="J454" s="83"/>
      <c r="L454" s="374">
        <f t="shared" si="23"/>
        <v>0</v>
      </c>
      <c r="N454" s="92" t="str">
        <f t="shared" si="24"/>
        <v/>
      </c>
      <c r="O454" s="109">
        <f t="shared" si="25"/>
        <v>0</v>
      </c>
    </row>
    <row r="455" spans="1:15">
      <c r="A455" s="106"/>
      <c r="B455" s="106"/>
      <c r="C455" s="106"/>
      <c r="D455" s="93"/>
      <c r="E455" s="93"/>
      <c r="F455" s="174"/>
      <c r="G455" s="93"/>
      <c r="H455" s="106"/>
      <c r="I455" s="107"/>
      <c r="J455" s="83"/>
      <c r="L455" s="374">
        <f t="shared" si="23"/>
        <v>0</v>
      </c>
      <c r="N455" s="92" t="str">
        <f t="shared" si="24"/>
        <v/>
      </c>
      <c r="O455" s="109">
        <f t="shared" si="25"/>
        <v>0</v>
      </c>
    </row>
    <row r="456" spans="1:15">
      <c r="A456" s="106"/>
      <c r="B456" s="106"/>
      <c r="C456" s="106"/>
      <c r="D456" s="93"/>
      <c r="E456" s="93"/>
      <c r="F456" s="174"/>
      <c r="G456" s="93"/>
      <c r="H456" s="106"/>
      <c r="I456" s="107"/>
      <c r="J456" s="83"/>
      <c r="L456" s="374">
        <f t="shared" si="23"/>
        <v>0</v>
      </c>
      <c r="N456" s="92" t="str">
        <f t="shared" si="24"/>
        <v/>
      </c>
      <c r="O456" s="109">
        <f t="shared" si="25"/>
        <v>0</v>
      </c>
    </row>
    <row r="457" spans="1:15">
      <c r="A457" s="106"/>
      <c r="B457" s="106"/>
      <c r="C457" s="106"/>
      <c r="D457" s="93"/>
      <c r="E457" s="93"/>
      <c r="F457" s="174"/>
      <c r="G457" s="93"/>
      <c r="H457" s="106"/>
      <c r="I457" s="107"/>
      <c r="J457" s="83"/>
      <c r="L457" s="374">
        <f t="shared" si="23"/>
        <v>0</v>
      </c>
      <c r="N457" s="92" t="str">
        <f t="shared" si="24"/>
        <v/>
      </c>
      <c r="O457" s="109">
        <f t="shared" si="25"/>
        <v>0</v>
      </c>
    </row>
    <row r="458" spans="1:15">
      <c r="A458" s="106"/>
      <c r="B458" s="106"/>
      <c r="C458" s="106"/>
      <c r="D458" s="93"/>
      <c r="E458" s="93"/>
      <c r="F458" s="174"/>
      <c r="G458" s="93"/>
      <c r="H458" s="106"/>
      <c r="I458" s="107"/>
      <c r="J458" s="83"/>
      <c r="L458" s="374">
        <f t="shared" si="23"/>
        <v>0</v>
      </c>
      <c r="N458" s="92" t="str">
        <f t="shared" si="24"/>
        <v/>
      </c>
      <c r="O458" s="109">
        <f t="shared" si="25"/>
        <v>0</v>
      </c>
    </row>
    <row r="459" spans="1:15">
      <c r="A459" s="106"/>
      <c r="B459" s="106"/>
      <c r="C459" s="106"/>
      <c r="D459" s="93"/>
      <c r="E459" s="93"/>
      <c r="F459" s="174"/>
      <c r="G459" s="93"/>
      <c r="H459" s="106"/>
      <c r="I459" s="107"/>
      <c r="J459" s="83"/>
      <c r="L459" s="374">
        <f t="shared" si="23"/>
        <v>0</v>
      </c>
      <c r="N459" s="92" t="str">
        <f t="shared" si="24"/>
        <v/>
      </c>
      <c r="O459" s="109">
        <f t="shared" si="25"/>
        <v>0</v>
      </c>
    </row>
    <row r="460" spans="1:15">
      <c r="A460" s="106"/>
      <c r="B460" s="106"/>
      <c r="C460" s="91"/>
      <c r="D460" s="93"/>
      <c r="E460" s="93"/>
      <c r="F460" s="179"/>
      <c r="G460" s="93"/>
      <c r="H460" s="106"/>
      <c r="I460" s="107"/>
      <c r="J460" s="83"/>
      <c r="L460" s="374">
        <f t="shared" si="23"/>
        <v>0</v>
      </c>
      <c r="N460" s="92" t="str">
        <f t="shared" si="24"/>
        <v/>
      </c>
      <c r="O460" s="109">
        <f t="shared" si="25"/>
        <v>0</v>
      </c>
    </row>
    <row r="461" spans="1:15">
      <c r="A461" s="106"/>
      <c r="B461" s="106"/>
      <c r="C461" s="91"/>
      <c r="D461" s="93"/>
      <c r="E461" s="93"/>
      <c r="F461" s="179"/>
      <c r="G461" s="93"/>
      <c r="H461" s="106"/>
      <c r="I461" s="107"/>
      <c r="J461" s="83"/>
      <c r="L461" s="374">
        <f t="shared" si="23"/>
        <v>0</v>
      </c>
      <c r="N461" s="92" t="str">
        <f t="shared" si="24"/>
        <v/>
      </c>
      <c r="O461" s="109">
        <f t="shared" si="25"/>
        <v>0</v>
      </c>
    </row>
    <row r="462" spans="1:15">
      <c r="A462" s="106"/>
      <c r="B462" s="106"/>
      <c r="C462" s="91"/>
      <c r="D462" s="93"/>
      <c r="E462" s="93"/>
      <c r="F462" s="179"/>
      <c r="G462" s="93"/>
      <c r="H462" s="106"/>
      <c r="I462" s="107"/>
      <c r="J462" s="83"/>
      <c r="L462" s="374">
        <f t="shared" si="23"/>
        <v>0</v>
      </c>
      <c r="N462" s="92" t="str">
        <f t="shared" si="24"/>
        <v/>
      </c>
      <c r="O462" s="109">
        <f t="shared" si="25"/>
        <v>0</v>
      </c>
    </row>
    <row r="463" spans="1:15">
      <c r="A463" s="106"/>
      <c r="B463" s="106"/>
      <c r="C463" s="106"/>
      <c r="D463" s="93"/>
      <c r="E463" s="93"/>
      <c r="F463" s="174"/>
      <c r="G463" s="93"/>
      <c r="H463" s="106"/>
      <c r="I463" s="107"/>
      <c r="J463" s="83"/>
      <c r="L463" s="374">
        <f t="shared" si="23"/>
        <v>0</v>
      </c>
      <c r="N463" s="92" t="str">
        <f t="shared" si="24"/>
        <v/>
      </c>
      <c r="O463" s="109">
        <f t="shared" si="25"/>
        <v>0</v>
      </c>
    </row>
    <row r="464" spans="1:15">
      <c r="A464" s="106"/>
      <c r="B464" s="106"/>
      <c r="C464" s="106"/>
      <c r="D464" s="93"/>
      <c r="E464" s="93"/>
      <c r="F464" s="174"/>
      <c r="G464" s="93"/>
      <c r="H464" s="106"/>
      <c r="I464" s="107"/>
      <c r="J464" s="83"/>
      <c r="L464" s="374">
        <f t="shared" si="23"/>
        <v>0</v>
      </c>
      <c r="N464" s="92" t="str">
        <f t="shared" si="24"/>
        <v/>
      </c>
      <c r="O464" s="109">
        <f t="shared" si="25"/>
        <v>0</v>
      </c>
    </row>
    <row r="465" spans="1:15">
      <c r="A465" s="106"/>
      <c r="B465" s="106"/>
      <c r="C465" s="106"/>
      <c r="D465" s="93"/>
      <c r="E465" s="93"/>
      <c r="F465" s="174"/>
      <c r="G465" s="93"/>
      <c r="H465" s="106"/>
      <c r="I465" s="107"/>
      <c r="J465" s="83"/>
      <c r="L465" s="374">
        <f t="shared" si="23"/>
        <v>0</v>
      </c>
      <c r="N465" s="92" t="str">
        <f t="shared" si="24"/>
        <v/>
      </c>
      <c r="O465" s="109">
        <f t="shared" si="25"/>
        <v>0</v>
      </c>
    </row>
    <row r="466" spans="1:15">
      <c r="A466" s="106"/>
      <c r="B466" s="106"/>
      <c r="C466" s="106"/>
      <c r="D466" s="93"/>
      <c r="E466" s="93"/>
      <c r="F466" s="174"/>
      <c r="G466" s="93"/>
      <c r="H466" s="106"/>
      <c r="I466" s="107"/>
      <c r="J466" s="83"/>
      <c r="L466" s="374">
        <f t="shared" si="23"/>
        <v>0</v>
      </c>
      <c r="N466" s="92" t="str">
        <f t="shared" si="24"/>
        <v/>
      </c>
      <c r="O466" s="109">
        <f t="shared" si="25"/>
        <v>0</v>
      </c>
    </row>
    <row r="467" spans="1:15" ht="13.5" thickBot="1">
      <c r="A467" s="91"/>
      <c r="B467" s="20" t="s">
        <v>12</v>
      </c>
      <c r="C467" s="91"/>
      <c r="D467" s="93"/>
      <c r="E467" s="93"/>
      <c r="F467" s="179"/>
      <c r="G467" s="88"/>
      <c r="H467" s="91"/>
      <c r="I467" s="130"/>
      <c r="J467" s="137"/>
      <c r="L467" s="374">
        <f t="shared" si="23"/>
        <v>0</v>
      </c>
      <c r="N467" s="92" t="str">
        <f t="shared" si="24"/>
        <v/>
      </c>
      <c r="O467" s="109">
        <f t="shared" si="25"/>
        <v>0</v>
      </c>
    </row>
    <row r="468" spans="1:15">
      <c r="A468" s="965" t="s">
        <v>2133</v>
      </c>
      <c r="B468" s="966"/>
      <c r="C468" s="966"/>
      <c r="D468" s="966"/>
      <c r="E468" s="966"/>
      <c r="F468" s="966"/>
      <c r="G468" s="966"/>
      <c r="H468" s="966"/>
      <c r="I468" s="966"/>
      <c r="J468" s="967"/>
      <c r="L468" s="374">
        <f t="shared" si="23"/>
        <v>0</v>
      </c>
      <c r="N468" s="92" t="str">
        <f t="shared" si="24"/>
        <v/>
      </c>
      <c r="O468" s="109">
        <f t="shared" si="25"/>
        <v>0</v>
      </c>
    </row>
    <row r="469" spans="1:15">
      <c r="A469" s="968"/>
      <c r="B469" s="969"/>
      <c r="C469" s="969"/>
      <c r="D469" s="969"/>
      <c r="E469" s="969"/>
      <c r="F469" s="969"/>
      <c r="G469" s="969"/>
      <c r="H469" s="969"/>
      <c r="I469" s="969"/>
      <c r="J469" s="970"/>
      <c r="L469" s="374">
        <f t="shared" si="23"/>
        <v>0</v>
      </c>
      <c r="N469" s="92" t="str">
        <f t="shared" si="24"/>
        <v/>
      </c>
      <c r="O469" s="109">
        <f t="shared" si="25"/>
        <v>0</v>
      </c>
    </row>
    <row r="470" spans="1:15">
      <c r="A470" s="968"/>
      <c r="B470" s="969"/>
      <c r="C470" s="969"/>
      <c r="D470" s="969"/>
      <c r="E470" s="969"/>
      <c r="F470" s="969"/>
      <c r="G470" s="969"/>
      <c r="H470" s="969"/>
      <c r="I470" s="969"/>
      <c r="J470" s="970"/>
      <c r="L470" s="374">
        <f t="shared" si="23"/>
        <v>0</v>
      </c>
      <c r="N470" s="92" t="str">
        <f t="shared" si="24"/>
        <v/>
      </c>
      <c r="O470" s="109">
        <f t="shared" si="25"/>
        <v>0</v>
      </c>
    </row>
    <row r="471" spans="1:15">
      <c r="A471" s="968"/>
      <c r="B471" s="969"/>
      <c r="C471" s="969"/>
      <c r="D471" s="969"/>
      <c r="E471" s="969"/>
      <c r="F471" s="969"/>
      <c r="G471" s="969"/>
      <c r="H471" s="969"/>
      <c r="I471" s="969"/>
      <c r="J471" s="970"/>
      <c r="L471" s="374">
        <f t="shared" si="23"/>
        <v>0</v>
      </c>
      <c r="N471" s="92" t="str">
        <f t="shared" si="24"/>
        <v/>
      </c>
      <c r="O471" s="109">
        <f t="shared" si="25"/>
        <v>0</v>
      </c>
    </row>
    <row r="472" spans="1:15">
      <c r="A472" s="968"/>
      <c r="B472" s="969"/>
      <c r="C472" s="969"/>
      <c r="D472" s="969"/>
      <c r="E472" s="969"/>
      <c r="F472" s="969"/>
      <c r="G472" s="969"/>
      <c r="H472" s="969"/>
      <c r="I472" s="969"/>
      <c r="J472" s="970"/>
      <c r="L472" s="374">
        <f t="shared" si="23"/>
        <v>0</v>
      </c>
      <c r="N472" s="92" t="str">
        <f t="shared" si="24"/>
        <v/>
      </c>
      <c r="O472" s="109">
        <f t="shared" si="25"/>
        <v>0</v>
      </c>
    </row>
    <row r="473" spans="1:15">
      <c r="A473" s="968"/>
      <c r="B473" s="969"/>
      <c r="C473" s="969"/>
      <c r="D473" s="969"/>
      <c r="E473" s="969"/>
      <c r="F473" s="969"/>
      <c r="G473" s="969"/>
      <c r="H473" s="969"/>
      <c r="I473" s="969"/>
      <c r="J473" s="970"/>
      <c r="L473" s="374">
        <f t="shared" si="23"/>
        <v>0</v>
      </c>
      <c r="N473" s="92" t="str">
        <f t="shared" si="24"/>
        <v/>
      </c>
      <c r="O473" s="109">
        <f t="shared" si="25"/>
        <v>0</v>
      </c>
    </row>
    <row r="474" spans="1:15">
      <c r="A474" s="968"/>
      <c r="B474" s="969"/>
      <c r="C474" s="969"/>
      <c r="D474" s="969"/>
      <c r="E474" s="969"/>
      <c r="F474" s="969"/>
      <c r="G474" s="969"/>
      <c r="H474" s="969"/>
      <c r="I474" s="969"/>
      <c r="J474" s="970"/>
      <c r="L474" s="374">
        <f>IF(E474&gt;0,F474,0)</f>
        <v>0</v>
      </c>
      <c r="N474" s="92" t="str">
        <f>+D474&amp;G474</f>
        <v/>
      </c>
      <c r="O474" s="109">
        <f>+F474</f>
        <v>0</v>
      </c>
    </row>
    <row r="475" spans="1:15">
      <c r="A475" s="968"/>
      <c r="B475" s="969"/>
      <c r="C475" s="969"/>
      <c r="D475" s="969"/>
      <c r="E475" s="969"/>
      <c r="F475" s="969"/>
      <c r="G475" s="969"/>
      <c r="H475" s="969"/>
      <c r="I475" s="969"/>
      <c r="J475" s="970"/>
      <c r="L475" s="374">
        <f>IF(E475&gt;0,F475,0)</f>
        <v>0</v>
      </c>
      <c r="N475" s="92" t="str">
        <f>+D475&amp;G475</f>
        <v/>
      </c>
      <c r="O475" s="109">
        <f>+F475</f>
        <v>0</v>
      </c>
    </row>
    <row r="476" spans="1:15">
      <c r="A476" s="968"/>
      <c r="B476" s="969"/>
      <c r="C476" s="969"/>
      <c r="D476" s="969"/>
      <c r="E476" s="969"/>
      <c r="F476" s="969"/>
      <c r="G476" s="969"/>
      <c r="H476" s="969"/>
      <c r="I476" s="969"/>
      <c r="J476" s="970"/>
      <c r="L476" s="374">
        <f>IF(E476&gt;0,F476,0)</f>
        <v>0</v>
      </c>
      <c r="N476" s="92" t="str">
        <f>+D476&amp;G476</f>
        <v/>
      </c>
      <c r="O476" s="109">
        <f>+F476</f>
        <v>0</v>
      </c>
    </row>
    <row r="477" spans="1:15" ht="13.5" thickBot="1">
      <c r="A477" s="971"/>
      <c r="B477" s="972"/>
      <c r="C477" s="972"/>
      <c r="D477" s="972"/>
      <c r="E477" s="972"/>
      <c r="F477" s="972"/>
      <c r="G477" s="972"/>
      <c r="H477" s="972"/>
      <c r="I477" s="972"/>
      <c r="J477" s="973"/>
      <c r="L477" s="374">
        <f>IF(E477&gt;0,F477,0)</f>
        <v>0</v>
      </c>
      <c r="N477" s="92" t="str">
        <f>+D477&amp;G477</f>
        <v/>
      </c>
      <c r="O477" s="109">
        <f>+F477</f>
        <v>0</v>
      </c>
    </row>
    <row r="478" spans="1:15">
      <c r="L478" s="375">
        <f>SUM(L11:L477)</f>
        <v>-111816594.66363631</v>
      </c>
      <c r="M478" s="375">
        <f>SUM(M79:M477)</f>
        <v>0</v>
      </c>
      <c r="N478" s="375">
        <f>SUM(N79:N477)</f>
        <v>0</v>
      </c>
      <c r="O478" s="375">
        <f>SUM(O79:O477)</f>
        <v>-223522290.18326607</v>
      </c>
    </row>
  </sheetData>
  <mergeCells count="8">
    <mergeCell ref="A468:J477"/>
    <mergeCell ref="A60:J69"/>
    <mergeCell ref="A128:J137"/>
    <mergeCell ref="A196:J205"/>
    <mergeCell ref="A264:J273"/>
    <mergeCell ref="A332:J341"/>
    <mergeCell ref="A400:J409"/>
    <mergeCell ref="B292:C293"/>
  </mergeCells>
  <phoneticPr fontId="3" type="noConversion"/>
  <conditionalFormatting sqref="B86 B96:B97 B79:B84 B224:B225 B303:B317 B234:B237 B152:B155 B157:B158 B300:B301 B11:B17 B295:B298 B20:B47">
    <cfRule type="cellIs" dxfId="5871" priority="559" stopIfTrue="1" operator="equal">
      <formula>"Title"</formula>
    </cfRule>
  </conditionalFormatting>
  <conditionalFormatting sqref="B350 B85 B78 B222:B225 B234:B237 B10:B17 B20:B29">
    <cfRule type="cellIs" dxfId="5870" priority="560" stopIfTrue="1" operator="equal">
      <formula>"Adjustment to Income/Expense/Rate Base:"</formula>
    </cfRule>
  </conditionalFormatting>
  <conditionalFormatting sqref="B298">
    <cfRule type="cellIs" dxfId="5869" priority="529" stopIfTrue="1" operator="equal">
      <formula>"Title"</formula>
    </cfRule>
  </conditionalFormatting>
  <conditionalFormatting sqref="B295:B298">
    <cfRule type="cellIs" dxfId="5868" priority="528" stopIfTrue="1" operator="equal">
      <formula>"Title"</formula>
    </cfRule>
  </conditionalFormatting>
  <conditionalFormatting sqref="B306">
    <cfRule type="cellIs" dxfId="5867" priority="527" stopIfTrue="1" operator="equal">
      <formula>"Title"</formula>
    </cfRule>
  </conditionalFormatting>
  <conditionalFormatting sqref="B234">
    <cfRule type="cellIs" dxfId="5866" priority="493" stopIfTrue="1" operator="equal">
      <formula>"Title"</formula>
    </cfRule>
  </conditionalFormatting>
  <conditionalFormatting sqref="B234">
    <cfRule type="cellIs" dxfId="5865" priority="489" stopIfTrue="1" operator="equal">
      <formula>"Title"</formula>
    </cfRule>
  </conditionalFormatting>
  <conditionalFormatting sqref="B234">
    <cfRule type="cellIs" dxfId="5864" priority="488" stopIfTrue="1" operator="equal">
      <formula>"Title"</formula>
    </cfRule>
  </conditionalFormatting>
  <conditionalFormatting sqref="B234">
    <cfRule type="cellIs" dxfId="5863" priority="517" stopIfTrue="1" operator="equal">
      <formula>"Title"</formula>
    </cfRule>
  </conditionalFormatting>
  <conditionalFormatting sqref="B234">
    <cfRule type="cellIs" dxfId="5862" priority="516" stopIfTrue="1" operator="equal">
      <formula>"Title"</formula>
    </cfRule>
  </conditionalFormatting>
  <conditionalFormatting sqref="B235">
    <cfRule type="cellIs" dxfId="5861" priority="482" stopIfTrue="1" operator="equal">
      <formula>"Title"</formula>
    </cfRule>
  </conditionalFormatting>
  <conditionalFormatting sqref="B27">
    <cfRule type="cellIs" dxfId="5860" priority="503" stopIfTrue="1" operator="equal">
      <formula>"Adjustment to Income/Expense/Rate Base:"</formula>
    </cfRule>
  </conditionalFormatting>
  <conditionalFormatting sqref="B234">
    <cfRule type="cellIs" dxfId="5859" priority="502" stopIfTrue="1" operator="equal">
      <formula>"Title"</formula>
    </cfRule>
  </conditionalFormatting>
  <conditionalFormatting sqref="B234">
    <cfRule type="cellIs" dxfId="5858" priority="501" stopIfTrue="1" operator="equal">
      <formula>"Title"</formula>
    </cfRule>
  </conditionalFormatting>
  <conditionalFormatting sqref="B235">
    <cfRule type="cellIs" dxfId="5857" priority="467" stopIfTrue="1" operator="equal">
      <formula>"Title"</formula>
    </cfRule>
  </conditionalFormatting>
  <conditionalFormatting sqref="B235">
    <cfRule type="cellIs" dxfId="5856" priority="496" stopIfTrue="1" operator="equal">
      <formula>"Title"</formula>
    </cfRule>
  </conditionalFormatting>
  <conditionalFormatting sqref="B235">
    <cfRule type="cellIs" dxfId="5855" priority="495" stopIfTrue="1" operator="equal">
      <formula>"Title"</formula>
    </cfRule>
  </conditionalFormatting>
  <conditionalFormatting sqref="B234">
    <cfRule type="cellIs" dxfId="5854" priority="494" stopIfTrue="1" operator="equal">
      <formula>"Title"</formula>
    </cfRule>
  </conditionalFormatting>
  <conditionalFormatting sqref="B234">
    <cfRule type="cellIs" dxfId="5853" priority="492" stopIfTrue="1" operator="equal">
      <formula>"Title"</formula>
    </cfRule>
  </conditionalFormatting>
  <conditionalFormatting sqref="B25">
    <cfRule type="cellIs" dxfId="5852" priority="490" stopIfTrue="1" operator="equal">
      <formula>"Adjustment to Income/Expense/Rate Base:"</formula>
    </cfRule>
  </conditionalFormatting>
  <conditionalFormatting sqref="B227">
    <cfRule type="cellIs" dxfId="5851" priority="454" stopIfTrue="1" operator="equal">
      <formula>"Title"</formula>
    </cfRule>
  </conditionalFormatting>
  <conditionalFormatting sqref="B235">
    <cfRule type="cellIs" dxfId="5850" priority="483" stopIfTrue="1" operator="equal">
      <formula>"Title"</formula>
    </cfRule>
  </conditionalFormatting>
  <conditionalFormatting sqref="B234">
    <cfRule type="cellIs" dxfId="5849" priority="481" stopIfTrue="1" operator="equal">
      <formula>"Title"</formula>
    </cfRule>
  </conditionalFormatting>
  <conditionalFormatting sqref="B234">
    <cfRule type="cellIs" dxfId="5848" priority="480" stopIfTrue="1" operator="equal">
      <formula>"Title"</formula>
    </cfRule>
  </conditionalFormatting>
  <conditionalFormatting sqref="B234">
    <cfRule type="cellIs" dxfId="5847" priority="479" stopIfTrue="1" operator="equal">
      <formula>"Title"</formula>
    </cfRule>
  </conditionalFormatting>
  <conditionalFormatting sqref="B235">
    <cfRule type="cellIs" dxfId="5846" priority="477" stopIfTrue="1" operator="equal">
      <formula>"Title"</formula>
    </cfRule>
  </conditionalFormatting>
  <conditionalFormatting sqref="B235">
    <cfRule type="cellIs" dxfId="5845" priority="476" stopIfTrue="1" operator="equal">
      <formula>"Title"</formula>
    </cfRule>
  </conditionalFormatting>
  <conditionalFormatting sqref="B234">
    <cfRule type="cellIs" dxfId="5844" priority="475" stopIfTrue="1" operator="equal">
      <formula>"Title"</formula>
    </cfRule>
  </conditionalFormatting>
  <conditionalFormatting sqref="B234">
    <cfRule type="cellIs" dxfId="5843" priority="474" stopIfTrue="1" operator="equal">
      <formula>"Title"</formula>
    </cfRule>
  </conditionalFormatting>
  <conditionalFormatting sqref="B234">
    <cfRule type="cellIs" dxfId="5842" priority="473" stopIfTrue="1" operator="equal">
      <formula>"Title"</formula>
    </cfRule>
  </conditionalFormatting>
  <conditionalFormatting sqref="B236">
    <cfRule type="cellIs" dxfId="5841" priority="471" stopIfTrue="1" operator="equal">
      <formula>"Title"</formula>
    </cfRule>
  </conditionalFormatting>
  <conditionalFormatting sqref="B236">
    <cfRule type="cellIs" dxfId="5840" priority="470" stopIfTrue="1" operator="equal">
      <formula>"Title"</formula>
    </cfRule>
  </conditionalFormatting>
  <conditionalFormatting sqref="B235">
    <cfRule type="cellIs" dxfId="5839" priority="469" stopIfTrue="1" operator="equal">
      <formula>"Title"</formula>
    </cfRule>
  </conditionalFormatting>
  <conditionalFormatting sqref="B235">
    <cfRule type="cellIs" dxfId="5838" priority="468" stopIfTrue="1" operator="equal">
      <formula>"Title"</formula>
    </cfRule>
  </conditionalFormatting>
  <conditionalFormatting sqref="B234">
    <cfRule type="cellIs" dxfId="5837" priority="466" stopIfTrue="1" operator="equal">
      <formula>"Title"</formula>
    </cfRule>
  </conditionalFormatting>
  <conditionalFormatting sqref="B161">
    <cfRule type="cellIs" dxfId="5836" priority="465" stopIfTrue="1" operator="equal">
      <formula>"Title"</formula>
    </cfRule>
  </conditionalFormatting>
  <conditionalFormatting sqref="B160">
    <cfRule type="cellIs" dxfId="5835" priority="464" stopIfTrue="1" operator="equal">
      <formula>"Title"</formula>
    </cfRule>
  </conditionalFormatting>
  <conditionalFormatting sqref="B214:B216">
    <cfRule type="cellIs" dxfId="5834" priority="462" stopIfTrue="1" operator="equal">
      <formula>"Title"</formula>
    </cfRule>
  </conditionalFormatting>
  <conditionalFormatting sqref="B214:B221">
    <cfRule type="cellIs" dxfId="5833" priority="463" stopIfTrue="1" operator="equal">
      <formula>"Adjustment to Income/Expense/Rate Base:"</formula>
    </cfRule>
  </conditionalFormatting>
  <conditionalFormatting sqref="B221">
    <cfRule type="cellIs" dxfId="5832" priority="461" stopIfTrue="1" operator="equal">
      <formula>"Title"</formula>
    </cfRule>
  </conditionalFormatting>
  <conditionalFormatting sqref="B224:B229">
    <cfRule type="cellIs" dxfId="5831" priority="459" stopIfTrue="1" operator="equal">
      <formula>"Title"</formula>
    </cfRule>
  </conditionalFormatting>
  <conditionalFormatting sqref="B224:B229">
    <cfRule type="cellIs" dxfId="5830" priority="460" stopIfTrue="1" operator="equal">
      <formula>"Adjustment to Income/Expense/Rate Base:"</formula>
    </cfRule>
  </conditionalFormatting>
  <conditionalFormatting sqref="B226">
    <cfRule type="cellIs" dxfId="5829" priority="458" stopIfTrue="1" operator="equal">
      <formula>"Title"</formula>
    </cfRule>
  </conditionalFormatting>
  <conditionalFormatting sqref="B226">
    <cfRule type="cellIs" dxfId="5828" priority="457" stopIfTrue="1" operator="equal">
      <formula>"Title"</formula>
    </cfRule>
  </conditionalFormatting>
  <conditionalFormatting sqref="B226">
    <cfRule type="cellIs" dxfId="5827" priority="456" stopIfTrue="1" operator="equal">
      <formula>"Title"</formula>
    </cfRule>
  </conditionalFormatting>
  <conditionalFormatting sqref="B226">
    <cfRule type="cellIs" dxfId="5826" priority="455" stopIfTrue="1" operator="equal">
      <formula>"Title"</formula>
    </cfRule>
  </conditionalFormatting>
  <conditionalFormatting sqref="B227">
    <cfRule type="cellIs" dxfId="5825" priority="453" stopIfTrue="1" operator="equal">
      <formula>"Title"</formula>
    </cfRule>
  </conditionalFormatting>
  <conditionalFormatting sqref="B226">
    <cfRule type="cellIs" dxfId="5824" priority="452" stopIfTrue="1" operator="equal">
      <formula>"Title"</formula>
    </cfRule>
  </conditionalFormatting>
  <conditionalFormatting sqref="B226">
    <cfRule type="cellIs" dxfId="5823" priority="451" stopIfTrue="1" operator="equal">
      <formula>"Title"</formula>
    </cfRule>
  </conditionalFormatting>
  <conditionalFormatting sqref="B226">
    <cfRule type="cellIs" dxfId="5822" priority="450" stopIfTrue="1" operator="equal">
      <formula>"Title"</formula>
    </cfRule>
  </conditionalFormatting>
  <conditionalFormatting sqref="B226">
    <cfRule type="cellIs" dxfId="5821" priority="449" stopIfTrue="1" operator="equal">
      <formula>"Title"</formula>
    </cfRule>
  </conditionalFormatting>
  <conditionalFormatting sqref="B226">
    <cfRule type="cellIs" dxfId="5820" priority="448" stopIfTrue="1" operator="equal">
      <formula>"Title"</formula>
    </cfRule>
  </conditionalFormatting>
  <conditionalFormatting sqref="B227">
    <cfRule type="cellIs" dxfId="5819" priority="447" stopIfTrue="1" operator="equal">
      <formula>"Title"</formula>
    </cfRule>
  </conditionalFormatting>
  <conditionalFormatting sqref="B227">
    <cfRule type="cellIs" dxfId="5818" priority="446" stopIfTrue="1" operator="equal">
      <formula>"Title"</formula>
    </cfRule>
  </conditionalFormatting>
  <conditionalFormatting sqref="B226">
    <cfRule type="cellIs" dxfId="5817" priority="445" stopIfTrue="1" operator="equal">
      <formula>"Title"</formula>
    </cfRule>
  </conditionalFormatting>
  <conditionalFormatting sqref="B226">
    <cfRule type="cellIs" dxfId="5816" priority="444" stopIfTrue="1" operator="equal">
      <formula>"Title"</formula>
    </cfRule>
  </conditionalFormatting>
  <conditionalFormatting sqref="B226">
    <cfRule type="cellIs" dxfId="5815" priority="443" stopIfTrue="1" operator="equal">
      <formula>"Title"</formula>
    </cfRule>
  </conditionalFormatting>
  <conditionalFormatting sqref="B227">
    <cfRule type="cellIs" dxfId="5814" priority="442" stopIfTrue="1" operator="equal">
      <formula>"Title"</formula>
    </cfRule>
  </conditionalFormatting>
  <conditionalFormatting sqref="B227">
    <cfRule type="cellIs" dxfId="5813" priority="441" stopIfTrue="1" operator="equal">
      <formula>"Title"</formula>
    </cfRule>
  </conditionalFormatting>
  <conditionalFormatting sqref="B226">
    <cfRule type="cellIs" dxfId="5812" priority="440" stopIfTrue="1" operator="equal">
      <formula>"Title"</formula>
    </cfRule>
  </conditionalFormatting>
  <conditionalFormatting sqref="B226">
    <cfRule type="cellIs" dxfId="5811" priority="439" stopIfTrue="1" operator="equal">
      <formula>"Title"</formula>
    </cfRule>
  </conditionalFormatting>
  <conditionalFormatting sqref="B226">
    <cfRule type="cellIs" dxfId="5810" priority="438" stopIfTrue="1" operator="equal">
      <formula>"Title"</formula>
    </cfRule>
  </conditionalFormatting>
  <conditionalFormatting sqref="B228">
    <cfRule type="cellIs" dxfId="5809" priority="437" stopIfTrue="1" operator="equal">
      <formula>"Title"</formula>
    </cfRule>
  </conditionalFormatting>
  <conditionalFormatting sqref="B228">
    <cfRule type="cellIs" dxfId="5808" priority="436" stopIfTrue="1" operator="equal">
      <formula>"Title"</formula>
    </cfRule>
  </conditionalFormatting>
  <conditionalFormatting sqref="B227">
    <cfRule type="cellIs" dxfId="5807" priority="435" stopIfTrue="1" operator="equal">
      <formula>"Title"</formula>
    </cfRule>
  </conditionalFormatting>
  <conditionalFormatting sqref="B227">
    <cfRule type="cellIs" dxfId="5806" priority="434" stopIfTrue="1" operator="equal">
      <formula>"Title"</formula>
    </cfRule>
  </conditionalFormatting>
  <conditionalFormatting sqref="B227">
    <cfRule type="cellIs" dxfId="5805" priority="433" stopIfTrue="1" operator="equal">
      <formula>"Title"</formula>
    </cfRule>
  </conditionalFormatting>
  <conditionalFormatting sqref="B226">
    <cfRule type="cellIs" dxfId="5804" priority="432" stopIfTrue="1" operator="equal">
      <formula>"Title"</formula>
    </cfRule>
  </conditionalFormatting>
  <conditionalFormatting sqref="B26">
    <cfRule type="cellIs" dxfId="5803" priority="430" stopIfTrue="1" operator="equal">
      <formula>"Adjustment to Income/Expense/Rate Base:"</formula>
    </cfRule>
  </conditionalFormatting>
  <conditionalFormatting sqref="B24">
    <cfRule type="cellIs" dxfId="5802" priority="429" stopIfTrue="1" operator="equal">
      <formula>"Adjustment to Income/Expense/Rate Base:"</formula>
    </cfRule>
  </conditionalFormatting>
  <conditionalFormatting sqref="B29">
    <cfRule type="cellIs" dxfId="5801" priority="428" stopIfTrue="1" operator="equal">
      <formula>"Adjustment to Income/Expense/Rate Base:"</formula>
    </cfRule>
  </conditionalFormatting>
  <conditionalFormatting sqref="B27">
    <cfRule type="cellIs" dxfId="5800" priority="427" stopIfTrue="1" operator="equal">
      <formula>"Adjustment to Income/Expense/Rate Base:"</formula>
    </cfRule>
  </conditionalFormatting>
  <conditionalFormatting sqref="B28">
    <cfRule type="cellIs" dxfId="5799" priority="426" stopIfTrue="1" operator="equal">
      <formula>"Adjustment to Income/Expense/Rate Base:"</formula>
    </cfRule>
  </conditionalFormatting>
  <conditionalFormatting sqref="B26">
    <cfRule type="cellIs" dxfId="5798" priority="425" stopIfTrue="1" operator="equal">
      <formula>"Adjustment to Income/Expense/Rate Base:"</formula>
    </cfRule>
  </conditionalFormatting>
  <conditionalFormatting sqref="B26">
    <cfRule type="cellIs" dxfId="5797" priority="424" stopIfTrue="1" operator="equal">
      <formula>"Adjustment to Income/Expense/Rate Base:"</formula>
    </cfRule>
  </conditionalFormatting>
  <conditionalFormatting sqref="B24">
    <cfRule type="cellIs" dxfId="5796" priority="423" stopIfTrue="1" operator="equal">
      <formula>"Adjustment to Income/Expense/Rate Base:"</formula>
    </cfRule>
  </conditionalFormatting>
  <conditionalFormatting sqref="B25">
    <cfRule type="cellIs" dxfId="5795" priority="422" stopIfTrue="1" operator="equal">
      <formula>"Adjustment to Income/Expense/Rate Base:"</formula>
    </cfRule>
  </conditionalFormatting>
  <conditionalFormatting sqref="B23">
    <cfRule type="cellIs" dxfId="5794" priority="421" stopIfTrue="1" operator="equal">
      <formula>"Adjustment to Income/Expense/Rate Base:"</formula>
    </cfRule>
  </conditionalFormatting>
  <conditionalFormatting sqref="B28">
    <cfRule type="cellIs" dxfId="5793" priority="420" stopIfTrue="1" operator="equal">
      <formula>"Adjustment to Income/Expense/Rate Base:"</formula>
    </cfRule>
  </conditionalFormatting>
  <conditionalFormatting sqref="B26">
    <cfRule type="cellIs" dxfId="5792" priority="419" stopIfTrue="1" operator="equal">
      <formula>"Adjustment to Income/Expense/Rate Base:"</formula>
    </cfRule>
  </conditionalFormatting>
  <conditionalFormatting sqref="B27">
    <cfRule type="cellIs" dxfId="5791" priority="418" stopIfTrue="1" operator="equal">
      <formula>"Adjustment to Income/Expense/Rate Base:"</formula>
    </cfRule>
  </conditionalFormatting>
  <conditionalFormatting sqref="B25">
    <cfRule type="cellIs" dxfId="5790" priority="417" stopIfTrue="1" operator="equal">
      <formula>"Adjustment to Income/Expense/Rate Base:"</formula>
    </cfRule>
  </conditionalFormatting>
  <conditionalFormatting sqref="B297">
    <cfRule type="cellIs" dxfId="5789" priority="416" stopIfTrue="1" operator="equal">
      <formula>"Title"</formula>
    </cfRule>
  </conditionalFormatting>
  <conditionalFormatting sqref="B295:B302">
    <cfRule type="cellIs" dxfId="5788" priority="412" stopIfTrue="1" operator="equal">
      <formula>"Title"</formula>
    </cfRule>
  </conditionalFormatting>
  <conditionalFormatting sqref="B295:B302">
    <cfRule type="cellIs" dxfId="5787" priority="411" stopIfTrue="1" operator="equal">
      <formula>"Title"</formula>
    </cfRule>
  </conditionalFormatting>
  <conditionalFormatting sqref="B225">
    <cfRule type="cellIs" dxfId="5786" priority="365" stopIfTrue="1" operator="equal">
      <formula>"Title"</formula>
    </cfRule>
  </conditionalFormatting>
  <conditionalFormatting sqref="B234">
    <cfRule type="cellIs" dxfId="5785" priority="375" stopIfTrue="1" operator="equal">
      <formula>"Title"</formula>
    </cfRule>
  </conditionalFormatting>
  <conditionalFormatting sqref="B234">
    <cfRule type="cellIs" dxfId="5784" priority="374" stopIfTrue="1" operator="equal">
      <formula>"Title"</formula>
    </cfRule>
  </conditionalFormatting>
  <conditionalFormatting sqref="B224">
    <cfRule type="cellIs" dxfId="5783" priority="369" stopIfTrue="1" operator="equal">
      <formula>"Title"</formula>
    </cfRule>
  </conditionalFormatting>
  <conditionalFormatting sqref="B224">
    <cfRule type="cellIs" dxfId="5782" priority="368" stopIfTrue="1" operator="equal">
      <formula>"Title"</formula>
    </cfRule>
  </conditionalFormatting>
  <conditionalFormatting sqref="B224">
    <cfRule type="cellIs" dxfId="5781" priority="367" stopIfTrue="1" operator="equal">
      <formula>"Title"</formula>
    </cfRule>
  </conditionalFormatting>
  <conditionalFormatting sqref="B224">
    <cfRule type="cellIs" dxfId="5780" priority="366" stopIfTrue="1" operator="equal">
      <formula>"Title"</formula>
    </cfRule>
  </conditionalFormatting>
  <conditionalFormatting sqref="B225">
    <cfRule type="cellIs" dxfId="5779" priority="364" stopIfTrue="1" operator="equal">
      <formula>"Title"</formula>
    </cfRule>
  </conditionalFormatting>
  <conditionalFormatting sqref="B224">
    <cfRule type="cellIs" dxfId="5778" priority="363" stopIfTrue="1" operator="equal">
      <formula>"Title"</formula>
    </cfRule>
  </conditionalFormatting>
  <conditionalFormatting sqref="B224">
    <cfRule type="cellIs" dxfId="5777" priority="362" stopIfTrue="1" operator="equal">
      <formula>"Title"</formula>
    </cfRule>
  </conditionalFormatting>
  <conditionalFormatting sqref="B224">
    <cfRule type="cellIs" dxfId="5776" priority="361" stopIfTrue="1" operator="equal">
      <formula>"Title"</formula>
    </cfRule>
  </conditionalFormatting>
  <conditionalFormatting sqref="B224">
    <cfRule type="cellIs" dxfId="5775" priority="360" stopIfTrue="1" operator="equal">
      <formula>"Title"</formula>
    </cfRule>
  </conditionalFormatting>
  <conditionalFormatting sqref="B224">
    <cfRule type="cellIs" dxfId="5774" priority="359" stopIfTrue="1" operator="equal">
      <formula>"Title"</formula>
    </cfRule>
  </conditionalFormatting>
  <conditionalFormatting sqref="B225">
    <cfRule type="cellIs" dxfId="5773" priority="358" stopIfTrue="1" operator="equal">
      <formula>"Title"</formula>
    </cfRule>
  </conditionalFormatting>
  <conditionalFormatting sqref="B225">
    <cfRule type="cellIs" dxfId="5772" priority="357" stopIfTrue="1" operator="equal">
      <formula>"Title"</formula>
    </cfRule>
  </conditionalFormatting>
  <conditionalFormatting sqref="B224">
    <cfRule type="cellIs" dxfId="5771" priority="356" stopIfTrue="1" operator="equal">
      <formula>"Title"</formula>
    </cfRule>
  </conditionalFormatting>
  <conditionalFormatting sqref="B224">
    <cfRule type="cellIs" dxfId="5770" priority="355" stopIfTrue="1" operator="equal">
      <formula>"Title"</formula>
    </cfRule>
  </conditionalFormatting>
  <conditionalFormatting sqref="B224">
    <cfRule type="cellIs" dxfId="5769" priority="354" stopIfTrue="1" operator="equal">
      <formula>"Title"</formula>
    </cfRule>
  </conditionalFormatting>
  <conditionalFormatting sqref="B225">
    <cfRule type="cellIs" dxfId="5768" priority="353" stopIfTrue="1" operator="equal">
      <formula>"Title"</formula>
    </cfRule>
  </conditionalFormatting>
  <conditionalFormatting sqref="B225">
    <cfRule type="cellIs" dxfId="5767" priority="352" stopIfTrue="1" operator="equal">
      <formula>"Title"</formula>
    </cfRule>
  </conditionalFormatting>
  <conditionalFormatting sqref="B224">
    <cfRule type="cellIs" dxfId="5766" priority="351" stopIfTrue="1" operator="equal">
      <formula>"Title"</formula>
    </cfRule>
  </conditionalFormatting>
  <conditionalFormatting sqref="B224">
    <cfRule type="cellIs" dxfId="5765" priority="350" stopIfTrue="1" operator="equal">
      <formula>"Title"</formula>
    </cfRule>
  </conditionalFormatting>
  <conditionalFormatting sqref="B224">
    <cfRule type="cellIs" dxfId="5764" priority="349" stopIfTrue="1" operator="equal">
      <formula>"Title"</formula>
    </cfRule>
  </conditionalFormatting>
  <conditionalFormatting sqref="B226">
    <cfRule type="cellIs" dxfId="5763" priority="348" stopIfTrue="1" operator="equal">
      <formula>"Title"</formula>
    </cfRule>
  </conditionalFormatting>
  <conditionalFormatting sqref="B226">
    <cfRule type="cellIs" dxfId="5762" priority="347" stopIfTrue="1" operator="equal">
      <formula>"Title"</formula>
    </cfRule>
  </conditionalFormatting>
  <conditionalFormatting sqref="B225">
    <cfRule type="cellIs" dxfId="5761" priority="346" stopIfTrue="1" operator="equal">
      <formula>"Title"</formula>
    </cfRule>
  </conditionalFormatting>
  <conditionalFormatting sqref="B225">
    <cfRule type="cellIs" dxfId="5760" priority="345" stopIfTrue="1" operator="equal">
      <formula>"Title"</formula>
    </cfRule>
  </conditionalFormatting>
  <conditionalFormatting sqref="B225">
    <cfRule type="cellIs" dxfId="5759" priority="344" stopIfTrue="1" operator="equal">
      <formula>"Title"</formula>
    </cfRule>
  </conditionalFormatting>
  <conditionalFormatting sqref="B224">
    <cfRule type="cellIs" dxfId="5758" priority="343" stopIfTrue="1" operator="equal">
      <formula>"Title"</formula>
    </cfRule>
  </conditionalFormatting>
  <conditionalFormatting sqref="B149">
    <cfRule type="cellIs" dxfId="5757" priority="341" stopIfTrue="1" operator="equal">
      <formula>"Title"</formula>
    </cfRule>
  </conditionalFormatting>
  <conditionalFormatting sqref="B157">
    <cfRule type="cellIs" dxfId="5756" priority="342" stopIfTrue="1" operator="equal">
      <formula>"Title"</formula>
    </cfRule>
  </conditionalFormatting>
  <conditionalFormatting sqref="B28">
    <cfRule type="cellIs" dxfId="5755" priority="340" stopIfTrue="1" operator="equal">
      <formula>"Adjustment to Income/Expense/Rate Base:"</formula>
    </cfRule>
  </conditionalFormatting>
  <conditionalFormatting sqref="B28">
    <cfRule type="cellIs" dxfId="5754" priority="339" stopIfTrue="1" operator="equal">
      <formula>"Adjustment to Income/Expense/Rate Base:"</formula>
    </cfRule>
  </conditionalFormatting>
  <conditionalFormatting sqref="B28">
    <cfRule type="cellIs" dxfId="5753" priority="338" stopIfTrue="1" operator="equal">
      <formula>"Adjustment to Income/Expense/Rate Base:"</formula>
    </cfRule>
  </conditionalFormatting>
  <conditionalFormatting sqref="B26">
    <cfRule type="cellIs" dxfId="5752" priority="337" stopIfTrue="1" operator="equal">
      <formula>"Adjustment to Income/Expense/Rate Base:"</formula>
    </cfRule>
  </conditionalFormatting>
  <conditionalFormatting sqref="B24">
    <cfRule type="cellIs" dxfId="5751" priority="336" stopIfTrue="1" operator="equal">
      <formula>"Adjustment to Income/Expense/Rate Base:"</formula>
    </cfRule>
  </conditionalFormatting>
  <conditionalFormatting sqref="B25">
    <cfRule type="cellIs" dxfId="5750" priority="335" stopIfTrue="1" operator="equal">
      <formula>"Adjustment to Income/Expense/Rate Base:"</formula>
    </cfRule>
  </conditionalFormatting>
  <conditionalFormatting sqref="B23">
    <cfRule type="cellIs" dxfId="5749" priority="334" stopIfTrue="1" operator="equal">
      <formula>"Adjustment to Income/Expense/Rate Base:"</formula>
    </cfRule>
  </conditionalFormatting>
  <conditionalFormatting sqref="B28">
    <cfRule type="cellIs" dxfId="5748" priority="333" stopIfTrue="1" operator="equal">
      <formula>"Adjustment to Income/Expense/Rate Base:"</formula>
    </cfRule>
  </conditionalFormatting>
  <conditionalFormatting sqref="B26">
    <cfRule type="cellIs" dxfId="5747" priority="332" stopIfTrue="1" operator="equal">
      <formula>"Adjustment to Income/Expense/Rate Base:"</formula>
    </cfRule>
  </conditionalFormatting>
  <conditionalFormatting sqref="B27">
    <cfRule type="cellIs" dxfId="5746" priority="331" stopIfTrue="1" operator="equal">
      <formula>"Adjustment to Income/Expense/Rate Base:"</formula>
    </cfRule>
  </conditionalFormatting>
  <conditionalFormatting sqref="B25">
    <cfRule type="cellIs" dxfId="5745" priority="330" stopIfTrue="1" operator="equal">
      <formula>"Adjustment to Income/Expense/Rate Base:"</formula>
    </cfRule>
  </conditionalFormatting>
  <conditionalFormatting sqref="B25">
    <cfRule type="cellIs" dxfId="5744" priority="329" stopIfTrue="1" operator="equal">
      <formula>"Adjustment to Income/Expense/Rate Base:"</formula>
    </cfRule>
  </conditionalFormatting>
  <conditionalFormatting sqref="B23">
    <cfRule type="cellIs" dxfId="5743" priority="328" stopIfTrue="1" operator="equal">
      <formula>"Adjustment to Income/Expense/Rate Base:"</formula>
    </cfRule>
  </conditionalFormatting>
  <conditionalFormatting sqref="B24">
    <cfRule type="cellIs" dxfId="5742" priority="327" stopIfTrue="1" operator="equal">
      <formula>"Adjustment to Income/Expense/Rate Base:"</formula>
    </cfRule>
  </conditionalFormatting>
  <conditionalFormatting sqref="B22">
    <cfRule type="cellIs" dxfId="5741" priority="326" stopIfTrue="1" operator="equal">
      <formula>"Adjustment to Income/Expense/Rate Base:"</formula>
    </cfRule>
  </conditionalFormatting>
  <conditionalFormatting sqref="B27">
    <cfRule type="cellIs" dxfId="5740" priority="325" stopIfTrue="1" operator="equal">
      <formula>"Adjustment to Income/Expense/Rate Base:"</formula>
    </cfRule>
  </conditionalFormatting>
  <conditionalFormatting sqref="B25">
    <cfRule type="cellIs" dxfId="5739" priority="324" stopIfTrue="1" operator="equal">
      <formula>"Adjustment to Income/Expense/Rate Base:"</formula>
    </cfRule>
  </conditionalFormatting>
  <conditionalFormatting sqref="B26">
    <cfRule type="cellIs" dxfId="5738" priority="323" stopIfTrue="1" operator="equal">
      <formula>"Adjustment to Income/Expense/Rate Base:"</formula>
    </cfRule>
  </conditionalFormatting>
  <conditionalFormatting sqref="B24">
    <cfRule type="cellIs" dxfId="5737" priority="322" stopIfTrue="1" operator="equal">
      <formula>"Adjustment to Income/Expense/Rate Base:"</formula>
    </cfRule>
  </conditionalFormatting>
  <conditionalFormatting sqref="B27">
    <cfRule type="cellIs" dxfId="5736" priority="321" stopIfTrue="1" operator="equal">
      <formula>"Adjustment to Income/Expense/Rate Base:"</formula>
    </cfRule>
  </conditionalFormatting>
  <conditionalFormatting sqref="B27">
    <cfRule type="cellIs" dxfId="5735" priority="320" stopIfTrue="1" operator="equal">
      <formula>"Adjustment to Income/Expense/Rate Base:"</formula>
    </cfRule>
  </conditionalFormatting>
  <conditionalFormatting sqref="B27">
    <cfRule type="cellIs" dxfId="5734" priority="319" stopIfTrue="1" operator="equal">
      <formula>"Adjustment to Income/Expense/Rate Base:"</formula>
    </cfRule>
  </conditionalFormatting>
  <conditionalFormatting sqref="B26">
    <cfRule type="cellIs" dxfId="5733" priority="318" stopIfTrue="1" operator="equal">
      <formula>"Adjustment to Income/Expense/Rate Base:"</formula>
    </cfRule>
  </conditionalFormatting>
  <conditionalFormatting sqref="B24">
    <cfRule type="cellIs" dxfId="5732" priority="317" stopIfTrue="1" operator="equal">
      <formula>"Adjustment to Income/Expense/Rate Base:"</formula>
    </cfRule>
  </conditionalFormatting>
  <conditionalFormatting sqref="B25">
    <cfRule type="cellIs" dxfId="5731" priority="316" stopIfTrue="1" operator="equal">
      <formula>"Adjustment to Income/Expense/Rate Base:"</formula>
    </cfRule>
  </conditionalFormatting>
  <conditionalFormatting sqref="B23">
    <cfRule type="cellIs" dxfId="5730" priority="315" stopIfTrue="1" operator="equal">
      <formula>"Adjustment to Income/Expense/Rate Base:"</formula>
    </cfRule>
  </conditionalFormatting>
  <conditionalFormatting sqref="B28">
    <cfRule type="cellIs" dxfId="5729" priority="314" stopIfTrue="1" operator="equal">
      <formula>"Adjustment to Income/Expense/Rate Base:"</formula>
    </cfRule>
  </conditionalFormatting>
  <conditionalFormatting sqref="B26">
    <cfRule type="cellIs" dxfId="5728" priority="313" stopIfTrue="1" operator="equal">
      <formula>"Adjustment to Income/Expense/Rate Base:"</formula>
    </cfRule>
  </conditionalFormatting>
  <conditionalFormatting sqref="B27">
    <cfRule type="cellIs" dxfId="5727" priority="312" stopIfTrue="1" operator="equal">
      <formula>"Adjustment to Income/Expense/Rate Base:"</formula>
    </cfRule>
  </conditionalFormatting>
  <conditionalFormatting sqref="B25">
    <cfRule type="cellIs" dxfId="5726" priority="311" stopIfTrue="1" operator="equal">
      <formula>"Adjustment to Income/Expense/Rate Base:"</formula>
    </cfRule>
  </conditionalFormatting>
  <conditionalFormatting sqref="B25">
    <cfRule type="cellIs" dxfId="5725" priority="310" stopIfTrue="1" operator="equal">
      <formula>"Adjustment to Income/Expense/Rate Base:"</formula>
    </cfRule>
  </conditionalFormatting>
  <conditionalFormatting sqref="B23">
    <cfRule type="cellIs" dxfId="5724" priority="309" stopIfTrue="1" operator="equal">
      <formula>"Adjustment to Income/Expense/Rate Base:"</formula>
    </cfRule>
  </conditionalFormatting>
  <conditionalFormatting sqref="B24">
    <cfRule type="cellIs" dxfId="5723" priority="308" stopIfTrue="1" operator="equal">
      <formula>"Adjustment to Income/Expense/Rate Base:"</formula>
    </cfRule>
  </conditionalFormatting>
  <conditionalFormatting sqref="B22">
    <cfRule type="cellIs" dxfId="5722" priority="307" stopIfTrue="1" operator="equal">
      <formula>"Adjustment to Income/Expense/Rate Base:"</formula>
    </cfRule>
  </conditionalFormatting>
  <conditionalFormatting sqref="B27">
    <cfRule type="cellIs" dxfId="5721" priority="306" stopIfTrue="1" operator="equal">
      <formula>"Adjustment to Income/Expense/Rate Base:"</formula>
    </cfRule>
  </conditionalFormatting>
  <conditionalFormatting sqref="B25">
    <cfRule type="cellIs" dxfId="5720" priority="305" stopIfTrue="1" operator="equal">
      <formula>"Adjustment to Income/Expense/Rate Base:"</formula>
    </cfRule>
  </conditionalFormatting>
  <conditionalFormatting sqref="B26">
    <cfRule type="cellIs" dxfId="5719" priority="304" stopIfTrue="1" operator="equal">
      <formula>"Adjustment to Income/Expense/Rate Base:"</formula>
    </cfRule>
  </conditionalFormatting>
  <conditionalFormatting sqref="B24">
    <cfRule type="cellIs" dxfId="5718" priority="303" stopIfTrue="1" operator="equal">
      <formula>"Adjustment to Income/Expense/Rate Base:"</formula>
    </cfRule>
  </conditionalFormatting>
  <conditionalFormatting sqref="B27">
    <cfRule type="cellIs" dxfId="5717" priority="302" stopIfTrue="1" operator="equal">
      <formula>"Adjustment to Income/Expense/Rate Base:"</formula>
    </cfRule>
  </conditionalFormatting>
  <conditionalFormatting sqref="B27">
    <cfRule type="cellIs" dxfId="5716" priority="301" stopIfTrue="1" operator="equal">
      <formula>"Adjustment to Income/Expense/Rate Base:"</formula>
    </cfRule>
  </conditionalFormatting>
  <conditionalFormatting sqref="B27">
    <cfRule type="cellIs" dxfId="5715" priority="300" stopIfTrue="1" operator="equal">
      <formula>"Adjustment to Income/Expense/Rate Base:"</formula>
    </cfRule>
  </conditionalFormatting>
  <conditionalFormatting sqref="B25">
    <cfRule type="cellIs" dxfId="5714" priority="299" stopIfTrue="1" operator="equal">
      <formula>"Adjustment to Income/Expense/Rate Base:"</formula>
    </cfRule>
  </conditionalFormatting>
  <conditionalFormatting sqref="B23">
    <cfRule type="cellIs" dxfId="5713" priority="298" stopIfTrue="1" operator="equal">
      <formula>"Adjustment to Income/Expense/Rate Base:"</formula>
    </cfRule>
  </conditionalFormatting>
  <conditionalFormatting sqref="B24">
    <cfRule type="cellIs" dxfId="5712" priority="297" stopIfTrue="1" operator="equal">
      <formula>"Adjustment to Income/Expense/Rate Base:"</formula>
    </cfRule>
  </conditionalFormatting>
  <conditionalFormatting sqref="B22">
    <cfRule type="cellIs" dxfId="5711" priority="296" stopIfTrue="1" operator="equal">
      <formula>"Adjustment to Income/Expense/Rate Base:"</formula>
    </cfRule>
  </conditionalFormatting>
  <conditionalFormatting sqref="B27">
    <cfRule type="cellIs" dxfId="5710" priority="295" stopIfTrue="1" operator="equal">
      <formula>"Adjustment to Income/Expense/Rate Base:"</formula>
    </cfRule>
  </conditionalFormatting>
  <conditionalFormatting sqref="B25">
    <cfRule type="cellIs" dxfId="5709" priority="294" stopIfTrue="1" operator="equal">
      <formula>"Adjustment to Income/Expense/Rate Base:"</formula>
    </cfRule>
  </conditionalFormatting>
  <conditionalFormatting sqref="B26">
    <cfRule type="cellIs" dxfId="5708" priority="293" stopIfTrue="1" operator="equal">
      <formula>"Adjustment to Income/Expense/Rate Base:"</formula>
    </cfRule>
  </conditionalFormatting>
  <conditionalFormatting sqref="B24">
    <cfRule type="cellIs" dxfId="5707" priority="292" stopIfTrue="1" operator="equal">
      <formula>"Adjustment to Income/Expense/Rate Base:"</formula>
    </cfRule>
  </conditionalFormatting>
  <conditionalFormatting sqref="B24">
    <cfRule type="cellIs" dxfId="5706" priority="291" stopIfTrue="1" operator="equal">
      <formula>"Adjustment to Income/Expense/Rate Base:"</formula>
    </cfRule>
  </conditionalFormatting>
  <conditionalFormatting sqref="B22">
    <cfRule type="cellIs" dxfId="5705" priority="290" stopIfTrue="1" operator="equal">
      <formula>"Adjustment to Income/Expense/Rate Base:"</formula>
    </cfRule>
  </conditionalFormatting>
  <conditionalFormatting sqref="B23">
    <cfRule type="cellIs" dxfId="5704" priority="289" stopIfTrue="1" operator="equal">
      <formula>"Adjustment to Income/Expense/Rate Base:"</formula>
    </cfRule>
  </conditionalFormatting>
  <conditionalFormatting sqref="B21">
    <cfRule type="cellIs" dxfId="5703" priority="288" stopIfTrue="1" operator="equal">
      <formula>"Adjustment to Income/Expense/Rate Base:"</formula>
    </cfRule>
  </conditionalFormatting>
  <conditionalFormatting sqref="B26">
    <cfRule type="cellIs" dxfId="5702" priority="287" stopIfTrue="1" operator="equal">
      <formula>"Adjustment to Income/Expense/Rate Base:"</formula>
    </cfRule>
  </conditionalFormatting>
  <conditionalFormatting sqref="B24">
    <cfRule type="cellIs" dxfId="5701" priority="286" stopIfTrue="1" operator="equal">
      <formula>"Adjustment to Income/Expense/Rate Base:"</formula>
    </cfRule>
  </conditionalFormatting>
  <conditionalFormatting sqref="B25">
    <cfRule type="cellIs" dxfId="5700" priority="285" stopIfTrue="1" operator="equal">
      <formula>"Adjustment to Income/Expense/Rate Base:"</formula>
    </cfRule>
  </conditionalFormatting>
  <conditionalFormatting sqref="B23">
    <cfRule type="cellIs" dxfId="5699" priority="284" stopIfTrue="1" operator="equal">
      <formula>"Adjustment to Income/Expense/Rate Base:"</formula>
    </cfRule>
  </conditionalFormatting>
  <conditionalFormatting sqref="B26">
    <cfRule type="cellIs" dxfId="5698" priority="283" stopIfTrue="1" operator="equal">
      <formula>"Adjustment to Income/Expense/Rate Base:"</formula>
    </cfRule>
  </conditionalFormatting>
  <conditionalFormatting sqref="B26">
    <cfRule type="cellIs" dxfId="5697" priority="282" stopIfTrue="1" operator="equal">
      <formula>"Adjustment to Income/Expense/Rate Base:"</formula>
    </cfRule>
  </conditionalFormatting>
  <conditionalFormatting sqref="B26">
    <cfRule type="cellIs" dxfId="5696" priority="281" stopIfTrue="1" operator="equal">
      <formula>"Adjustment to Income/Expense/Rate Base:"</formula>
    </cfRule>
  </conditionalFormatting>
  <conditionalFormatting sqref="B295">
    <cfRule type="cellIs" dxfId="5695" priority="272" stopIfTrue="1" operator="equal">
      <formula>"Title"</formula>
    </cfRule>
  </conditionalFormatting>
  <conditionalFormatting sqref="B295">
    <cfRule type="cellIs" dxfId="5694" priority="268" stopIfTrue="1" operator="equal">
      <formula>"Title"</formula>
    </cfRule>
  </conditionalFormatting>
  <conditionalFormatting sqref="B26:B28">
    <cfRule type="cellIs" dxfId="5693" priority="262" stopIfTrue="1" operator="equal">
      <formula>"Adjustment to Income/Expense/Rate Base:"</formula>
    </cfRule>
  </conditionalFormatting>
  <conditionalFormatting sqref="B26:B28">
    <cfRule type="cellIs" dxfId="5692" priority="261" stopIfTrue="1" operator="equal">
      <formula>"Adjustment to Income/Expense/Rate Base:"</formula>
    </cfRule>
  </conditionalFormatting>
  <conditionalFormatting sqref="B26:B28">
    <cfRule type="cellIs" dxfId="5691" priority="260" stopIfTrue="1" operator="equal">
      <formula>"Adjustment to Income/Expense/Rate Base:"</formula>
    </cfRule>
  </conditionalFormatting>
  <conditionalFormatting sqref="B26:B28">
    <cfRule type="cellIs" dxfId="5690" priority="259" stopIfTrue="1" operator="equal">
      <formula>"Adjustment to Income/Expense/Rate Base:"</formula>
    </cfRule>
  </conditionalFormatting>
  <conditionalFormatting sqref="B26:B28">
    <cfRule type="cellIs" dxfId="5689" priority="258" stopIfTrue="1" operator="equal">
      <formula>"Adjustment to Income/Expense/Rate Base:"</formula>
    </cfRule>
  </conditionalFormatting>
  <conditionalFormatting sqref="B26:B28">
    <cfRule type="cellIs" dxfId="5688" priority="257" stopIfTrue="1" operator="equal">
      <formula>"Adjustment to Income/Expense/Rate Base:"</formula>
    </cfRule>
  </conditionalFormatting>
  <conditionalFormatting sqref="B26:B28">
    <cfRule type="cellIs" dxfId="5687" priority="256" stopIfTrue="1" operator="equal">
      <formula>"Adjustment to Income/Expense/Rate Base:"</formula>
    </cfRule>
  </conditionalFormatting>
  <conditionalFormatting sqref="B26:B28">
    <cfRule type="cellIs" dxfId="5686" priority="255" stopIfTrue="1" operator="equal">
      <formula>"Adjustment to Income/Expense/Rate Base:"</formula>
    </cfRule>
  </conditionalFormatting>
  <conditionalFormatting sqref="B26:B28">
    <cfRule type="cellIs" dxfId="5685" priority="254" stopIfTrue="1" operator="equal">
      <formula>"Adjustment to Income/Expense/Rate Base:"</formula>
    </cfRule>
  </conditionalFormatting>
  <conditionalFormatting sqref="B26:B28">
    <cfRule type="cellIs" dxfId="5684" priority="253" stopIfTrue="1" operator="equal">
      <formula>"Adjustment to Income/Expense/Rate Base:"</formula>
    </cfRule>
  </conditionalFormatting>
  <conditionalFormatting sqref="B26:B28">
    <cfRule type="cellIs" dxfId="5683" priority="252" stopIfTrue="1" operator="equal">
      <formula>"Adjustment to Income/Expense/Rate Base:"</formula>
    </cfRule>
  </conditionalFormatting>
  <conditionalFormatting sqref="B26:B28">
    <cfRule type="cellIs" dxfId="5682" priority="251" stopIfTrue="1" operator="equal">
      <formula>"Adjustment to Income/Expense/Rate Base:"</formula>
    </cfRule>
  </conditionalFormatting>
  <conditionalFormatting sqref="B26:B28">
    <cfRule type="cellIs" dxfId="5681" priority="250" stopIfTrue="1" operator="equal">
      <formula>"Adjustment to Income/Expense/Rate Base:"</formula>
    </cfRule>
  </conditionalFormatting>
  <conditionalFormatting sqref="B26:B28">
    <cfRule type="cellIs" dxfId="5680" priority="249" stopIfTrue="1" operator="equal">
      <formula>"Adjustment to Income/Expense/Rate Base:"</formula>
    </cfRule>
  </conditionalFormatting>
  <conditionalFormatting sqref="B28">
    <cfRule type="cellIs" dxfId="5679" priority="240" stopIfTrue="1" operator="equal">
      <formula>"Adjustment to Income/Expense/Rate Base:"</formula>
    </cfRule>
  </conditionalFormatting>
  <conditionalFormatting sqref="B26">
    <cfRule type="cellIs" dxfId="5678" priority="239" stopIfTrue="1" operator="equal">
      <formula>"Adjustment to Income/Expense/Rate Base:"</formula>
    </cfRule>
  </conditionalFormatting>
  <conditionalFormatting sqref="B27">
    <cfRule type="cellIs" dxfId="5677" priority="238" stopIfTrue="1" operator="equal">
      <formula>"Adjustment to Income/Expense/Rate Base:"</formula>
    </cfRule>
  </conditionalFormatting>
  <conditionalFormatting sqref="B25">
    <cfRule type="cellIs" dxfId="5676" priority="237" stopIfTrue="1" operator="equal">
      <formula>"Adjustment to Income/Expense/Rate Base:"</formula>
    </cfRule>
  </conditionalFormatting>
  <conditionalFormatting sqref="B30">
    <cfRule type="cellIs" dxfId="5675" priority="236" stopIfTrue="1" operator="equal">
      <formula>"Adjustment to Income/Expense/Rate Base:"</formula>
    </cfRule>
  </conditionalFormatting>
  <conditionalFormatting sqref="B28">
    <cfRule type="cellIs" dxfId="5674" priority="235" stopIfTrue="1" operator="equal">
      <formula>"Adjustment to Income/Expense/Rate Base:"</formula>
    </cfRule>
  </conditionalFormatting>
  <conditionalFormatting sqref="B29">
    <cfRule type="cellIs" dxfId="5673" priority="234" stopIfTrue="1" operator="equal">
      <formula>"Adjustment to Income/Expense/Rate Base:"</formula>
    </cfRule>
  </conditionalFormatting>
  <conditionalFormatting sqref="B27">
    <cfRule type="cellIs" dxfId="5672" priority="233" stopIfTrue="1" operator="equal">
      <formula>"Adjustment to Income/Expense/Rate Base:"</formula>
    </cfRule>
  </conditionalFormatting>
  <conditionalFormatting sqref="B27">
    <cfRule type="cellIs" dxfId="5671" priority="232" stopIfTrue="1" operator="equal">
      <formula>"Adjustment to Income/Expense/Rate Base:"</formula>
    </cfRule>
  </conditionalFormatting>
  <conditionalFormatting sqref="B25">
    <cfRule type="cellIs" dxfId="5670" priority="231" stopIfTrue="1" operator="equal">
      <formula>"Adjustment to Income/Expense/Rate Base:"</formula>
    </cfRule>
  </conditionalFormatting>
  <conditionalFormatting sqref="B26">
    <cfRule type="cellIs" dxfId="5669" priority="230" stopIfTrue="1" operator="equal">
      <formula>"Adjustment to Income/Expense/Rate Base:"</formula>
    </cfRule>
  </conditionalFormatting>
  <conditionalFormatting sqref="B24">
    <cfRule type="cellIs" dxfId="5668" priority="229" stopIfTrue="1" operator="equal">
      <formula>"Adjustment to Income/Expense/Rate Base:"</formula>
    </cfRule>
  </conditionalFormatting>
  <conditionalFormatting sqref="B29">
    <cfRule type="cellIs" dxfId="5667" priority="228" stopIfTrue="1" operator="equal">
      <formula>"Adjustment to Income/Expense/Rate Base:"</formula>
    </cfRule>
  </conditionalFormatting>
  <conditionalFormatting sqref="B27">
    <cfRule type="cellIs" dxfId="5666" priority="227" stopIfTrue="1" operator="equal">
      <formula>"Adjustment to Income/Expense/Rate Base:"</formula>
    </cfRule>
  </conditionalFormatting>
  <conditionalFormatting sqref="B28">
    <cfRule type="cellIs" dxfId="5665" priority="226" stopIfTrue="1" operator="equal">
      <formula>"Adjustment to Income/Expense/Rate Base:"</formula>
    </cfRule>
  </conditionalFormatting>
  <conditionalFormatting sqref="B26">
    <cfRule type="cellIs" dxfId="5664" priority="225" stopIfTrue="1" operator="equal">
      <formula>"Adjustment to Income/Expense/Rate Base:"</formula>
    </cfRule>
  </conditionalFormatting>
  <conditionalFormatting sqref="B29">
    <cfRule type="cellIs" dxfId="5663" priority="224" stopIfTrue="1" operator="equal">
      <formula>"Adjustment to Income/Expense/Rate Base:"</formula>
    </cfRule>
  </conditionalFormatting>
  <conditionalFormatting sqref="B29">
    <cfRule type="cellIs" dxfId="5662" priority="223" stopIfTrue="1" operator="equal">
      <formula>"Adjustment to Income/Expense/Rate Base:"</formula>
    </cfRule>
  </conditionalFormatting>
  <conditionalFormatting sqref="B29">
    <cfRule type="cellIs" dxfId="5661" priority="222" stopIfTrue="1" operator="equal">
      <formula>"Adjustment to Income/Expense/Rate Base:"</formula>
    </cfRule>
  </conditionalFormatting>
  <conditionalFormatting sqref="B27">
    <cfRule type="cellIs" dxfId="5660" priority="221" stopIfTrue="1" operator="equal">
      <formula>"Adjustment to Income/Expense/Rate Base:"</formula>
    </cfRule>
  </conditionalFormatting>
  <conditionalFormatting sqref="B25">
    <cfRule type="cellIs" dxfId="5659" priority="220" stopIfTrue="1" operator="equal">
      <formula>"Adjustment to Income/Expense/Rate Base:"</formula>
    </cfRule>
  </conditionalFormatting>
  <conditionalFormatting sqref="B26">
    <cfRule type="cellIs" dxfId="5658" priority="219" stopIfTrue="1" operator="equal">
      <formula>"Adjustment to Income/Expense/Rate Base:"</formula>
    </cfRule>
  </conditionalFormatting>
  <conditionalFormatting sqref="B24">
    <cfRule type="cellIs" dxfId="5657" priority="218" stopIfTrue="1" operator="equal">
      <formula>"Adjustment to Income/Expense/Rate Base:"</formula>
    </cfRule>
  </conditionalFormatting>
  <conditionalFormatting sqref="B29">
    <cfRule type="cellIs" dxfId="5656" priority="217" stopIfTrue="1" operator="equal">
      <formula>"Adjustment to Income/Expense/Rate Base:"</formula>
    </cfRule>
  </conditionalFormatting>
  <conditionalFormatting sqref="B27">
    <cfRule type="cellIs" dxfId="5655" priority="216" stopIfTrue="1" operator="equal">
      <formula>"Adjustment to Income/Expense/Rate Base:"</formula>
    </cfRule>
  </conditionalFormatting>
  <conditionalFormatting sqref="B28">
    <cfRule type="cellIs" dxfId="5654" priority="215" stopIfTrue="1" operator="equal">
      <formula>"Adjustment to Income/Expense/Rate Base:"</formula>
    </cfRule>
  </conditionalFormatting>
  <conditionalFormatting sqref="B26">
    <cfRule type="cellIs" dxfId="5653" priority="214" stopIfTrue="1" operator="equal">
      <formula>"Adjustment to Income/Expense/Rate Base:"</formula>
    </cfRule>
  </conditionalFormatting>
  <conditionalFormatting sqref="B26">
    <cfRule type="cellIs" dxfId="5652" priority="213" stopIfTrue="1" operator="equal">
      <formula>"Adjustment to Income/Expense/Rate Base:"</formula>
    </cfRule>
  </conditionalFormatting>
  <conditionalFormatting sqref="B24">
    <cfRule type="cellIs" dxfId="5651" priority="212" stopIfTrue="1" operator="equal">
      <formula>"Adjustment to Income/Expense/Rate Base:"</formula>
    </cfRule>
  </conditionalFormatting>
  <conditionalFormatting sqref="B25">
    <cfRule type="cellIs" dxfId="5650" priority="211" stopIfTrue="1" operator="equal">
      <formula>"Adjustment to Income/Expense/Rate Base:"</formula>
    </cfRule>
  </conditionalFormatting>
  <conditionalFormatting sqref="B23">
    <cfRule type="cellIs" dxfId="5649" priority="210" stopIfTrue="1" operator="equal">
      <formula>"Adjustment to Income/Expense/Rate Base:"</formula>
    </cfRule>
  </conditionalFormatting>
  <conditionalFormatting sqref="B28">
    <cfRule type="cellIs" dxfId="5648" priority="209" stopIfTrue="1" operator="equal">
      <formula>"Adjustment to Income/Expense/Rate Base:"</formula>
    </cfRule>
  </conditionalFormatting>
  <conditionalFormatting sqref="B26">
    <cfRule type="cellIs" dxfId="5647" priority="208" stopIfTrue="1" operator="equal">
      <formula>"Adjustment to Income/Expense/Rate Base:"</formula>
    </cfRule>
  </conditionalFormatting>
  <conditionalFormatting sqref="B27">
    <cfRule type="cellIs" dxfId="5646" priority="207" stopIfTrue="1" operator="equal">
      <formula>"Adjustment to Income/Expense/Rate Base:"</formula>
    </cfRule>
  </conditionalFormatting>
  <conditionalFormatting sqref="B25">
    <cfRule type="cellIs" dxfId="5645" priority="206" stopIfTrue="1" operator="equal">
      <formula>"Adjustment to Income/Expense/Rate Base:"</formula>
    </cfRule>
  </conditionalFormatting>
  <conditionalFormatting sqref="B28">
    <cfRule type="cellIs" dxfId="5644" priority="205" stopIfTrue="1" operator="equal">
      <formula>"Adjustment to Income/Expense/Rate Base:"</formula>
    </cfRule>
  </conditionalFormatting>
  <conditionalFormatting sqref="B28">
    <cfRule type="cellIs" dxfId="5643" priority="204" stopIfTrue="1" operator="equal">
      <formula>"Adjustment to Income/Expense/Rate Base:"</formula>
    </cfRule>
  </conditionalFormatting>
  <conditionalFormatting sqref="B28">
    <cfRule type="cellIs" dxfId="5642" priority="203" stopIfTrue="1" operator="equal">
      <formula>"Adjustment to Income/Expense/Rate Base:"</formula>
    </cfRule>
  </conditionalFormatting>
  <conditionalFormatting sqref="B27">
    <cfRule type="cellIs" dxfId="5641" priority="202" stopIfTrue="1" operator="equal">
      <formula>"Adjustment to Income/Expense/Rate Base:"</formula>
    </cfRule>
  </conditionalFormatting>
  <conditionalFormatting sqref="B25">
    <cfRule type="cellIs" dxfId="5640" priority="201" stopIfTrue="1" operator="equal">
      <formula>"Adjustment to Income/Expense/Rate Base:"</formula>
    </cfRule>
  </conditionalFormatting>
  <conditionalFormatting sqref="B26">
    <cfRule type="cellIs" dxfId="5639" priority="200" stopIfTrue="1" operator="equal">
      <formula>"Adjustment to Income/Expense/Rate Base:"</formula>
    </cfRule>
  </conditionalFormatting>
  <conditionalFormatting sqref="B24">
    <cfRule type="cellIs" dxfId="5638" priority="199" stopIfTrue="1" operator="equal">
      <formula>"Adjustment to Income/Expense/Rate Base:"</formula>
    </cfRule>
  </conditionalFormatting>
  <conditionalFormatting sqref="B29">
    <cfRule type="cellIs" dxfId="5637" priority="198" stopIfTrue="1" operator="equal">
      <formula>"Adjustment to Income/Expense/Rate Base:"</formula>
    </cfRule>
  </conditionalFormatting>
  <conditionalFormatting sqref="B27">
    <cfRule type="cellIs" dxfId="5636" priority="197" stopIfTrue="1" operator="equal">
      <formula>"Adjustment to Income/Expense/Rate Base:"</formula>
    </cfRule>
  </conditionalFormatting>
  <conditionalFormatting sqref="B28">
    <cfRule type="cellIs" dxfId="5635" priority="196" stopIfTrue="1" operator="equal">
      <formula>"Adjustment to Income/Expense/Rate Base:"</formula>
    </cfRule>
  </conditionalFormatting>
  <conditionalFormatting sqref="B26">
    <cfRule type="cellIs" dxfId="5634" priority="195" stopIfTrue="1" operator="equal">
      <formula>"Adjustment to Income/Expense/Rate Base:"</formula>
    </cfRule>
  </conditionalFormatting>
  <conditionalFormatting sqref="B26">
    <cfRule type="cellIs" dxfId="5633" priority="194" stopIfTrue="1" operator="equal">
      <formula>"Adjustment to Income/Expense/Rate Base:"</formula>
    </cfRule>
  </conditionalFormatting>
  <conditionalFormatting sqref="B24">
    <cfRule type="cellIs" dxfId="5632" priority="193" stopIfTrue="1" operator="equal">
      <formula>"Adjustment to Income/Expense/Rate Base:"</formula>
    </cfRule>
  </conditionalFormatting>
  <conditionalFormatting sqref="B25">
    <cfRule type="cellIs" dxfId="5631" priority="192" stopIfTrue="1" operator="equal">
      <formula>"Adjustment to Income/Expense/Rate Base:"</formula>
    </cfRule>
  </conditionalFormatting>
  <conditionalFormatting sqref="B23">
    <cfRule type="cellIs" dxfId="5630" priority="191" stopIfTrue="1" operator="equal">
      <formula>"Adjustment to Income/Expense/Rate Base:"</formula>
    </cfRule>
  </conditionalFormatting>
  <conditionalFormatting sqref="B28">
    <cfRule type="cellIs" dxfId="5629" priority="190" stopIfTrue="1" operator="equal">
      <formula>"Adjustment to Income/Expense/Rate Base:"</formula>
    </cfRule>
  </conditionalFormatting>
  <conditionalFormatting sqref="B26">
    <cfRule type="cellIs" dxfId="5628" priority="189" stopIfTrue="1" operator="equal">
      <formula>"Adjustment to Income/Expense/Rate Base:"</formula>
    </cfRule>
  </conditionalFormatting>
  <conditionalFormatting sqref="B27">
    <cfRule type="cellIs" dxfId="5627" priority="188" stopIfTrue="1" operator="equal">
      <formula>"Adjustment to Income/Expense/Rate Base:"</formula>
    </cfRule>
  </conditionalFormatting>
  <conditionalFormatting sqref="B25">
    <cfRule type="cellIs" dxfId="5626" priority="187" stopIfTrue="1" operator="equal">
      <formula>"Adjustment to Income/Expense/Rate Base:"</formula>
    </cfRule>
  </conditionalFormatting>
  <conditionalFormatting sqref="B28">
    <cfRule type="cellIs" dxfId="5625" priority="186" stopIfTrue="1" operator="equal">
      <formula>"Adjustment to Income/Expense/Rate Base:"</formula>
    </cfRule>
  </conditionalFormatting>
  <conditionalFormatting sqref="B28">
    <cfRule type="cellIs" dxfId="5624" priority="185" stopIfTrue="1" operator="equal">
      <formula>"Adjustment to Income/Expense/Rate Base:"</formula>
    </cfRule>
  </conditionalFormatting>
  <conditionalFormatting sqref="B28">
    <cfRule type="cellIs" dxfId="5623" priority="184" stopIfTrue="1" operator="equal">
      <formula>"Adjustment to Income/Expense/Rate Base:"</formula>
    </cfRule>
  </conditionalFormatting>
  <conditionalFormatting sqref="B26">
    <cfRule type="cellIs" dxfId="5622" priority="183" stopIfTrue="1" operator="equal">
      <formula>"Adjustment to Income/Expense/Rate Base:"</formula>
    </cfRule>
  </conditionalFormatting>
  <conditionalFormatting sqref="B24">
    <cfRule type="cellIs" dxfId="5621" priority="182" stopIfTrue="1" operator="equal">
      <formula>"Adjustment to Income/Expense/Rate Base:"</formula>
    </cfRule>
  </conditionalFormatting>
  <conditionalFormatting sqref="B25">
    <cfRule type="cellIs" dxfId="5620" priority="181" stopIfTrue="1" operator="equal">
      <formula>"Adjustment to Income/Expense/Rate Base:"</formula>
    </cfRule>
  </conditionalFormatting>
  <conditionalFormatting sqref="B23">
    <cfRule type="cellIs" dxfId="5619" priority="180" stopIfTrue="1" operator="equal">
      <formula>"Adjustment to Income/Expense/Rate Base:"</formula>
    </cfRule>
  </conditionalFormatting>
  <conditionalFormatting sqref="B28">
    <cfRule type="cellIs" dxfId="5618" priority="179" stopIfTrue="1" operator="equal">
      <formula>"Adjustment to Income/Expense/Rate Base:"</formula>
    </cfRule>
  </conditionalFormatting>
  <conditionalFormatting sqref="B26">
    <cfRule type="cellIs" dxfId="5617" priority="178" stopIfTrue="1" operator="equal">
      <formula>"Adjustment to Income/Expense/Rate Base:"</formula>
    </cfRule>
  </conditionalFormatting>
  <conditionalFormatting sqref="B27">
    <cfRule type="cellIs" dxfId="5616" priority="177" stopIfTrue="1" operator="equal">
      <formula>"Adjustment to Income/Expense/Rate Base:"</formula>
    </cfRule>
  </conditionalFormatting>
  <conditionalFormatting sqref="B25">
    <cfRule type="cellIs" dxfId="5615" priority="176" stopIfTrue="1" operator="equal">
      <formula>"Adjustment to Income/Expense/Rate Base:"</formula>
    </cfRule>
  </conditionalFormatting>
  <conditionalFormatting sqref="B25">
    <cfRule type="cellIs" dxfId="5614" priority="175" stopIfTrue="1" operator="equal">
      <formula>"Adjustment to Income/Expense/Rate Base:"</formula>
    </cfRule>
  </conditionalFormatting>
  <conditionalFormatting sqref="B23">
    <cfRule type="cellIs" dxfId="5613" priority="174" stopIfTrue="1" operator="equal">
      <formula>"Adjustment to Income/Expense/Rate Base:"</formula>
    </cfRule>
  </conditionalFormatting>
  <conditionalFormatting sqref="B24">
    <cfRule type="cellIs" dxfId="5612" priority="173" stopIfTrue="1" operator="equal">
      <formula>"Adjustment to Income/Expense/Rate Base:"</formula>
    </cfRule>
  </conditionalFormatting>
  <conditionalFormatting sqref="B22">
    <cfRule type="cellIs" dxfId="5611" priority="172" stopIfTrue="1" operator="equal">
      <formula>"Adjustment to Income/Expense/Rate Base:"</formula>
    </cfRule>
  </conditionalFormatting>
  <conditionalFormatting sqref="B27">
    <cfRule type="cellIs" dxfId="5610" priority="171" stopIfTrue="1" operator="equal">
      <formula>"Adjustment to Income/Expense/Rate Base:"</formula>
    </cfRule>
  </conditionalFormatting>
  <conditionalFormatting sqref="B25">
    <cfRule type="cellIs" dxfId="5609" priority="170" stopIfTrue="1" operator="equal">
      <formula>"Adjustment to Income/Expense/Rate Base:"</formula>
    </cfRule>
  </conditionalFormatting>
  <conditionalFormatting sqref="B26">
    <cfRule type="cellIs" dxfId="5608" priority="169" stopIfTrue="1" operator="equal">
      <formula>"Adjustment to Income/Expense/Rate Base:"</formula>
    </cfRule>
  </conditionalFormatting>
  <conditionalFormatting sqref="B24">
    <cfRule type="cellIs" dxfId="5607" priority="168" stopIfTrue="1" operator="equal">
      <formula>"Adjustment to Income/Expense/Rate Base:"</formula>
    </cfRule>
  </conditionalFormatting>
  <conditionalFormatting sqref="B27">
    <cfRule type="cellIs" dxfId="5606" priority="167" stopIfTrue="1" operator="equal">
      <formula>"Adjustment to Income/Expense/Rate Base:"</formula>
    </cfRule>
  </conditionalFormatting>
  <conditionalFormatting sqref="B27">
    <cfRule type="cellIs" dxfId="5605" priority="166" stopIfTrue="1" operator="equal">
      <formula>"Adjustment to Income/Expense/Rate Base:"</formula>
    </cfRule>
  </conditionalFormatting>
  <conditionalFormatting sqref="B27">
    <cfRule type="cellIs" dxfId="5604" priority="165" stopIfTrue="1" operator="equal">
      <formula>"Adjustment to Income/Expense/Rate Base:"</formula>
    </cfRule>
  </conditionalFormatting>
  <conditionalFormatting sqref="B227">
    <cfRule type="cellIs" dxfId="5603" priority="164" stopIfTrue="1" operator="equal">
      <formula>"Title"</formula>
    </cfRule>
  </conditionalFormatting>
  <conditionalFormatting sqref="B227">
    <cfRule type="cellIs" dxfId="5602" priority="163" stopIfTrue="1" operator="equal">
      <formula>"Title"</formula>
    </cfRule>
  </conditionalFormatting>
  <conditionalFormatting sqref="B227">
    <cfRule type="cellIs" dxfId="5601" priority="162" stopIfTrue="1" operator="equal">
      <formula>"Title"</formula>
    </cfRule>
  </conditionalFormatting>
  <conditionalFormatting sqref="B227">
    <cfRule type="cellIs" dxfId="5600" priority="161" stopIfTrue="1" operator="equal">
      <formula>"Title"</formula>
    </cfRule>
  </conditionalFormatting>
  <conditionalFormatting sqref="B227">
    <cfRule type="cellIs" dxfId="5599" priority="160" stopIfTrue="1" operator="equal">
      <formula>"Title"</formula>
    </cfRule>
  </conditionalFormatting>
  <conditionalFormatting sqref="B227">
    <cfRule type="cellIs" dxfId="5598" priority="159" stopIfTrue="1" operator="equal">
      <formula>"Title"</formula>
    </cfRule>
  </conditionalFormatting>
  <conditionalFormatting sqref="B227">
    <cfRule type="cellIs" dxfId="5597" priority="158" stopIfTrue="1" operator="equal">
      <formula>"Title"</formula>
    </cfRule>
  </conditionalFormatting>
  <conditionalFormatting sqref="B227">
    <cfRule type="cellIs" dxfId="5596" priority="157" stopIfTrue="1" operator="equal">
      <formula>"Title"</formula>
    </cfRule>
  </conditionalFormatting>
  <conditionalFormatting sqref="B227">
    <cfRule type="cellIs" dxfId="5595" priority="156" stopIfTrue="1" operator="equal">
      <formula>"Title"</formula>
    </cfRule>
  </conditionalFormatting>
  <conditionalFormatting sqref="B227">
    <cfRule type="cellIs" dxfId="5594" priority="155" stopIfTrue="1" operator="equal">
      <formula>"Title"</formula>
    </cfRule>
  </conditionalFormatting>
  <conditionalFormatting sqref="B227">
    <cfRule type="cellIs" dxfId="5593" priority="154" stopIfTrue="1" operator="equal">
      <formula>"Title"</formula>
    </cfRule>
  </conditionalFormatting>
  <conditionalFormatting sqref="B227">
    <cfRule type="cellIs" dxfId="5592" priority="153" stopIfTrue="1" operator="equal">
      <formula>"Title"</formula>
    </cfRule>
  </conditionalFormatting>
  <conditionalFormatting sqref="B227">
    <cfRule type="cellIs" dxfId="5591" priority="152" stopIfTrue="1" operator="equal">
      <formula>"Title"</formula>
    </cfRule>
  </conditionalFormatting>
  <conditionalFormatting sqref="B227">
    <cfRule type="cellIs" dxfId="5590" priority="151" stopIfTrue="1" operator="equal">
      <formula>"Title"</formula>
    </cfRule>
  </conditionalFormatting>
  <conditionalFormatting sqref="B227">
    <cfRule type="cellIs" dxfId="5589" priority="150" stopIfTrue="1" operator="equal">
      <formula>"Title"</formula>
    </cfRule>
  </conditionalFormatting>
  <conditionalFormatting sqref="B227">
    <cfRule type="cellIs" dxfId="5588" priority="149" stopIfTrue="1" operator="equal">
      <formula>"Title"</formula>
    </cfRule>
  </conditionalFormatting>
  <conditionalFormatting sqref="B227">
    <cfRule type="cellIs" dxfId="5587" priority="148" stopIfTrue="1" operator="equal">
      <formula>"Title"</formula>
    </cfRule>
  </conditionalFormatting>
  <conditionalFormatting sqref="B227">
    <cfRule type="cellIs" dxfId="5586" priority="147" stopIfTrue="1" operator="equal">
      <formula>"Title"</formula>
    </cfRule>
  </conditionalFormatting>
  <conditionalFormatting sqref="B229">
    <cfRule type="cellIs" dxfId="5585" priority="146" stopIfTrue="1" operator="equal">
      <formula>"Title"</formula>
    </cfRule>
  </conditionalFormatting>
  <conditionalFormatting sqref="B229">
    <cfRule type="cellIs" dxfId="5584" priority="145" stopIfTrue="1" operator="equal">
      <formula>"Title"</formula>
    </cfRule>
  </conditionalFormatting>
  <conditionalFormatting sqref="B230">
    <cfRule type="cellIs" dxfId="5583" priority="143" stopIfTrue="1" operator="equal">
      <formula>"Title"</formula>
    </cfRule>
  </conditionalFormatting>
  <conditionalFormatting sqref="B230">
    <cfRule type="cellIs" dxfId="5582" priority="144" stopIfTrue="1" operator="equal">
      <formula>"Adjustment to Income/Expense/Rate Base:"</formula>
    </cfRule>
  </conditionalFormatting>
  <conditionalFormatting sqref="B230">
    <cfRule type="cellIs" dxfId="5581" priority="142" stopIfTrue="1" operator="equal">
      <formula>"Title"</formula>
    </cfRule>
  </conditionalFormatting>
  <conditionalFormatting sqref="B230">
    <cfRule type="cellIs" dxfId="5580" priority="141" stopIfTrue="1" operator="equal">
      <formula>"Title"</formula>
    </cfRule>
  </conditionalFormatting>
  <conditionalFormatting sqref="B294">
    <cfRule type="cellIs" dxfId="5579" priority="137" stopIfTrue="1" operator="equal">
      <formula>"Title"</formula>
    </cfRule>
  </conditionalFormatting>
  <conditionalFormatting sqref="B294">
    <cfRule type="cellIs" dxfId="5578" priority="136" stopIfTrue="1" operator="equal">
      <formula>"Title"</formula>
    </cfRule>
  </conditionalFormatting>
  <conditionalFormatting sqref="B294">
    <cfRule type="cellIs" dxfId="5577" priority="135" stopIfTrue="1" operator="equal">
      <formula>"Title"</formula>
    </cfRule>
  </conditionalFormatting>
  <conditionalFormatting sqref="B284:B285">
    <cfRule type="cellIs" dxfId="5576" priority="133" stopIfTrue="1" operator="equal">
      <formula>"Adjustment to Income/Expense/Rate Base:"</formula>
    </cfRule>
  </conditionalFormatting>
  <conditionalFormatting sqref="B282:B283">
    <cfRule type="cellIs" dxfId="5575" priority="134" stopIfTrue="1" operator="equal">
      <formula>"Adjustment to Income/Expense/Rate Base:"</formula>
    </cfRule>
  </conditionalFormatting>
  <conditionalFormatting sqref="B418">
    <cfRule type="cellIs" dxfId="5574" priority="132" stopIfTrue="1" operator="equal">
      <formula>"Adjustment to Income/Expense/Rate Base:"</formula>
    </cfRule>
  </conditionalFormatting>
  <conditionalFormatting sqref="B18:B19">
    <cfRule type="cellIs" dxfId="5573" priority="130" stopIfTrue="1" operator="equal">
      <formula>"Title"</formula>
    </cfRule>
  </conditionalFormatting>
  <conditionalFormatting sqref="B18:B19">
    <cfRule type="cellIs" dxfId="5572" priority="131" stopIfTrue="1" operator="equal">
      <formula>"Adjustment to Income/Expense/Rate Base:"</formula>
    </cfRule>
  </conditionalFormatting>
  <conditionalFormatting sqref="B19">
    <cfRule type="cellIs" dxfId="5571" priority="129" stopIfTrue="1" operator="equal">
      <formula>"Adjustment to Income/Expense/Rate Base:"</formula>
    </cfRule>
  </conditionalFormatting>
  <conditionalFormatting sqref="B24">
    <cfRule type="cellIs" dxfId="5570" priority="128" stopIfTrue="1" operator="equal">
      <formula>"Adjustment to Income/Expense/Rate Base:"</formula>
    </cfRule>
  </conditionalFormatting>
  <conditionalFormatting sqref="B22">
    <cfRule type="cellIs" dxfId="5569" priority="127" stopIfTrue="1" operator="equal">
      <formula>"Adjustment to Income/Expense/Rate Base:"</formula>
    </cfRule>
  </conditionalFormatting>
  <conditionalFormatting sqref="B23">
    <cfRule type="cellIs" dxfId="5568" priority="126" stopIfTrue="1" operator="equal">
      <formula>"Adjustment to Income/Expense/Rate Base:"</formula>
    </cfRule>
  </conditionalFormatting>
  <conditionalFormatting sqref="B26">
    <cfRule type="cellIs" dxfId="5567" priority="125" stopIfTrue="1" operator="equal">
      <formula>"Adjustment to Income/Expense/Rate Base:"</formula>
    </cfRule>
  </conditionalFormatting>
  <conditionalFormatting sqref="B24">
    <cfRule type="cellIs" dxfId="5566" priority="124" stopIfTrue="1" operator="equal">
      <formula>"Adjustment to Income/Expense/Rate Base:"</formula>
    </cfRule>
  </conditionalFormatting>
  <conditionalFormatting sqref="B25">
    <cfRule type="cellIs" dxfId="5565" priority="123" stopIfTrue="1" operator="equal">
      <formula>"Adjustment to Income/Expense/Rate Base:"</formula>
    </cfRule>
  </conditionalFormatting>
  <conditionalFormatting sqref="B23">
    <cfRule type="cellIs" dxfId="5564" priority="122" stopIfTrue="1" operator="equal">
      <formula>"Adjustment to Income/Expense/Rate Base:"</formula>
    </cfRule>
  </conditionalFormatting>
  <conditionalFormatting sqref="B23">
    <cfRule type="cellIs" dxfId="5563" priority="121" stopIfTrue="1" operator="equal">
      <formula>"Adjustment to Income/Expense/Rate Base:"</formula>
    </cfRule>
  </conditionalFormatting>
  <conditionalFormatting sqref="B22">
    <cfRule type="cellIs" dxfId="5562" priority="120" stopIfTrue="1" operator="equal">
      <formula>"Adjustment to Income/Expense/Rate Base:"</formula>
    </cfRule>
  </conditionalFormatting>
  <conditionalFormatting sqref="B25">
    <cfRule type="cellIs" dxfId="5561" priority="119" stopIfTrue="1" operator="equal">
      <formula>"Adjustment to Income/Expense/Rate Base:"</formula>
    </cfRule>
  </conditionalFormatting>
  <conditionalFormatting sqref="B23">
    <cfRule type="cellIs" dxfId="5560" priority="118" stopIfTrue="1" operator="equal">
      <formula>"Adjustment to Income/Expense/Rate Base:"</formula>
    </cfRule>
  </conditionalFormatting>
  <conditionalFormatting sqref="B24">
    <cfRule type="cellIs" dxfId="5559" priority="117" stopIfTrue="1" operator="equal">
      <formula>"Adjustment to Income/Expense/Rate Base:"</formula>
    </cfRule>
  </conditionalFormatting>
  <conditionalFormatting sqref="B22">
    <cfRule type="cellIs" dxfId="5558" priority="116" stopIfTrue="1" operator="equal">
      <formula>"Adjustment to Income/Expense/Rate Base:"</formula>
    </cfRule>
  </conditionalFormatting>
  <conditionalFormatting sqref="B25">
    <cfRule type="cellIs" dxfId="5557" priority="115" stopIfTrue="1" operator="equal">
      <formula>"Adjustment to Income/Expense/Rate Base:"</formula>
    </cfRule>
  </conditionalFormatting>
  <conditionalFormatting sqref="B25">
    <cfRule type="cellIs" dxfId="5556" priority="114" stopIfTrue="1" operator="equal">
      <formula>"Adjustment to Income/Expense/Rate Base:"</formula>
    </cfRule>
  </conditionalFormatting>
  <conditionalFormatting sqref="B25">
    <cfRule type="cellIs" dxfId="5555" priority="113" stopIfTrue="1" operator="equal">
      <formula>"Adjustment to Income/Expense/Rate Base:"</formula>
    </cfRule>
  </conditionalFormatting>
  <conditionalFormatting sqref="B23">
    <cfRule type="cellIs" dxfId="5554" priority="112" stopIfTrue="1" operator="equal">
      <formula>"Adjustment to Income/Expense/Rate Base:"</formula>
    </cfRule>
  </conditionalFormatting>
  <conditionalFormatting sqref="B22">
    <cfRule type="cellIs" dxfId="5553" priority="111" stopIfTrue="1" operator="equal">
      <formula>"Adjustment to Income/Expense/Rate Base:"</formula>
    </cfRule>
  </conditionalFormatting>
  <conditionalFormatting sqref="B25">
    <cfRule type="cellIs" dxfId="5552" priority="110" stopIfTrue="1" operator="equal">
      <formula>"Adjustment to Income/Expense/Rate Base:"</formula>
    </cfRule>
  </conditionalFormatting>
  <conditionalFormatting sqref="B23">
    <cfRule type="cellIs" dxfId="5551" priority="109" stopIfTrue="1" operator="equal">
      <formula>"Adjustment to Income/Expense/Rate Base:"</formula>
    </cfRule>
  </conditionalFormatting>
  <conditionalFormatting sqref="B24">
    <cfRule type="cellIs" dxfId="5550" priority="108" stopIfTrue="1" operator="equal">
      <formula>"Adjustment to Income/Expense/Rate Base:"</formula>
    </cfRule>
  </conditionalFormatting>
  <conditionalFormatting sqref="B22">
    <cfRule type="cellIs" dxfId="5549" priority="107" stopIfTrue="1" operator="equal">
      <formula>"Adjustment to Income/Expense/Rate Base:"</formula>
    </cfRule>
  </conditionalFormatting>
  <conditionalFormatting sqref="B22">
    <cfRule type="cellIs" dxfId="5548" priority="106" stopIfTrue="1" operator="equal">
      <formula>"Adjustment to Income/Expense/Rate Base:"</formula>
    </cfRule>
  </conditionalFormatting>
  <conditionalFormatting sqref="B24">
    <cfRule type="cellIs" dxfId="5547" priority="105" stopIfTrue="1" operator="equal">
      <formula>"Adjustment to Income/Expense/Rate Base:"</formula>
    </cfRule>
  </conditionalFormatting>
  <conditionalFormatting sqref="B22">
    <cfRule type="cellIs" dxfId="5546" priority="104" stopIfTrue="1" operator="equal">
      <formula>"Adjustment to Income/Expense/Rate Base:"</formula>
    </cfRule>
  </conditionalFormatting>
  <conditionalFormatting sqref="B23">
    <cfRule type="cellIs" dxfId="5545" priority="103" stopIfTrue="1" operator="equal">
      <formula>"Adjustment to Income/Expense/Rate Base:"</formula>
    </cfRule>
  </conditionalFormatting>
  <conditionalFormatting sqref="B24">
    <cfRule type="cellIs" dxfId="5544" priority="102" stopIfTrue="1" operator="equal">
      <formula>"Adjustment to Income/Expense/Rate Base:"</formula>
    </cfRule>
  </conditionalFormatting>
  <conditionalFormatting sqref="B24">
    <cfRule type="cellIs" dxfId="5543" priority="101" stopIfTrue="1" operator="equal">
      <formula>"Adjustment to Income/Expense/Rate Base:"</formula>
    </cfRule>
  </conditionalFormatting>
  <conditionalFormatting sqref="B24">
    <cfRule type="cellIs" dxfId="5542" priority="100" stopIfTrue="1" operator="equal">
      <formula>"Adjustment to Income/Expense/Rate Base:"</formula>
    </cfRule>
  </conditionalFormatting>
  <conditionalFormatting sqref="B23">
    <cfRule type="cellIs" dxfId="5541" priority="99" stopIfTrue="1" operator="equal">
      <formula>"Adjustment to Income/Expense/Rate Base:"</formula>
    </cfRule>
  </conditionalFormatting>
  <conditionalFormatting sqref="B22">
    <cfRule type="cellIs" dxfId="5540" priority="98" stopIfTrue="1" operator="equal">
      <formula>"Adjustment to Income/Expense/Rate Base:"</formula>
    </cfRule>
  </conditionalFormatting>
  <conditionalFormatting sqref="B25">
    <cfRule type="cellIs" dxfId="5539" priority="97" stopIfTrue="1" operator="equal">
      <formula>"Adjustment to Income/Expense/Rate Base:"</formula>
    </cfRule>
  </conditionalFormatting>
  <conditionalFormatting sqref="B23">
    <cfRule type="cellIs" dxfId="5538" priority="96" stopIfTrue="1" operator="equal">
      <formula>"Adjustment to Income/Expense/Rate Base:"</formula>
    </cfRule>
  </conditionalFormatting>
  <conditionalFormatting sqref="B24">
    <cfRule type="cellIs" dxfId="5537" priority="95" stopIfTrue="1" operator="equal">
      <formula>"Adjustment to Income/Expense/Rate Base:"</formula>
    </cfRule>
  </conditionalFormatting>
  <conditionalFormatting sqref="B22">
    <cfRule type="cellIs" dxfId="5536" priority="94" stopIfTrue="1" operator="equal">
      <formula>"Adjustment to Income/Expense/Rate Base:"</formula>
    </cfRule>
  </conditionalFormatting>
  <conditionalFormatting sqref="B22">
    <cfRule type="cellIs" dxfId="5535" priority="93" stopIfTrue="1" operator="equal">
      <formula>"Adjustment to Income/Expense/Rate Base:"</formula>
    </cfRule>
  </conditionalFormatting>
  <conditionalFormatting sqref="B24">
    <cfRule type="cellIs" dxfId="5534" priority="92" stopIfTrue="1" operator="equal">
      <formula>"Adjustment to Income/Expense/Rate Base:"</formula>
    </cfRule>
  </conditionalFormatting>
  <conditionalFormatting sqref="B22">
    <cfRule type="cellIs" dxfId="5533" priority="91" stopIfTrue="1" operator="equal">
      <formula>"Adjustment to Income/Expense/Rate Base:"</formula>
    </cfRule>
  </conditionalFormatting>
  <conditionalFormatting sqref="B23">
    <cfRule type="cellIs" dxfId="5532" priority="90" stopIfTrue="1" operator="equal">
      <formula>"Adjustment to Income/Expense/Rate Base:"</formula>
    </cfRule>
  </conditionalFormatting>
  <conditionalFormatting sqref="B24">
    <cfRule type="cellIs" dxfId="5531" priority="89" stopIfTrue="1" operator="equal">
      <formula>"Adjustment to Income/Expense/Rate Base:"</formula>
    </cfRule>
  </conditionalFormatting>
  <conditionalFormatting sqref="B24">
    <cfRule type="cellIs" dxfId="5530" priority="88" stopIfTrue="1" operator="equal">
      <formula>"Adjustment to Income/Expense/Rate Base:"</formula>
    </cfRule>
  </conditionalFormatting>
  <conditionalFormatting sqref="B24">
    <cfRule type="cellIs" dxfId="5529" priority="87" stopIfTrue="1" operator="equal">
      <formula>"Adjustment to Income/Expense/Rate Base:"</formula>
    </cfRule>
  </conditionalFormatting>
  <conditionalFormatting sqref="B22">
    <cfRule type="cellIs" dxfId="5528" priority="86" stopIfTrue="1" operator="equal">
      <formula>"Adjustment to Income/Expense/Rate Base:"</formula>
    </cfRule>
  </conditionalFormatting>
  <conditionalFormatting sqref="B24">
    <cfRule type="cellIs" dxfId="5527" priority="85" stopIfTrue="1" operator="equal">
      <formula>"Adjustment to Income/Expense/Rate Base:"</formula>
    </cfRule>
  </conditionalFormatting>
  <conditionalFormatting sqref="B22">
    <cfRule type="cellIs" dxfId="5526" priority="84" stopIfTrue="1" operator="equal">
      <formula>"Adjustment to Income/Expense/Rate Base:"</formula>
    </cfRule>
  </conditionalFormatting>
  <conditionalFormatting sqref="B23">
    <cfRule type="cellIs" dxfId="5525" priority="83" stopIfTrue="1" operator="equal">
      <formula>"Adjustment to Income/Expense/Rate Base:"</formula>
    </cfRule>
  </conditionalFormatting>
  <conditionalFormatting sqref="B23">
    <cfRule type="cellIs" dxfId="5524" priority="82" stopIfTrue="1" operator="equal">
      <formula>"Adjustment to Income/Expense/Rate Base:"</formula>
    </cfRule>
  </conditionalFormatting>
  <conditionalFormatting sqref="B22">
    <cfRule type="cellIs" dxfId="5523" priority="81" stopIfTrue="1" operator="equal">
      <formula>"Adjustment to Income/Expense/Rate Base:"</formula>
    </cfRule>
  </conditionalFormatting>
  <conditionalFormatting sqref="B23">
    <cfRule type="cellIs" dxfId="5522" priority="80" stopIfTrue="1" operator="equal">
      <formula>"Adjustment to Income/Expense/Rate Base:"</formula>
    </cfRule>
  </conditionalFormatting>
  <conditionalFormatting sqref="B23">
    <cfRule type="cellIs" dxfId="5521" priority="79" stopIfTrue="1" operator="equal">
      <formula>"Adjustment to Income/Expense/Rate Base:"</formula>
    </cfRule>
  </conditionalFormatting>
  <conditionalFormatting sqref="B23">
    <cfRule type="cellIs" dxfId="5520" priority="78" stopIfTrue="1" operator="equal">
      <formula>"Adjustment to Income/Expense/Rate Base:"</formula>
    </cfRule>
  </conditionalFormatting>
  <conditionalFormatting sqref="B23:B25">
    <cfRule type="cellIs" dxfId="5519" priority="77" stopIfTrue="1" operator="equal">
      <formula>"Adjustment to Income/Expense/Rate Base:"</formula>
    </cfRule>
  </conditionalFormatting>
  <conditionalFormatting sqref="B23:B25">
    <cfRule type="cellIs" dxfId="5518" priority="76" stopIfTrue="1" operator="equal">
      <formula>"Adjustment to Income/Expense/Rate Base:"</formula>
    </cfRule>
  </conditionalFormatting>
  <conditionalFormatting sqref="B23:B25">
    <cfRule type="cellIs" dxfId="5517" priority="75" stopIfTrue="1" operator="equal">
      <formula>"Adjustment to Income/Expense/Rate Base:"</formula>
    </cfRule>
  </conditionalFormatting>
  <conditionalFormatting sqref="B23:B25">
    <cfRule type="cellIs" dxfId="5516" priority="74" stopIfTrue="1" operator="equal">
      <formula>"Adjustment to Income/Expense/Rate Base:"</formula>
    </cfRule>
  </conditionalFormatting>
  <conditionalFormatting sqref="B23:B25">
    <cfRule type="cellIs" dxfId="5515" priority="73" stopIfTrue="1" operator="equal">
      <formula>"Adjustment to Income/Expense/Rate Base:"</formula>
    </cfRule>
  </conditionalFormatting>
  <conditionalFormatting sqref="B23:B25">
    <cfRule type="cellIs" dxfId="5514" priority="72" stopIfTrue="1" operator="equal">
      <formula>"Adjustment to Income/Expense/Rate Base:"</formula>
    </cfRule>
  </conditionalFormatting>
  <conditionalFormatting sqref="B23:B25">
    <cfRule type="cellIs" dxfId="5513" priority="71" stopIfTrue="1" operator="equal">
      <formula>"Adjustment to Income/Expense/Rate Base:"</formula>
    </cfRule>
  </conditionalFormatting>
  <conditionalFormatting sqref="B23:B25">
    <cfRule type="cellIs" dxfId="5512" priority="70" stopIfTrue="1" operator="equal">
      <formula>"Adjustment to Income/Expense/Rate Base:"</formula>
    </cfRule>
  </conditionalFormatting>
  <conditionalFormatting sqref="B23:B25">
    <cfRule type="cellIs" dxfId="5511" priority="69" stopIfTrue="1" operator="equal">
      <formula>"Adjustment to Income/Expense/Rate Base:"</formula>
    </cfRule>
  </conditionalFormatting>
  <conditionalFormatting sqref="B23:B25">
    <cfRule type="cellIs" dxfId="5510" priority="68" stopIfTrue="1" operator="equal">
      <formula>"Adjustment to Income/Expense/Rate Base:"</formula>
    </cfRule>
  </conditionalFormatting>
  <conditionalFormatting sqref="B23:B25">
    <cfRule type="cellIs" dxfId="5509" priority="67" stopIfTrue="1" operator="equal">
      <formula>"Adjustment to Income/Expense/Rate Base:"</formula>
    </cfRule>
  </conditionalFormatting>
  <conditionalFormatting sqref="B23:B25">
    <cfRule type="cellIs" dxfId="5508" priority="66" stopIfTrue="1" operator="equal">
      <formula>"Adjustment to Income/Expense/Rate Base:"</formula>
    </cfRule>
  </conditionalFormatting>
  <conditionalFormatting sqref="B23:B25">
    <cfRule type="cellIs" dxfId="5507" priority="65" stopIfTrue="1" operator="equal">
      <formula>"Adjustment to Income/Expense/Rate Base:"</formula>
    </cfRule>
  </conditionalFormatting>
  <conditionalFormatting sqref="B23:B25">
    <cfRule type="cellIs" dxfId="5506" priority="64" stopIfTrue="1" operator="equal">
      <formula>"Adjustment to Income/Expense/Rate Base:"</formula>
    </cfRule>
  </conditionalFormatting>
  <conditionalFormatting sqref="B25">
    <cfRule type="cellIs" dxfId="5505" priority="63" stopIfTrue="1" operator="equal">
      <formula>"Adjustment to Income/Expense/Rate Base:"</formula>
    </cfRule>
  </conditionalFormatting>
  <conditionalFormatting sqref="B23">
    <cfRule type="cellIs" dxfId="5504" priority="62" stopIfTrue="1" operator="equal">
      <formula>"Adjustment to Income/Expense/Rate Base:"</formula>
    </cfRule>
  </conditionalFormatting>
  <conditionalFormatting sqref="B24">
    <cfRule type="cellIs" dxfId="5503" priority="61" stopIfTrue="1" operator="equal">
      <formula>"Adjustment to Income/Expense/Rate Base:"</formula>
    </cfRule>
  </conditionalFormatting>
  <conditionalFormatting sqref="B22">
    <cfRule type="cellIs" dxfId="5502" priority="60" stopIfTrue="1" operator="equal">
      <formula>"Adjustment to Income/Expense/Rate Base:"</formula>
    </cfRule>
  </conditionalFormatting>
  <conditionalFormatting sqref="B27">
    <cfRule type="cellIs" dxfId="5501" priority="59" stopIfTrue="1" operator="equal">
      <formula>"Adjustment to Income/Expense/Rate Base:"</formula>
    </cfRule>
  </conditionalFormatting>
  <conditionalFormatting sqref="B25">
    <cfRule type="cellIs" dxfId="5500" priority="58" stopIfTrue="1" operator="equal">
      <formula>"Adjustment to Income/Expense/Rate Base:"</formula>
    </cfRule>
  </conditionalFormatting>
  <conditionalFormatting sqref="B26">
    <cfRule type="cellIs" dxfId="5499" priority="57" stopIfTrue="1" operator="equal">
      <formula>"Adjustment to Income/Expense/Rate Base:"</formula>
    </cfRule>
  </conditionalFormatting>
  <conditionalFormatting sqref="B24">
    <cfRule type="cellIs" dxfId="5498" priority="56" stopIfTrue="1" operator="equal">
      <formula>"Adjustment to Income/Expense/Rate Base:"</formula>
    </cfRule>
  </conditionalFormatting>
  <conditionalFormatting sqref="B24">
    <cfRule type="cellIs" dxfId="5497" priority="55" stopIfTrue="1" operator="equal">
      <formula>"Adjustment to Income/Expense/Rate Base:"</formula>
    </cfRule>
  </conditionalFormatting>
  <conditionalFormatting sqref="B22">
    <cfRule type="cellIs" dxfId="5496" priority="54" stopIfTrue="1" operator="equal">
      <formula>"Adjustment to Income/Expense/Rate Base:"</formula>
    </cfRule>
  </conditionalFormatting>
  <conditionalFormatting sqref="B23">
    <cfRule type="cellIs" dxfId="5495" priority="53" stopIfTrue="1" operator="equal">
      <formula>"Adjustment to Income/Expense/Rate Base:"</formula>
    </cfRule>
  </conditionalFormatting>
  <conditionalFormatting sqref="B26">
    <cfRule type="cellIs" dxfId="5494" priority="52" stopIfTrue="1" operator="equal">
      <formula>"Adjustment to Income/Expense/Rate Base:"</formula>
    </cfRule>
  </conditionalFormatting>
  <conditionalFormatting sqref="B24">
    <cfRule type="cellIs" dxfId="5493" priority="51" stopIfTrue="1" operator="equal">
      <formula>"Adjustment to Income/Expense/Rate Base:"</formula>
    </cfRule>
  </conditionalFormatting>
  <conditionalFormatting sqref="B25">
    <cfRule type="cellIs" dxfId="5492" priority="50" stopIfTrue="1" operator="equal">
      <formula>"Adjustment to Income/Expense/Rate Base:"</formula>
    </cfRule>
  </conditionalFormatting>
  <conditionalFormatting sqref="B23">
    <cfRule type="cellIs" dxfId="5491" priority="49" stopIfTrue="1" operator="equal">
      <formula>"Adjustment to Income/Expense/Rate Base:"</formula>
    </cfRule>
  </conditionalFormatting>
  <conditionalFormatting sqref="B26">
    <cfRule type="cellIs" dxfId="5490" priority="48" stopIfTrue="1" operator="equal">
      <formula>"Adjustment to Income/Expense/Rate Base:"</formula>
    </cfRule>
  </conditionalFormatting>
  <conditionalFormatting sqref="B26">
    <cfRule type="cellIs" dxfId="5489" priority="47" stopIfTrue="1" operator="equal">
      <formula>"Adjustment to Income/Expense/Rate Base:"</formula>
    </cfRule>
  </conditionalFormatting>
  <conditionalFormatting sqref="B26">
    <cfRule type="cellIs" dxfId="5488" priority="46" stopIfTrue="1" operator="equal">
      <formula>"Adjustment to Income/Expense/Rate Base:"</formula>
    </cfRule>
  </conditionalFormatting>
  <conditionalFormatting sqref="B24">
    <cfRule type="cellIs" dxfId="5487" priority="45" stopIfTrue="1" operator="equal">
      <formula>"Adjustment to Income/Expense/Rate Base:"</formula>
    </cfRule>
  </conditionalFormatting>
  <conditionalFormatting sqref="B22">
    <cfRule type="cellIs" dxfId="5486" priority="44" stopIfTrue="1" operator="equal">
      <formula>"Adjustment to Income/Expense/Rate Base:"</formula>
    </cfRule>
  </conditionalFormatting>
  <conditionalFormatting sqref="B23">
    <cfRule type="cellIs" dxfId="5485" priority="43" stopIfTrue="1" operator="equal">
      <formula>"Adjustment to Income/Expense/Rate Base:"</formula>
    </cfRule>
  </conditionalFormatting>
  <conditionalFormatting sqref="B26">
    <cfRule type="cellIs" dxfId="5484" priority="42" stopIfTrue="1" operator="equal">
      <formula>"Adjustment to Income/Expense/Rate Base:"</formula>
    </cfRule>
  </conditionalFormatting>
  <conditionalFormatting sqref="B24">
    <cfRule type="cellIs" dxfId="5483" priority="41" stopIfTrue="1" operator="equal">
      <formula>"Adjustment to Income/Expense/Rate Base:"</formula>
    </cfRule>
  </conditionalFormatting>
  <conditionalFormatting sqref="B25">
    <cfRule type="cellIs" dxfId="5482" priority="40" stopIfTrue="1" operator="equal">
      <formula>"Adjustment to Income/Expense/Rate Base:"</formula>
    </cfRule>
  </conditionalFormatting>
  <conditionalFormatting sqref="B23">
    <cfRule type="cellIs" dxfId="5481" priority="39" stopIfTrue="1" operator="equal">
      <formula>"Adjustment to Income/Expense/Rate Base:"</formula>
    </cfRule>
  </conditionalFormatting>
  <conditionalFormatting sqref="B23">
    <cfRule type="cellIs" dxfId="5480" priority="38" stopIfTrue="1" operator="equal">
      <formula>"Adjustment to Income/Expense/Rate Base:"</formula>
    </cfRule>
  </conditionalFormatting>
  <conditionalFormatting sqref="B22">
    <cfRule type="cellIs" dxfId="5479" priority="37" stopIfTrue="1" operator="equal">
      <formula>"Adjustment to Income/Expense/Rate Base:"</formula>
    </cfRule>
  </conditionalFormatting>
  <conditionalFormatting sqref="B25">
    <cfRule type="cellIs" dxfId="5478" priority="36" stopIfTrue="1" operator="equal">
      <formula>"Adjustment to Income/Expense/Rate Base:"</formula>
    </cfRule>
  </conditionalFormatting>
  <conditionalFormatting sqref="B23">
    <cfRule type="cellIs" dxfId="5477" priority="35" stopIfTrue="1" operator="equal">
      <formula>"Adjustment to Income/Expense/Rate Base:"</formula>
    </cfRule>
  </conditionalFormatting>
  <conditionalFormatting sqref="B24">
    <cfRule type="cellIs" dxfId="5476" priority="34" stopIfTrue="1" operator="equal">
      <formula>"Adjustment to Income/Expense/Rate Base:"</formula>
    </cfRule>
  </conditionalFormatting>
  <conditionalFormatting sqref="B22">
    <cfRule type="cellIs" dxfId="5475" priority="33" stopIfTrue="1" operator="equal">
      <formula>"Adjustment to Income/Expense/Rate Base:"</formula>
    </cfRule>
  </conditionalFormatting>
  <conditionalFormatting sqref="B25">
    <cfRule type="cellIs" dxfId="5474" priority="32" stopIfTrue="1" operator="equal">
      <formula>"Adjustment to Income/Expense/Rate Base:"</formula>
    </cfRule>
  </conditionalFormatting>
  <conditionalFormatting sqref="B25">
    <cfRule type="cellIs" dxfId="5473" priority="31" stopIfTrue="1" operator="equal">
      <formula>"Adjustment to Income/Expense/Rate Base:"</formula>
    </cfRule>
  </conditionalFormatting>
  <conditionalFormatting sqref="B25">
    <cfRule type="cellIs" dxfId="5472" priority="30" stopIfTrue="1" operator="equal">
      <formula>"Adjustment to Income/Expense/Rate Base:"</formula>
    </cfRule>
  </conditionalFormatting>
  <conditionalFormatting sqref="B24">
    <cfRule type="cellIs" dxfId="5471" priority="29" stopIfTrue="1" operator="equal">
      <formula>"Adjustment to Income/Expense/Rate Base:"</formula>
    </cfRule>
  </conditionalFormatting>
  <conditionalFormatting sqref="B22">
    <cfRule type="cellIs" dxfId="5470" priority="28" stopIfTrue="1" operator="equal">
      <formula>"Adjustment to Income/Expense/Rate Base:"</formula>
    </cfRule>
  </conditionalFormatting>
  <conditionalFormatting sqref="B23">
    <cfRule type="cellIs" dxfId="5469" priority="27" stopIfTrue="1" operator="equal">
      <formula>"Adjustment to Income/Expense/Rate Base:"</formula>
    </cfRule>
  </conditionalFormatting>
  <conditionalFormatting sqref="B26">
    <cfRule type="cellIs" dxfId="5468" priority="26" stopIfTrue="1" operator="equal">
      <formula>"Adjustment to Income/Expense/Rate Base:"</formula>
    </cfRule>
  </conditionalFormatting>
  <conditionalFormatting sqref="B24">
    <cfRule type="cellIs" dxfId="5467" priority="25" stopIfTrue="1" operator="equal">
      <formula>"Adjustment to Income/Expense/Rate Base:"</formula>
    </cfRule>
  </conditionalFormatting>
  <conditionalFormatting sqref="B25">
    <cfRule type="cellIs" dxfId="5466" priority="24" stopIfTrue="1" operator="equal">
      <formula>"Adjustment to Income/Expense/Rate Base:"</formula>
    </cfRule>
  </conditionalFormatting>
  <conditionalFormatting sqref="B23">
    <cfRule type="cellIs" dxfId="5465" priority="23" stopIfTrue="1" operator="equal">
      <formula>"Adjustment to Income/Expense/Rate Base:"</formula>
    </cfRule>
  </conditionalFormatting>
  <conditionalFormatting sqref="B23">
    <cfRule type="cellIs" dxfId="5464" priority="22" stopIfTrue="1" operator="equal">
      <formula>"Adjustment to Income/Expense/Rate Base:"</formula>
    </cfRule>
  </conditionalFormatting>
  <conditionalFormatting sqref="B22">
    <cfRule type="cellIs" dxfId="5463" priority="21" stopIfTrue="1" operator="equal">
      <formula>"Adjustment to Income/Expense/Rate Base:"</formula>
    </cfRule>
  </conditionalFormatting>
  <conditionalFormatting sqref="B25">
    <cfRule type="cellIs" dxfId="5462" priority="20" stopIfTrue="1" operator="equal">
      <formula>"Adjustment to Income/Expense/Rate Base:"</formula>
    </cfRule>
  </conditionalFormatting>
  <conditionalFormatting sqref="B23">
    <cfRule type="cellIs" dxfId="5461" priority="19" stopIfTrue="1" operator="equal">
      <formula>"Adjustment to Income/Expense/Rate Base:"</formula>
    </cfRule>
  </conditionalFormatting>
  <conditionalFormatting sqref="B24">
    <cfRule type="cellIs" dxfId="5460" priority="18" stopIfTrue="1" operator="equal">
      <formula>"Adjustment to Income/Expense/Rate Base:"</formula>
    </cfRule>
  </conditionalFormatting>
  <conditionalFormatting sqref="B22">
    <cfRule type="cellIs" dxfId="5459" priority="17" stopIfTrue="1" operator="equal">
      <formula>"Adjustment to Income/Expense/Rate Base:"</formula>
    </cfRule>
  </conditionalFormatting>
  <conditionalFormatting sqref="B25">
    <cfRule type="cellIs" dxfId="5458" priority="16" stopIfTrue="1" operator="equal">
      <formula>"Adjustment to Income/Expense/Rate Base:"</formula>
    </cfRule>
  </conditionalFormatting>
  <conditionalFormatting sqref="B25">
    <cfRule type="cellIs" dxfId="5457" priority="15" stopIfTrue="1" operator="equal">
      <formula>"Adjustment to Income/Expense/Rate Base:"</formula>
    </cfRule>
  </conditionalFormatting>
  <conditionalFormatting sqref="B25">
    <cfRule type="cellIs" dxfId="5456" priority="14" stopIfTrue="1" operator="equal">
      <formula>"Adjustment to Income/Expense/Rate Base:"</formula>
    </cfRule>
  </conditionalFormatting>
  <conditionalFormatting sqref="B23">
    <cfRule type="cellIs" dxfId="5455" priority="13" stopIfTrue="1" operator="equal">
      <formula>"Adjustment to Income/Expense/Rate Base:"</formula>
    </cfRule>
  </conditionalFormatting>
  <conditionalFormatting sqref="B22">
    <cfRule type="cellIs" dxfId="5454" priority="12" stopIfTrue="1" operator="equal">
      <formula>"Adjustment to Income/Expense/Rate Base:"</formula>
    </cfRule>
  </conditionalFormatting>
  <conditionalFormatting sqref="B25">
    <cfRule type="cellIs" dxfId="5453" priority="11" stopIfTrue="1" operator="equal">
      <formula>"Adjustment to Income/Expense/Rate Base:"</formula>
    </cfRule>
  </conditionalFormatting>
  <conditionalFormatting sqref="B23">
    <cfRule type="cellIs" dxfId="5452" priority="10" stopIfTrue="1" operator="equal">
      <formula>"Adjustment to Income/Expense/Rate Base:"</formula>
    </cfRule>
  </conditionalFormatting>
  <conditionalFormatting sqref="B24">
    <cfRule type="cellIs" dxfId="5451" priority="9" stopIfTrue="1" operator="equal">
      <formula>"Adjustment to Income/Expense/Rate Base:"</formula>
    </cfRule>
  </conditionalFormatting>
  <conditionalFormatting sqref="B22">
    <cfRule type="cellIs" dxfId="5450" priority="8" stopIfTrue="1" operator="equal">
      <formula>"Adjustment to Income/Expense/Rate Base:"</formula>
    </cfRule>
  </conditionalFormatting>
  <conditionalFormatting sqref="B22">
    <cfRule type="cellIs" dxfId="5449" priority="7" stopIfTrue="1" operator="equal">
      <formula>"Adjustment to Income/Expense/Rate Base:"</formula>
    </cfRule>
  </conditionalFormatting>
  <conditionalFormatting sqref="B24">
    <cfRule type="cellIs" dxfId="5448" priority="6" stopIfTrue="1" operator="equal">
      <formula>"Adjustment to Income/Expense/Rate Base:"</formula>
    </cfRule>
  </conditionalFormatting>
  <conditionalFormatting sqref="B22">
    <cfRule type="cellIs" dxfId="5447" priority="5" stopIfTrue="1" operator="equal">
      <formula>"Adjustment to Income/Expense/Rate Base:"</formula>
    </cfRule>
  </conditionalFormatting>
  <conditionalFormatting sqref="B23">
    <cfRule type="cellIs" dxfId="5446" priority="4" stopIfTrue="1" operator="equal">
      <formula>"Adjustment to Income/Expense/Rate Base:"</formula>
    </cfRule>
  </conditionalFormatting>
  <conditionalFormatting sqref="B24">
    <cfRule type="cellIs" dxfId="5445" priority="3" stopIfTrue="1" operator="equal">
      <formula>"Adjustment to Income/Expense/Rate Base:"</formula>
    </cfRule>
  </conditionalFormatting>
  <conditionalFormatting sqref="B24">
    <cfRule type="cellIs" dxfId="5444" priority="2" stopIfTrue="1" operator="equal">
      <formula>"Adjustment to Income/Expense/Rate Base:"</formula>
    </cfRule>
  </conditionalFormatting>
  <conditionalFormatting sqref="B24">
    <cfRule type="cellIs" dxfId="5443" priority="1" stopIfTrue="1" operator="equal">
      <formula>"Adjustment to Income/Expense/Rate Base:"</formula>
    </cfRule>
  </conditionalFormatting>
  <dataValidations count="1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40:E443 E153 E364:E370 E372:E375 E12 E289:E291 E23:E43 E156 E147:E149 E161:E164 E151 E283 E293:E294 E19 E214:E240 E432:E438 E14:E17 E21">
      <formula1>"1, 2, 3"</formula1>
    </dataValidation>
    <dataValidation type="list" allowBlank="1" showInputMessage="1" showErrorMessage="1" errorTitle="Account Input Error" error="The account number entered is not valid." sqref="D303:D320 D351:D353 D327:D328 D297:D298 D300:D301 D282:D283 D419:D421">
      <formula1>ValidAccount</formula1>
    </dataValidation>
    <dataValidation type="list" allowBlank="1" showInputMessage="1" showErrorMessage="1" errorTitle="Adjsutment Type Input Error" error="An invalid adjustment type was entered._x000a__x000a_Valid values are 1, 2, or 3." sqref="E297:E298 E327:E328 E282 E303:E320 E300:E301">
      <formula1>"1,2,3"</formula1>
    </dataValidation>
    <dataValidation type="list" errorStyle="warning" allowBlank="1" showInputMessage="1" showErrorMessage="1" errorTitle="Factor" error="This factor is not included in the drop-down list. Is this the factor you want to use?" sqref="G221:G224 G358:G359 G361:G362 G364:G365 G214:G215 G217:G218 G426:G427 G429:G430 G432:G433">
      <formula1>#REF!</formula1>
    </dataValidation>
    <dataValidation type="list" errorStyle="warning" allowBlank="1" showInputMessage="1" showErrorMessage="1" errorTitle="FERC ACCOUNT" error="This FERC Account is not included in the drop-down list. Is this the account you want to use?" sqref="D354 D364:D365 E325 E329 D422 D432:D433">
      <formula1>#REF!</formula1>
    </dataValidation>
    <dataValidation errorStyle="warning" allowBlank="1" showInputMessage="1" showErrorMessage="1" errorTitle="Factor" error="This factor is not included in the drop-down list. Is this the factor you want to use?" sqref="G374:G375 G442:G443"/>
    <dataValidation type="list" errorStyle="warning" allowBlank="1" showInputMessage="1" showErrorMessage="1" errorTitle="Factor" error="This factor is not included in the drop-down list. Is this the factor you want to use?" sqref="G160 G169:G171 G165:G167 G157">
      <formula1>$G$58:$G$69</formula1>
    </dataValidation>
    <dataValidation type="list" errorStyle="warning" allowBlank="1" showInputMessage="1" showErrorMessage="1" errorTitle="Factor" error="This factor is not included in the drop-down list. Is this the factor you want to use?" sqref="G156 G153 G161:G164 G147:G149 G151 G286:G291 G293:G294">
      <formula1>$G$46:$G$69</formula1>
    </dataValidation>
    <dataValidation type="list" errorStyle="warning" allowBlank="1" showInputMessage="1" showErrorMessage="1" errorTitle="Factor" error="This factor is not included in the drop-down list. Is this the factor you want to use?" sqref="G23:G43">
      <formula1>$G$59:$G$69</formula1>
    </dataValidation>
    <dataValidation type="list" errorStyle="warning" allowBlank="1" showInputMessage="1" showErrorMessage="1" errorTitle="FERC ACCOUNT" error="This FERC Account is not included in the drop-down list. Is this the account you want to use?" sqref="D366:D375 D214:D240 D434:D443">
      <formula1>$D$70:$D$409</formula1>
    </dataValidation>
    <dataValidation type="list" errorStyle="warning" allowBlank="1" showInputMessage="1" showErrorMessage="1" errorTitle="FERC ACCOUNT" error="This FERC Account is not included in the drop-down list. Is this the account you want to use?" sqref="D156 D161:D165 D153 D147:D149 D151 D286:D288">
      <formula1>$D$46:$D$409</formula1>
    </dataValidation>
    <dataValidation type="list" errorStyle="warning" allowBlank="1" showInputMessage="1" showErrorMessage="1" errorTitle="FERC ACCOUNT" error="This FERC Account is not included in the drop-down list. Is this the account you want to use?" sqref="D23:D43">
      <formula1>$D$59:$D$409</formula1>
    </dataValidation>
    <dataValidation type="list" errorStyle="warning" allowBlank="1" showInputMessage="1" showErrorMessage="1" errorTitle="FERC ACCOUNT" error="This FERC Account is not included in the drop-down list. Is this the account you want to use?" sqref="D12 D21 D14:D17 D19">
      <formula1>$D$52:$D$409</formula1>
    </dataValidation>
  </dataValidations>
  <pageMargins left="0.75" right="0" top="1" bottom="0.75" header="0.5" footer="0.5"/>
  <pageSetup scale="78" orientation="portrait" r:id="rId1"/>
  <headerFooter alignWithMargins="0"/>
  <rowBreaks count="6" manualBreakCount="6">
    <brk id="69" max="9" man="1"/>
    <brk id="137" max="9" man="1"/>
    <brk id="205" max="9" man="1"/>
    <brk id="273" max="9" man="1"/>
    <brk id="341" max="9" man="1"/>
    <brk id="409" max="9" man="1"/>
  </rowBreaks>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247"/>
  <sheetViews>
    <sheetView view="pageBreakPreview" zoomScale="80" zoomScaleNormal="80" zoomScaleSheetLayoutView="80" workbookViewId="0">
      <pane ySplit="1" topLeftCell="A2" activePane="bottomLeft" state="frozen"/>
      <selection pane="bottomLeft" activeCell="I52" sqref="I52"/>
    </sheetView>
  </sheetViews>
  <sheetFormatPr defaultColWidth="9.140625" defaultRowHeight="12" customHeight="1"/>
  <cols>
    <col min="1" max="1" width="4.140625" style="67" bestFit="1" customWidth="1"/>
    <col min="2" max="2" width="6.7109375" style="67" customWidth="1"/>
    <col min="3" max="3" width="32.28515625" style="67" customWidth="1"/>
    <col min="4" max="4" width="9.85546875" style="79" bestFit="1" customWidth="1"/>
    <col min="5" max="5" width="5.140625" style="79" bestFit="1" customWidth="1"/>
    <col min="6" max="6" width="14.28515625" style="80" customWidth="1"/>
    <col min="7" max="7" width="10.85546875" style="79" bestFit="1" customWidth="1"/>
    <col min="8" max="8" width="11.42578125" style="67" customWidth="1"/>
    <col min="9" max="9" width="15.85546875" style="68" bestFit="1" customWidth="1"/>
    <col min="10" max="10" width="7" style="79" customWidth="1"/>
    <col min="11" max="11" width="5.42578125" style="67" customWidth="1"/>
    <col min="12" max="12" width="16.42578125" style="81" customWidth="1"/>
    <col min="13" max="13" width="16" style="81" bestFit="1" customWidth="1"/>
    <col min="14" max="14" width="13" style="92" bestFit="1" customWidth="1"/>
    <col min="15" max="15" width="15.85546875" style="92" bestFit="1" customWidth="1"/>
    <col min="16" max="16" width="9.140625" style="67"/>
    <col min="17" max="17" width="12.5703125" style="377" customWidth="1"/>
    <col min="18" max="18" width="15.85546875" style="67" bestFit="1" customWidth="1"/>
    <col min="19" max="16384" width="9.140625" style="67"/>
  </cols>
  <sheetData>
    <row r="1" spans="1:18" ht="12" customHeight="1">
      <c r="H1" s="224"/>
      <c r="I1" s="225"/>
    </row>
    <row r="3" spans="1:18" ht="12" customHeight="1">
      <c r="B3" s="7" t="str">
        <f>Inputs!$C$2</f>
        <v>Rocky Mountain Power</v>
      </c>
      <c r="I3" s="87" t="s">
        <v>0</v>
      </c>
      <c r="J3" s="88">
        <v>5.0999999999999996</v>
      </c>
    </row>
    <row r="4" spans="1:18" ht="12" customHeight="1">
      <c r="B4" s="7" t="str">
        <f>Inputs!$C$3</f>
        <v>Utah Results of Operations - December 2014</v>
      </c>
    </row>
    <row r="5" spans="1:18" ht="12" customHeight="1">
      <c r="B5" s="32" t="s">
        <v>392</v>
      </c>
    </row>
    <row r="6" spans="1:18" ht="12" customHeight="1">
      <c r="B6" s="32"/>
    </row>
    <row r="8" spans="1:18" ht="12" customHeight="1">
      <c r="F8" s="89" t="s">
        <v>1</v>
      </c>
      <c r="H8" s="79"/>
      <c r="I8" s="90" t="str">
        <f>+Inputs!$C$6</f>
        <v>UTAH</v>
      </c>
    </row>
    <row r="9" spans="1:18" ht="12" customHeight="1">
      <c r="D9" s="42" t="s">
        <v>2</v>
      </c>
      <c r="E9" s="42" t="s">
        <v>3</v>
      </c>
      <c r="F9" s="41" t="s">
        <v>4</v>
      </c>
      <c r="G9" s="42" t="s">
        <v>5</v>
      </c>
      <c r="H9" s="42" t="s">
        <v>6</v>
      </c>
      <c r="I9" s="43" t="s">
        <v>7</v>
      </c>
      <c r="J9" s="42" t="s">
        <v>8</v>
      </c>
      <c r="L9" s="207"/>
    </row>
    <row r="10" spans="1:18" ht="12" customHeight="1">
      <c r="A10" s="91"/>
      <c r="B10" s="48" t="s">
        <v>151</v>
      </c>
      <c r="C10" s="156"/>
      <c r="D10" s="84"/>
      <c r="E10" s="84"/>
      <c r="F10" s="84"/>
      <c r="G10" s="84"/>
      <c r="H10" s="91"/>
      <c r="I10" s="130"/>
      <c r="J10" s="88"/>
      <c r="L10" s="373" t="s">
        <v>283</v>
      </c>
      <c r="M10" s="79"/>
      <c r="N10" s="67"/>
      <c r="O10" s="67"/>
    </row>
    <row r="11" spans="1:18" ht="12" customHeight="1">
      <c r="A11" s="91"/>
      <c r="B11" s="299" t="s">
        <v>1975</v>
      </c>
      <c r="C11" s="156"/>
      <c r="D11" s="84" t="s">
        <v>175</v>
      </c>
      <c r="E11" s="81" t="s">
        <v>243</v>
      </c>
      <c r="F11" s="98">
        <v>6346537.765629583</v>
      </c>
      <c r="G11" s="84" t="s">
        <v>27</v>
      </c>
      <c r="H11" s="82">
        <f>VLOOKUP(G11,'Alloc. Factors'!$B$2:$M$110,7,FALSE)</f>
        <v>0.43330006394429971</v>
      </c>
      <c r="I11" s="83">
        <f>F11*H11</f>
        <v>2749955.2196722114</v>
      </c>
      <c r="J11" s="249" t="s">
        <v>190</v>
      </c>
      <c r="L11" s="87">
        <f>IF(E11&gt;0,F11,0)</f>
        <v>6346537.765629583</v>
      </c>
      <c r="M11" s="79"/>
      <c r="N11" s="67" t="str">
        <f>+D11&amp;G11</f>
        <v>555NPCSG</v>
      </c>
      <c r="O11" s="80">
        <f>+F11</f>
        <v>6346537.765629583</v>
      </c>
      <c r="R11" s="824"/>
    </row>
    <row r="12" spans="1:18" ht="12" customHeight="1">
      <c r="A12" s="91"/>
      <c r="B12" s="299" t="s">
        <v>189</v>
      </c>
      <c r="C12" s="156"/>
      <c r="D12" s="84" t="s">
        <v>175</v>
      </c>
      <c r="E12" s="81" t="s">
        <v>244</v>
      </c>
      <c r="F12" s="98">
        <v>-27875210.329999991</v>
      </c>
      <c r="G12" s="84" t="s">
        <v>27</v>
      </c>
      <c r="H12" s="82">
        <f>VLOOKUP(G12,'Alloc. Factors'!$B$2:$M$110,7,FALSE)</f>
        <v>0.43330006394429971</v>
      </c>
      <c r="I12" s="83">
        <f>F12*H12</f>
        <v>-12078330.4184498</v>
      </c>
      <c r="J12" s="249" t="s">
        <v>190</v>
      </c>
      <c r="L12" s="87">
        <f t="shared" ref="L12:L69" si="0">IF(E12&gt;0,F12,0)</f>
        <v>-27875210.329999991</v>
      </c>
      <c r="M12" s="79"/>
      <c r="N12" s="67" t="str">
        <f t="shared" ref="N12:N69" si="1">+D12&amp;G12</f>
        <v>555NPCSG</v>
      </c>
      <c r="O12" s="68">
        <f t="shared" ref="O12:O69" si="2">+F12</f>
        <v>-27875210.329999991</v>
      </c>
      <c r="R12" s="824"/>
    </row>
    <row r="13" spans="1:18" ht="12" customHeight="1">
      <c r="A13" s="91"/>
      <c r="C13" s="156"/>
      <c r="D13" s="84"/>
      <c r="E13" s="84"/>
      <c r="F13" s="238">
        <f>SUM(F11:F12)</f>
        <v>-21528672.564370409</v>
      </c>
      <c r="G13" s="84"/>
      <c r="H13" s="82"/>
      <c r="I13" s="239">
        <f>SUM(I11:I12)</f>
        <v>-9328375.1987775899</v>
      </c>
      <c r="J13" s="158"/>
      <c r="L13" s="87">
        <f t="shared" si="0"/>
        <v>0</v>
      </c>
      <c r="M13" s="89"/>
      <c r="N13" s="67" t="str">
        <f t="shared" si="1"/>
        <v/>
      </c>
      <c r="O13" s="68">
        <f t="shared" si="2"/>
        <v>-21528672.564370409</v>
      </c>
    </row>
    <row r="14" spans="1:18" ht="12" customHeight="1">
      <c r="A14" s="91"/>
      <c r="B14" s="230"/>
      <c r="C14" s="156"/>
      <c r="D14" s="84"/>
      <c r="E14" s="84"/>
      <c r="F14" s="98"/>
      <c r="G14" s="84"/>
      <c r="H14" s="82"/>
      <c r="I14" s="83"/>
      <c r="J14" s="158"/>
      <c r="L14" s="87">
        <f t="shared" si="0"/>
        <v>0</v>
      </c>
      <c r="M14" s="89"/>
      <c r="N14" s="68" t="str">
        <f t="shared" si="1"/>
        <v/>
      </c>
      <c r="O14" s="67">
        <f t="shared" si="2"/>
        <v>0</v>
      </c>
    </row>
    <row r="15" spans="1:18" ht="12" customHeight="1">
      <c r="A15" s="91"/>
      <c r="B15" s="48"/>
      <c r="C15" s="156"/>
      <c r="D15" s="84"/>
      <c r="E15" s="84"/>
      <c r="F15" s="98"/>
      <c r="G15" s="84"/>
      <c r="H15" s="82"/>
      <c r="I15" s="98"/>
      <c r="J15" s="158"/>
      <c r="L15" s="87">
        <f t="shared" si="0"/>
        <v>0</v>
      </c>
      <c r="M15" s="89"/>
      <c r="N15" s="68" t="str">
        <f t="shared" si="1"/>
        <v/>
      </c>
      <c r="O15" s="67">
        <f t="shared" si="2"/>
        <v>0</v>
      </c>
    </row>
    <row r="16" spans="1:18" ht="12" customHeight="1">
      <c r="A16" s="91"/>
      <c r="B16" s="230"/>
      <c r="C16" s="156"/>
      <c r="D16" s="84"/>
      <c r="E16" s="84"/>
      <c r="F16" s="98"/>
      <c r="G16" s="84"/>
      <c r="H16" s="82"/>
      <c r="I16" s="83"/>
      <c r="J16" s="158"/>
      <c r="L16" s="87">
        <f t="shared" si="0"/>
        <v>0</v>
      </c>
      <c r="M16" s="89"/>
      <c r="N16" s="68" t="str">
        <f t="shared" si="1"/>
        <v/>
      </c>
      <c r="O16" s="67">
        <f t="shared" si="2"/>
        <v>0</v>
      </c>
    </row>
    <row r="17" spans="1:15" ht="12" customHeight="1">
      <c r="A17" s="91" t="s">
        <v>13</v>
      </c>
      <c r="B17" s="299"/>
      <c r="C17" s="156"/>
      <c r="D17" s="84"/>
      <c r="E17" s="81"/>
      <c r="F17" s="98"/>
      <c r="G17" s="84"/>
      <c r="H17" s="82"/>
      <c r="I17" s="83"/>
      <c r="J17" s="158"/>
      <c r="L17" s="87">
        <f t="shared" si="0"/>
        <v>0</v>
      </c>
      <c r="M17" s="89"/>
      <c r="N17" s="68" t="str">
        <f t="shared" si="1"/>
        <v/>
      </c>
      <c r="O17" s="67">
        <f t="shared" si="2"/>
        <v>0</v>
      </c>
    </row>
    <row r="18" spans="1:15" ht="12" customHeight="1">
      <c r="A18" s="91"/>
      <c r="B18" s="299"/>
      <c r="C18" s="156"/>
      <c r="D18" s="84"/>
      <c r="E18" s="81"/>
      <c r="F18" s="98"/>
      <c r="G18" s="84"/>
      <c r="H18" s="82"/>
      <c r="I18" s="83"/>
      <c r="J18" s="158"/>
      <c r="L18" s="87">
        <f t="shared" si="0"/>
        <v>0</v>
      </c>
      <c r="M18" s="89"/>
      <c r="N18" s="68" t="str">
        <f t="shared" si="1"/>
        <v/>
      </c>
      <c r="O18" s="67">
        <f t="shared" si="2"/>
        <v>0</v>
      </c>
    </row>
    <row r="19" spans="1:15" ht="12" customHeight="1">
      <c r="A19" s="91"/>
      <c r="B19" s="61"/>
      <c r="C19" s="156"/>
      <c r="D19" s="84"/>
      <c r="E19" s="84"/>
      <c r="F19" s="98"/>
      <c r="G19" s="84"/>
      <c r="H19" s="12"/>
      <c r="I19" s="11"/>
      <c r="J19" s="158"/>
      <c r="L19" s="87">
        <f t="shared" si="0"/>
        <v>0</v>
      </c>
      <c r="M19" s="89"/>
      <c r="N19" s="68" t="str">
        <f t="shared" si="1"/>
        <v/>
      </c>
      <c r="O19" s="67">
        <f t="shared" si="2"/>
        <v>0</v>
      </c>
    </row>
    <row r="20" spans="1:15" ht="12" customHeight="1">
      <c r="A20" s="91"/>
      <c r="B20" s="255"/>
      <c r="C20" s="156"/>
      <c r="D20" s="84"/>
      <c r="E20" s="84"/>
      <c r="F20" s="98"/>
      <c r="G20" s="84"/>
      <c r="H20" s="82"/>
      <c r="I20" s="83"/>
      <c r="J20" s="158"/>
      <c r="L20" s="87">
        <f t="shared" si="0"/>
        <v>0</v>
      </c>
      <c r="M20" s="89"/>
      <c r="N20" s="68" t="str">
        <f t="shared" si="1"/>
        <v/>
      </c>
      <c r="O20" s="67">
        <f t="shared" si="2"/>
        <v>0</v>
      </c>
    </row>
    <row r="21" spans="1:15" ht="12" customHeight="1">
      <c r="A21" s="91"/>
      <c r="B21" s="230"/>
      <c r="C21" s="156"/>
      <c r="D21" s="84"/>
      <c r="E21" s="84"/>
      <c r="F21" s="98"/>
      <c r="G21" s="84"/>
      <c r="H21" s="82"/>
      <c r="I21" s="83"/>
      <c r="J21" s="158"/>
      <c r="L21" s="87">
        <f t="shared" si="0"/>
        <v>0</v>
      </c>
      <c r="M21" s="89"/>
      <c r="N21" s="68" t="str">
        <f t="shared" si="1"/>
        <v/>
      </c>
      <c r="O21" s="67">
        <f t="shared" si="2"/>
        <v>0</v>
      </c>
    </row>
    <row r="22" spans="1:15" ht="12" customHeight="1">
      <c r="A22" s="91"/>
      <c r="B22" s="230"/>
      <c r="C22" s="156"/>
      <c r="D22" s="84"/>
      <c r="E22" s="84"/>
      <c r="F22" s="98"/>
      <c r="G22" s="84"/>
      <c r="H22" s="82"/>
      <c r="I22" s="83"/>
      <c r="J22" s="158"/>
      <c r="L22" s="87">
        <f t="shared" si="0"/>
        <v>0</v>
      </c>
      <c r="M22" s="89"/>
      <c r="N22" s="68" t="str">
        <f t="shared" si="1"/>
        <v/>
      </c>
      <c r="O22" s="67">
        <f t="shared" si="2"/>
        <v>0</v>
      </c>
    </row>
    <row r="23" spans="1:15" ht="12" customHeight="1">
      <c r="A23" s="91"/>
      <c r="B23" s="230"/>
      <c r="C23" s="156"/>
      <c r="D23" s="84"/>
      <c r="E23" s="84"/>
      <c r="F23" s="98"/>
      <c r="G23" s="84"/>
      <c r="H23" s="82"/>
      <c r="I23" s="83"/>
      <c r="J23" s="158"/>
      <c r="L23" s="87">
        <f t="shared" si="0"/>
        <v>0</v>
      </c>
      <c r="M23" s="89"/>
      <c r="N23" s="68" t="str">
        <f t="shared" si="1"/>
        <v/>
      </c>
      <c r="O23" s="67">
        <f t="shared" si="2"/>
        <v>0</v>
      </c>
    </row>
    <row r="24" spans="1:15" ht="12" customHeight="1">
      <c r="A24" s="91"/>
      <c r="B24" s="230"/>
      <c r="C24" s="156"/>
      <c r="D24" s="84"/>
      <c r="E24" s="84"/>
      <c r="F24" s="98"/>
      <c r="G24" s="84"/>
      <c r="H24" s="82"/>
      <c r="I24" s="83"/>
      <c r="J24" s="158"/>
      <c r="L24" s="87">
        <f t="shared" si="0"/>
        <v>0</v>
      </c>
      <c r="M24" s="89"/>
      <c r="N24" s="68" t="str">
        <f t="shared" si="1"/>
        <v/>
      </c>
      <c r="O24" s="67">
        <f t="shared" si="2"/>
        <v>0</v>
      </c>
    </row>
    <row r="25" spans="1:15" ht="12" customHeight="1">
      <c r="A25" s="91"/>
      <c r="B25" s="230"/>
      <c r="C25" s="156"/>
      <c r="D25" s="84"/>
      <c r="E25" s="84"/>
      <c r="F25" s="98"/>
      <c r="G25" s="84"/>
      <c r="H25" s="82"/>
      <c r="I25" s="83"/>
      <c r="J25" s="158"/>
      <c r="L25" s="87">
        <f t="shared" si="0"/>
        <v>0</v>
      </c>
      <c r="M25" s="89"/>
      <c r="N25" s="68" t="str">
        <f t="shared" si="1"/>
        <v/>
      </c>
      <c r="O25" s="67">
        <f t="shared" si="2"/>
        <v>0</v>
      </c>
    </row>
    <row r="26" spans="1:15" ht="12" customHeight="1">
      <c r="A26" s="91"/>
      <c r="B26" s="61"/>
      <c r="C26" s="156"/>
      <c r="D26" s="84"/>
      <c r="E26" s="84"/>
      <c r="F26" s="98"/>
      <c r="G26" s="84"/>
      <c r="H26" s="82"/>
      <c r="I26" s="98"/>
      <c r="J26" s="158"/>
      <c r="L26" s="87">
        <f t="shared" si="0"/>
        <v>0</v>
      </c>
      <c r="M26" s="89"/>
      <c r="N26" s="68" t="str">
        <f t="shared" si="1"/>
        <v/>
      </c>
      <c r="O26" s="67">
        <f t="shared" si="2"/>
        <v>0</v>
      </c>
    </row>
    <row r="27" spans="1:15" ht="12" customHeight="1">
      <c r="A27" s="91"/>
      <c r="B27" s="256"/>
      <c r="C27" s="156"/>
      <c r="D27" s="84"/>
      <c r="E27" s="84"/>
      <c r="F27" s="98"/>
      <c r="G27" s="84"/>
      <c r="H27" s="9"/>
      <c r="I27" s="35"/>
      <c r="J27" s="158"/>
      <c r="L27" s="87">
        <f t="shared" si="0"/>
        <v>0</v>
      </c>
      <c r="M27" s="89"/>
      <c r="N27" s="68" t="str">
        <f t="shared" si="1"/>
        <v/>
      </c>
      <c r="O27" s="67">
        <f t="shared" si="2"/>
        <v>0</v>
      </c>
    </row>
    <row r="28" spans="1:15" ht="12" customHeight="1">
      <c r="A28" s="91"/>
      <c r="B28" s="48"/>
      <c r="C28" s="156"/>
      <c r="D28" s="84"/>
      <c r="E28" s="84"/>
      <c r="F28" s="98"/>
      <c r="G28" s="84"/>
      <c r="H28" s="82"/>
      <c r="I28" s="83"/>
      <c r="J28" s="158"/>
      <c r="L28" s="87">
        <f t="shared" si="0"/>
        <v>0</v>
      </c>
      <c r="M28" s="89"/>
      <c r="N28" s="68" t="str">
        <f t="shared" si="1"/>
        <v/>
      </c>
      <c r="O28" s="67">
        <f t="shared" si="2"/>
        <v>0</v>
      </c>
    </row>
    <row r="29" spans="1:15" ht="12" customHeight="1">
      <c r="A29" s="91"/>
      <c r="B29" s="230"/>
      <c r="C29" s="156"/>
      <c r="D29" s="84"/>
      <c r="E29" s="84"/>
      <c r="F29" s="98"/>
      <c r="G29" s="84"/>
      <c r="H29" s="82"/>
      <c r="I29" s="83"/>
      <c r="J29" s="158"/>
      <c r="L29" s="87">
        <f t="shared" si="0"/>
        <v>0</v>
      </c>
      <c r="M29" s="89"/>
      <c r="N29" s="68" t="str">
        <f t="shared" si="1"/>
        <v/>
      </c>
      <c r="O29" s="67">
        <f t="shared" si="2"/>
        <v>0</v>
      </c>
    </row>
    <row r="30" spans="1:15" ht="12" customHeight="1">
      <c r="A30" s="91"/>
      <c r="B30" s="230"/>
      <c r="C30" s="156"/>
      <c r="D30" s="84"/>
      <c r="E30" s="84"/>
      <c r="F30" s="98"/>
      <c r="G30" s="84"/>
      <c r="H30" s="82"/>
      <c r="I30" s="83"/>
      <c r="J30" s="158"/>
      <c r="L30" s="87">
        <f t="shared" si="0"/>
        <v>0</v>
      </c>
      <c r="M30" s="89"/>
      <c r="N30" s="68" t="str">
        <f t="shared" si="1"/>
        <v/>
      </c>
      <c r="O30" s="67">
        <f t="shared" si="2"/>
        <v>0</v>
      </c>
    </row>
    <row r="31" spans="1:15" ht="12" customHeight="1">
      <c r="A31" s="91"/>
      <c r="B31" s="255"/>
      <c r="C31" s="156"/>
      <c r="D31" s="84"/>
      <c r="E31" s="84"/>
      <c r="F31" s="98"/>
      <c r="G31" s="84"/>
      <c r="H31" s="82"/>
      <c r="I31" s="83"/>
      <c r="J31" s="158"/>
      <c r="L31" s="87">
        <f t="shared" si="0"/>
        <v>0</v>
      </c>
      <c r="M31" s="89"/>
      <c r="N31" s="68" t="str">
        <f t="shared" si="1"/>
        <v/>
      </c>
      <c r="O31" s="67">
        <f t="shared" si="2"/>
        <v>0</v>
      </c>
    </row>
    <row r="32" spans="1:15" ht="12" customHeight="1">
      <c r="A32" s="91"/>
      <c r="B32" s="255"/>
      <c r="C32" s="156"/>
      <c r="D32" s="84"/>
      <c r="E32" s="84"/>
      <c r="F32" s="98"/>
      <c r="G32" s="84"/>
      <c r="H32" s="82"/>
      <c r="I32" s="83"/>
      <c r="J32" s="158"/>
      <c r="L32" s="87">
        <f t="shared" si="0"/>
        <v>0</v>
      </c>
      <c r="M32" s="89"/>
      <c r="N32" s="68" t="str">
        <f t="shared" si="1"/>
        <v/>
      </c>
      <c r="O32" s="67">
        <f t="shared" si="2"/>
        <v>0</v>
      </c>
    </row>
    <row r="33" spans="1:15" ht="12" customHeight="1">
      <c r="A33" s="91"/>
      <c r="B33" s="257"/>
      <c r="C33" s="156"/>
      <c r="D33" s="84"/>
      <c r="E33" s="84"/>
      <c r="F33" s="98"/>
      <c r="G33" s="84"/>
      <c r="H33" s="82"/>
      <c r="I33" s="98"/>
      <c r="J33" s="158"/>
      <c r="L33" s="87">
        <f t="shared" si="0"/>
        <v>0</v>
      </c>
      <c r="M33" s="89"/>
      <c r="N33" s="68" t="str">
        <f t="shared" si="1"/>
        <v/>
      </c>
      <c r="O33" s="67">
        <f t="shared" si="2"/>
        <v>0</v>
      </c>
    </row>
    <row r="34" spans="1:15" ht="12" customHeight="1">
      <c r="A34" s="91"/>
      <c r="B34" s="256"/>
      <c r="C34" s="156"/>
      <c r="D34" s="84"/>
      <c r="E34" s="84"/>
      <c r="F34" s="98"/>
      <c r="G34" s="84"/>
      <c r="H34" s="22"/>
      <c r="I34" s="35"/>
      <c r="J34" s="158"/>
      <c r="L34" s="87">
        <f t="shared" si="0"/>
        <v>0</v>
      </c>
      <c r="M34" s="89"/>
      <c r="N34" s="68" t="str">
        <f t="shared" si="1"/>
        <v/>
      </c>
      <c r="O34" s="67">
        <f t="shared" si="2"/>
        <v>0</v>
      </c>
    </row>
    <row r="35" spans="1:15" ht="12" customHeight="1">
      <c r="A35" s="91"/>
      <c r="B35" s="256"/>
      <c r="C35" s="156"/>
      <c r="D35" s="84"/>
      <c r="E35" s="84"/>
      <c r="F35" s="98"/>
      <c r="G35" s="84"/>
      <c r="H35" s="22"/>
      <c r="I35" s="11"/>
      <c r="J35" s="158"/>
      <c r="L35" s="87">
        <f t="shared" si="0"/>
        <v>0</v>
      </c>
      <c r="M35" s="79"/>
      <c r="N35" s="68" t="str">
        <f t="shared" si="1"/>
        <v/>
      </c>
      <c r="O35" s="67">
        <f t="shared" si="2"/>
        <v>0</v>
      </c>
    </row>
    <row r="36" spans="1:15" ht="12" customHeight="1">
      <c r="A36" s="91"/>
      <c r="B36" s="257"/>
      <c r="C36" s="156"/>
      <c r="D36" s="84"/>
      <c r="E36" s="84"/>
      <c r="F36" s="98"/>
      <c r="G36" s="84"/>
      <c r="H36" s="82"/>
      <c r="I36" s="83"/>
      <c r="J36" s="158"/>
      <c r="L36" s="87">
        <f t="shared" si="0"/>
        <v>0</v>
      </c>
      <c r="M36" s="79"/>
      <c r="N36" s="68" t="str">
        <f t="shared" si="1"/>
        <v/>
      </c>
      <c r="O36" s="67">
        <f t="shared" si="2"/>
        <v>0</v>
      </c>
    </row>
    <row r="37" spans="1:15" ht="12" customHeight="1">
      <c r="A37" s="91"/>
      <c r="B37" s="255"/>
      <c r="C37" s="156"/>
      <c r="D37" s="84"/>
      <c r="E37" s="84"/>
      <c r="F37" s="98"/>
      <c r="G37" s="84"/>
      <c r="H37" s="82"/>
      <c r="I37" s="83"/>
      <c r="J37" s="158"/>
      <c r="L37" s="87">
        <f t="shared" si="0"/>
        <v>0</v>
      </c>
      <c r="M37" s="89"/>
      <c r="N37" s="68" t="str">
        <f t="shared" si="1"/>
        <v/>
      </c>
      <c r="O37" s="67">
        <f t="shared" si="2"/>
        <v>0</v>
      </c>
    </row>
    <row r="38" spans="1:15" ht="12" customHeight="1">
      <c r="A38" s="91"/>
      <c r="B38" s="255"/>
      <c r="C38" s="156"/>
      <c r="D38" s="84"/>
      <c r="E38" s="84"/>
      <c r="F38" s="98"/>
      <c r="G38" s="84"/>
      <c r="H38" s="82"/>
      <c r="I38" s="83"/>
      <c r="J38" s="158"/>
      <c r="L38" s="87">
        <f t="shared" si="0"/>
        <v>0</v>
      </c>
      <c r="M38" s="89"/>
      <c r="N38" s="68" t="str">
        <f t="shared" si="1"/>
        <v/>
      </c>
      <c r="O38" s="67">
        <f t="shared" si="2"/>
        <v>0</v>
      </c>
    </row>
    <row r="39" spans="1:15" ht="12" customHeight="1">
      <c r="A39" s="91"/>
      <c r="B39" s="255"/>
      <c r="C39" s="156"/>
      <c r="D39" s="84"/>
      <c r="E39" s="84"/>
      <c r="F39" s="98"/>
      <c r="G39" s="84"/>
      <c r="H39" s="82"/>
      <c r="I39" s="83"/>
      <c r="J39" s="158"/>
      <c r="L39" s="87">
        <f t="shared" si="0"/>
        <v>0</v>
      </c>
      <c r="M39" s="89"/>
      <c r="N39" s="68" t="str">
        <f t="shared" si="1"/>
        <v/>
      </c>
      <c r="O39" s="67">
        <f t="shared" si="2"/>
        <v>0</v>
      </c>
    </row>
    <row r="40" spans="1:15" ht="12" customHeight="1">
      <c r="A40" s="91"/>
      <c r="B40" s="255"/>
      <c r="C40" s="156"/>
      <c r="D40" s="84"/>
      <c r="E40" s="84"/>
      <c r="F40" s="98"/>
      <c r="G40" s="84"/>
      <c r="H40" s="82"/>
      <c r="I40" s="83"/>
      <c r="J40" s="158"/>
      <c r="L40" s="87">
        <f t="shared" si="0"/>
        <v>0</v>
      </c>
      <c r="M40" s="89"/>
      <c r="N40" s="68" t="str">
        <f t="shared" si="1"/>
        <v/>
      </c>
      <c r="O40" s="67">
        <f t="shared" si="2"/>
        <v>0</v>
      </c>
    </row>
    <row r="41" spans="1:15" ht="12" customHeight="1">
      <c r="A41" s="91"/>
      <c r="B41" s="230"/>
      <c r="C41" s="156"/>
      <c r="D41" s="84"/>
      <c r="E41" s="84"/>
      <c r="F41" s="98"/>
      <c r="G41" s="84"/>
      <c r="H41" s="82"/>
      <c r="I41" s="83"/>
      <c r="J41" s="158"/>
      <c r="L41" s="87">
        <f t="shared" si="0"/>
        <v>0</v>
      </c>
      <c r="M41" s="89"/>
      <c r="N41" s="68" t="str">
        <f t="shared" si="1"/>
        <v/>
      </c>
      <c r="O41" s="67">
        <f t="shared" si="2"/>
        <v>0</v>
      </c>
    </row>
    <row r="42" spans="1:15" ht="12" customHeight="1">
      <c r="A42" s="91"/>
      <c r="B42" s="255"/>
      <c r="C42" s="156"/>
      <c r="D42" s="84"/>
      <c r="E42" s="84"/>
      <c r="F42" s="98"/>
      <c r="G42" s="84"/>
      <c r="H42" s="82"/>
      <c r="I42" s="83"/>
      <c r="J42" s="158"/>
      <c r="L42" s="87">
        <f t="shared" si="0"/>
        <v>0</v>
      </c>
      <c r="M42" s="89"/>
      <c r="N42" s="68" t="str">
        <f t="shared" si="1"/>
        <v/>
      </c>
      <c r="O42" s="67">
        <f t="shared" si="2"/>
        <v>0</v>
      </c>
    </row>
    <row r="43" spans="1:15" ht="12" customHeight="1">
      <c r="A43" s="91"/>
      <c r="B43" s="255"/>
      <c r="C43" s="156"/>
      <c r="D43" s="84"/>
      <c r="E43" s="84"/>
      <c r="F43" s="98"/>
      <c r="G43" s="84"/>
      <c r="H43" s="82"/>
      <c r="I43" s="83"/>
      <c r="J43" s="158"/>
      <c r="L43" s="87">
        <f t="shared" si="0"/>
        <v>0</v>
      </c>
      <c r="M43" s="89"/>
      <c r="N43" s="68" t="str">
        <f t="shared" si="1"/>
        <v/>
      </c>
      <c r="O43" s="67">
        <f t="shared" si="2"/>
        <v>0</v>
      </c>
    </row>
    <row r="44" spans="1:15" ht="12" customHeight="1">
      <c r="A44" s="91"/>
      <c r="B44" s="255"/>
      <c r="C44" s="156"/>
      <c r="D44" s="84"/>
      <c r="E44" s="84"/>
      <c r="F44" s="98"/>
      <c r="G44" s="84"/>
      <c r="H44" s="82"/>
      <c r="I44" s="83"/>
      <c r="J44" s="158"/>
      <c r="L44" s="87">
        <f t="shared" si="0"/>
        <v>0</v>
      </c>
      <c r="M44" s="89"/>
      <c r="N44" s="68" t="str">
        <f t="shared" si="1"/>
        <v/>
      </c>
      <c r="O44" s="67">
        <f t="shared" si="2"/>
        <v>0</v>
      </c>
    </row>
    <row r="45" spans="1:15" ht="12.75" customHeight="1">
      <c r="A45" s="91"/>
      <c r="B45" s="257"/>
      <c r="C45" s="156"/>
      <c r="D45" s="84"/>
      <c r="E45" s="84"/>
      <c r="F45" s="98"/>
      <c r="G45" s="84"/>
      <c r="H45" s="82"/>
      <c r="I45" s="98"/>
      <c r="J45" s="158"/>
      <c r="L45" s="87">
        <f t="shared" si="0"/>
        <v>0</v>
      </c>
      <c r="M45" s="89"/>
      <c r="N45" s="68" t="str">
        <f t="shared" si="1"/>
        <v/>
      </c>
      <c r="O45" s="67">
        <f t="shared" si="2"/>
        <v>0</v>
      </c>
    </row>
    <row r="46" spans="1:15" ht="12" customHeight="1">
      <c r="A46" s="91"/>
      <c r="B46" s="256"/>
      <c r="C46" s="156"/>
      <c r="D46" s="84"/>
      <c r="E46" s="84"/>
      <c r="F46" s="98"/>
      <c r="G46" s="84"/>
      <c r="H46" s="22"/>
      <c r="I46" s="98"/>
      <c r="J46" s="158"/>
      <c r="L46" s="87">
        <f t="shared" si="0"/>
        <v>0</v>
      </c>
      <c r="M46" s="89"/>
      <c r="N46" s="68" t="str">
        <f t="shared" si="1"/>
        <v/>
      </c>
      <c r="O46" s="67">
        <f t="shared" si="2"/>
        <v>0</v>
      </c>
    </row>
    <row r="47" spans="1:15" ht="12" customHeight="1">
      <c r="A47" s="91"/>
      <c r="B47" s="48"/>
      <c r="C47" s="156"/>
      <c r="D47" s="84"/>
      <c r="E47" s="84"/>
      <c r="F47" s="98"/>
      <c r="G47" s="84"/>
      <c r="H47" s="9"/>
      <c r="I47" s="98"/>
      <c r="J47" s="158"/>
      <c r="L47" s="87">
        <f t="shared" si="0"/>
        <v>0</v>
      </c>
      <c r="M47" s="89"/>
      <c r="N47" s="68" t="str">
        <f t="shared" si="1"/>
        <v/>
      </c>
      <c r="O47" s="67">
        <f t="shared" si="2"/>
        <v>0</v>
      </c>
    </row>
    <row r="48" spans="1:15" ht="12" customHeight="1">
      <c r="A48" s="91"/>
      <c r="B48" s="256"/>
      <c r="C48" s="156"/>
      <c r="D48" s="84"/>
      <c r="E48" s="84"/>
      <c r="F48" s="98"/>
      <c r="G48" s="84"/>
      <c r="H48" s="9"/>
      <c r="I48" s="35"/>
      <c r="J48" s="158"/>
      <c r="L48" s="87">
        <f t="shared" si="0"/>
        <v>0</v>
      </c>
      <c r="M48" s="89"/>
      <c r="N48" s="68" t="str">
        <f t="shared" si="1"/>
        <v/>
      </c>
      <c r="O48" s="67">
        <f t="shared" si="2"/>
        <v>0</v>
      </c>
    </row>
    <row r="49" spans="1:17" ht="12" customHeight="1">
      <c r="A49" s="91"/>
      <c r="B49" s="230"/>
      <c r="C49" s="156"/>
      <c r="D49" s="84"/>
      <c r="E49" s="81"/>
      <c r="F49" s="98"/>
      <c r="G49" s="84"/>
      <c r="H49" s="82"/>
      <c r="I49" s="83"/>
      <c r="J49" s="158"/>
      <c r="L49" s="87">
        <f t="shared" si="0"/>
        <v>0</v>
      </c>
      <c r="M49" s="89"/>
      <c r="N49" s="68" t="str">
        <f t="shared" si="1"/>
        <v/>
      </c>
      <c r="O49" s="67">
        <f t="shared" si="2"/>
        <v>0</v>
      </c>
    </row>
    <row r="50" spans="1:17" ht="12" customHeight="1">
      <c r="A50" s="91"/>
      <c r="B50" s="230"/>
      <c r="C50" s="156"/>
      <c r="D50" s="84"/>
      <c r="E50" s="84"/>
      <c r="F50" s="98"/>
      <c r="G50" s="84"/>
      <c r="H50" s="82"/>
      <c r="I50" s="83"/>
      <c r="J50" s="83"/>
      <c r="L50" s="87">
        <f t="shared" si="0"/>
        <v>0</v>
      </c>
      <c r="M50" s="79"/>
      <c r="N50" s="68" t="str">
        <f t="shared" si="1"/>
        <v/>
      </c>
      <c r="O50" s="67">
        <f t="shared" si="2"/>
        <v>0</v>
      </c>
    </row>
    <row r="51" spans="1:17" ht="12" customHeight="1">
      <c r="A51" s="91"/>
      <c r="B51" s="92"/>
      <c r="C51" s="156"/>
      <c r="D51" s="84"/>
      <c r="E51" s="84"/>
      <c r="F51" s="98"/>
      <c r="G51" s="84"/>
      <c r="H51" s="82"/>
      <c r="I51" s="83"/>
      <c r="J51" s="83"/>
      <c r="L51" s="87">
        <f t="shared" si="0"/>
        <v>0</v>
      </c>
      <c r="M51" s="79"/>
      <c r="N51" s="68" t="str">
        <f t="shared" si="1"/>
        <v/>
      </c>
      <c r="O51" s="67">
        <f t="shared" si="2"/>
        <v>0</v>
      </c>
    </row>
    <row r="52" spans="1:17" ht="12" customHeight="1">
      <c r="A52" s="91"/>
      <c r="B52" s="92"/>
      <c r="C52" s="156"/>
      <c r="D52" s="84"/>
      <c r="E52" s="84"/>
      <c r="F52" s="98"/>
      <c r="G52" s="84"/>
      <c r="H52" s="82"/>
      <c r="I52" s="83"/>
      <c r="J52" s="83"/>
      <c r="L52" s="87">
        <f t="shared" si="0"/>
        <v>0</v>
      </c>
      <c r="M52" s="79"/>
      <c r="N52" s="67" t="str">
        <f t="shared" si="1"/>
        <v/>
      </c>
      <c r="O52" s="67">
        <f t="shared" si="2"/>
        <v>0</v>
      </c>
    </row>
    <row r="53" spans="1:17" ht="12" customHeight="1">
      <c r="A53" s="91"/>
      <c r="B53" s="38"/>
      <c r="C53" s="92"/>
      <c r="D53" s="81"/>
      <c r="E53" s="81"/>
      <c r="F53" s="109"/>
      <c r="G53" s="81"/>
      <c r="H53" s="92"/>
      <c r="I53" s="129"/>
      <c r="J53" s="83"/>
      <c r="L53" s="87">
        <f t="shared" si="0"/>
        <v>0</v>
      </c>
      <c r="M53" s="79"/>
      <c r="N53" s="67" t="str">
        <f t="shared" si="1"/>
        <v/>
      </c>
      <c r="O53" s="67">
        <f t="shared" si="2"/>
        <v>0</v>
      </c>
    </row>
    <row r="54" spans="1:17" ht="12" customHeight="1">
      <c r="A54" s="91"/>
      <c r="B54" s="38"/>
      <c r="C54" s="92"/>
      <c r="D54" s="81"/>
      <c r="E54" s="81"/>
      <c r="F54" s="109"/>
      <c r="G54" s="81"/>
      <c r="H54" s="92"/>
      <c r="I54" s="129"/>
      <c r="J54" s="83"/>
      <c r="L54" s="87">
        <f t="shared" si="0"/>
        <v>0</v>
      </c>
      <c r="M54" s="79"/>
      <c r="N54" s="67" t="str">
        <f t="shared" si="1"/>
        <v/>
      </c>
      <c r="O54" s="67">
        <f t="shared" si="2"/>
        <v>0</v>
      </c>
    </row>
    <row r="55" spans="1:17" ht="12" customHeight="1">
      <c r="A55" s="91"/>
      <c r="B55" s="38"/>
      <c r="J55" s="83"/>
      <c r="L55" s="87">
        <f t="shared" si="0"/>
        <v>0</v>
      </c>
      <c r="M55" s="79"/>
      <c r="N55" s="67" t="str">
        <f t="shared" si="1"/>
        <v/>
      </c>
      <c r="O55" s="67">
        <f t="shared" si="2"/>
        <v>0</v>
      </c>
    </row>
    <row r="56" spans="1:17" ht="12" customHeight="1">
      <c r="A56" s="91"/>
      <c r="B56" s="156"/>
      <c r="C56" s="156"/>
      <c r="D56" s="84"/>
      <c r="E56" s="84"/>
      <c r="F56" s="98"/>
      <c r="G56" s="84"/>
      <c r="H56" s="82"/>
      <c r="I56" s="83"/>
      <c r="J56" s="94"/>
      <c r="L56" s="87">
        <f t="shared" si="0"/>
        <v>0</v>
      </c>
      <c r="M56" s="79"/>
      <c r="N56" s="67" t="str">
        <f t="shared" si="1"/>
        <v/>
      </c>
      <c r="O56" s="67">
        <f t="shared" si="2"/>
        <v>0</v>
      </c>
    </row>
    <row r="57" spans="1:17" ht="12" customHeight="1">
      <c r="A57" s="91"/>
      <c r="B57" s="156"/>
      <c r="C57" s="156"/>
      <c r="D57" s="84"/>
      <c r="E57" s="84"/>
      <c r="F57" s="98"/>
      <c r="G57" s="84"/>
      <c r="H57" s="82"/>
      <c r="I57" s="83"/>
      <c r="J57" s="94"/>
      <c r="L57" s="87">
        <f t="shared" si="0"/>
        <v>0</v>
      </c>
      <c r="M57" s="79"/>
      <c r="N57" s="67" t="str">
        <f t="shared" si="1"/>
        <v/>
      </c>
      <c r="O57" s="67">
        <f t="shared" si="2"/>
        <v>0</v>
      </c>
    </row>
    <row r="58" spans="1:17" ht="12" customHeight="1">
      <c r="A58" s="106"/>
      <c r="B58" s="155"/>
      <c r="C58" s="155"/>
      <c r="D58" s="231"/>
      <c r="E58" s="231"/>
      <c r="F58" s="232"/>
      <c r="G58" s="231"/>
      <c r="H58" s="82"/>
      <c r="I58" s="83"/>
      <c r="J58" s="83"/>
      <c r="L58" s="87">
        <f t="shared" si="0"/>
        <v>0</v>
      </c>
      <c r="M58" s="79"/>
      <c r="N58" s="67" t="str">
        <f t="shared" si="1"/>
        <v/>
      </c>
      <c r="O58" s="67">
        <f t="shared" si="2"/>
        <v>0</v>
      </c>
    </row>
    <row r="59" spans="1:17" s="92" customFormat="1" ht="12" customHeight="1">
      <c r="A59" s="106"/>
      <c r="B59" s="106"/>
      <c r="C59" s="106"/>
      <c r="D59" s="93"/>
      <c r="E59" s="93"/>
      <c r="F59" s="174"/>
      <c r="G59" s="93"/>
      <c r="H59" s="106"/>
      <c r="I59" s="107"/>
      <c r="J59" s="83"/>
      <c r="L59" s="87">
        <f t="shared" si="0"/>
        <v>0</v>
      </c>
      <c r="M59" s="79"/>
      <c r="N59" s="67" t="str">
        <f t="shared" si="1"/>
        <v/>
      </c>
      <c r="O59" s="67">
        <f t="shared" si="2"/>
        <v>0</v>
      </c>
      <c r="P59" s="67"/>
      <c r="Q59" s="377"/>
    </row>
    <row r="60" spans="1:17" s="92" customFormat="1" ht="12" customHeight="1" thickBot="1">
      <c r="A60" s="106"/>
      <c r="B60" s="20" t="s">
        <v>12</v>
      </c>
      <c r="C60" s="106"/>
      <c r="D60" s="93"/>
      <c r="E60" s="93"/>
      <c r="F60" s="174"/>
      <c r="G60" s="93"/>
      <c r="H60" s="106"/>
      <c r="I60" s="107"/>
      <c r="J60" s="83"/>
      <c r="L60" s="87">
        <f t="shared" si="0"/>
        <v>0</v>
      </c>
      <c r="M60" s="81"/>
      <c r="N60" s="92" t="str">
        <f t="shared" si="1"/>
        <v/>
      </c>
      <c r="O60" s="92">
        <f t="shared" si="2"/>
        <v>0</v>
      </c>
      <c r="Q60" s="328"/>
    </row>
    <row r="61" spans="1:17" s="92" customFormat="1" ht="12" customHeight="1">
      <c r="A61" s="965" t="s">
        <v>2134</v>
      </c>
      <c r="B61" s="966"/>
      <c r="C61" s="966"/>
      <c r="D61" s="966"/>
      <c r="E61" s="966"/>
      <c r="F61" s="966"/>
      <c r="G61" s="966"/>
      <c r="H61" s="966"/>
      <c r="I61" s="966"/>
      <c r="J61" s="967"/>
      <c r="L61" s="87">
        <f t="shared" si="0"/>
        <v>0</v>
      </c>
      <c r="M61" s="81"/>
      <c r="N61" s="92" t="str">
        <f t="shared" si="1"/>
        <v/>
      </c>
      <c r="O61" s="92">
        <f t="shared" si="2"/>
        <v>0</v>
      </c>
      <c r="Q61" s="328"/>
    </row>
    <row r="62" spans="1:17" s="92" customFormat="1" ht="12" customHeight="1">
      <c r="A62" s="968"/>
      <c r="B62" s="969"/>
      <c r="C62" s="969"/>
      <c r="D62" s="969"/>
      <c r="E62" s="969"/>
      <c r="F62" s="969"/>
      <c r="G62" s="969"/>
      <c r="H62" s="969"/>
      <c r="I62" s="969"/>
      <c r="J62" s="970"/>
      <c r="L62" s="87">
        <f t="shared" si="0"/>
        <v>0</v>
      </c>
      <c r="M62" s="81"/>
      <c r="N62" s="92" t="str">
        <f t="shared" si="1"/>
        <v/>
      </c>
      <c r="O62" s="92">
        <f t="shared" si="2"/>
        <v>0</v>
      </c>
      <c r="Q62" s="328"/>
    </row>
    <row r="63" spans="1:17" s="92" customFormat="1" ht="12" customHeight="1">
      <c r="A63" s="968"/>
      <c r="B63" s="969"/>
      <c r="C63" s="969"/>
      <c r="D63" s="969"/>
      <c r="E63" s="969"/>
      <c r="F63" s="969"/>
      <c r="G63" s="969"/>
      <c r="H63" s="969"/>
      <c r="I63" s="969"/>
      <c r="J63" s="970"/>
      <c r="L63" s="87">
        <f t="shared" si="0"/>
        <v>0</v>
      </c>
      <c r="M63" s="81"/>
      <c r="N63" s="92" t="str">
        <f t="shared" si="1"/>
        <v/>
      </c>
      <c r="O63" s="92">
        <f t="shared" si="2"/>
        <v>0</v>
      </c>
      <c r="Q63" s="328"/>
    </row>
    <row r="64" spans="1:17" s="92" customFormat="1" ht="12" customHeight="1">
      <c r="A64" s="968"/>
      <c r="B64" s="969"/>
      <c r="C64" s="969"/>
      <c r="D64" s="969"/>
      <c r="E64" s="969"/>
      <c r="F64" s="969"/>
      <c r="G64" s="969"/>
      <c r="H64" s="969"/>
      <c r="I64" s="969"/>
      <c r="J64" s="970"/>
      <c r="L64" s="87">
        <f t="shared" si="0"/>
        <v>0</v>
      </c>
      <c r="M64" s="81"/>
      <c r="N64" s="92" t="str">
        <f t="shared" si="1"/>
        <v/>
      </c>
      <c r="O64" s="92">
        <f t="shared" si="2"/>
        <v>0</v>
      </c>
      <c r="Q64" s="328"/>
    </row>
    <row r="65" spans="1:17" s="92" customFormat="1" ht="12" customHeight="1">
      <c r="A65" s="968"/>
      <c r="B65" s="969"/>
      <c r="C65" s="969"/>
      <c r="D65" s="969"/>
      <c r="E65" s="969"/>
      <c r="F65" s="969"/>
      <c r="G65" s="969"/>
      <c r="H65" s="969"/>
      <c r="I65" s="969"/>
      <c r="J65" s="970"/>
      <c r="L65" s="87">
        <f t="shared" si="0"/>
        <v>0</v>
      </c>
      <c r="M65" s="81"/>
      <c r="N65" s="92" t="str">
        <f t="shared" si="1"/>
        <v/>
      </c>
      <c r="O65" s="92">
        <f t="shared" si="2"/>
        <v>0</v>
      </c>
      <c r="Q65" s="328"/>
    </row>
    <row r="66" spans="1:17" s="92" customFormat="1" ht="12" customHeight="1">
      <c r="A66" s="968"/>
      <c r="B66" s="969"/>
      <c r="C66" s="969"/>
      <c r="D66" s="969"/>
      <c r="E66" s="969"/>
      <c r="F66" s="969"/>
      <c r="G66" s="969"/>
      <c r="H66" s="969"/>
      <c r="I66" s="969"/>
      <c r="J66" s="970"/>
      <c r="L66" s="87">
        <f t="shared" si="0"/>
        <v>0</v>
      </c>
      <c r="M66" s="81"/>
      <c r="N66" s="92" t="str">
        <f t="shared" si="1"/>
        <v/>
      </c>
      <c r="O66" s="92">
        <f t="shared" si="2"/>
        <v>0</v>
      </c>
      <c r="Q66" s="328"/>
    </row>
    <row r="67" spans="1:17" s="92" customFormat="1" ht="12" customHeight="1">
      <c r="A67" s="968"/>
      <c r="B67" s="969"/>
      <c r="C67" s="969"/>
      <c r="D67" s="969"/>
      <c r="E67" s="969"/>
      <c r="F67" s="969"/>
      <c r="G67" s="969"/>
      <c r="H67" s="969"/>
      <c r="I67" s="969"/>
      <c r="J67" s="970"/>
      <c r="L67" s="87">
        <f t="shared" si="0"/>
        <v>0</v>
      </c>
      <c r="M67" s="81"/>
      <c r="N67" s="92" t="str">
        <f t="shared" si="1"/>
        <v/>
      </c>
      <c r="O67" s="92">
        <f t="shared" si="2"/>
        <v>0</v>
      </c>
      <c r="Q67" s="328"/>
    </row>
    <row r="68" spans="1:17" s="92" customFormat="1" ht="12" customHeight="1">
      <c r="A68" s="968"/>
      <c r="B68" s="969"/>
      <c r="C68" s="969"/>
      <c r="D68" s="969"/>
      <c r="E68" s="969"/>
      <c r="F68" s="969"/>
      <c r="G68" s="969"/>
      <c r="H68" s="969"/>
      <c r="I68" s="969"/>
      <c r="J68" s="970"/>
      <c r="L68" s="87">
        <f t="shared" si="0"/>
        <v>0</v>
      </c>
      <c r="M68" s="81"/>
      <c r="N68" s="92" t="str">
        <f t="shared" si="1"/>
        <v/>
      </c>
      <c r="O68" s="92">
        <f t="shared" si="2"/>
        <v>0</v>
      </c>
      <c r="Q68" s="328"/>
    </row>
    <row r="69" spans="1:17" ht="12" customHeight="1" thickBot="1">
      <c r="A69" s="971"/>
      <c r="B69" s="972"/>
      <c r="C69" s="972"/>
      <c r="D69" s="972"/>
      <c r="E69" s="972"/>
      <c r="F69" s="972"/>
      <c r="G69" s="972"/>
      <c r="H69" s="972"/>
      <c r="I69" s="972"/>
      <c r="J69" s="973"/>
      <c r="L69" s="87">
        <f t="shared" si="0"/>
        <v>0</v>
      </c>
      <c r="N69" s="92" t="str">
        <f t="shared" si="1"/>
        <v/>
      </c>
      <c r="O69" s="92">
        <f t="shared" si="2"/>
        <v>0</v>
      </c>
      <c r="P69" s="92"/>
      <c r="Q69" s="328"/>
    </row>
    <row r="70" spans="1:17" ht="12" customHeight="1">
      <c r="L70" s="376">
        <f>SUM(L11:L69)</f>
        <v>-21528672.564370409</v>
      </c>
      <c r="M70" s="376">
        <f>SUM(M11:M69)</f>
        <v>0</v>
      </c>
      <c r="N70" s="376">
        <f>SUM(N11:N69)</f>
        <v>0</v>
      </c>
      <c r="O70" s="376">
        <f>SUM(O11:O69)</f>
        <v>-43057345.128740817</v>
      </c>
      <c r="P70" s="92"/>
    </row>
    <row r="71" spans="1:17" ht="12" customHeight="1">
      <c r="L71" s="79"/>
      <c r="M71" s="79"/>
      <c r="N71" s="67"/>
      <c r="O71" s="753" t="s">
        <v>13</v>
      </c>
      <c r="P71" s="92"/>
    </row>
    <row r="72" spans="1:17" ht="12" customHeight="1">
      <c r="L72" s="79"/>
      <c r="M72" s="79"/>
      <c r="N72" s="67"/>
      <c r="O72" s="67"/>
    </row>
    <row r="73" spans="1:17" ht="12" customHeight="1">
      <c r="L73" s="79"/>
      <c r="M73" s="79"/>
      <c r="N73" s="67"/>
      <c r="O73" s="67"/>
    </row>
    <row r="74" spans="1:17" ht="12" customHeight="1">
      <c r="L74" s="79"/>
      <c r="M74" s="79"/>
      <c r="N74" s="67"/>
      <c r="O74" s="67"/>
    </row>
    <row r="75" spans="1:17" ht="12" customHeight="1">
      <c r="L75" s="79"/>
      <c r="M75" s="79"/>
      <c r="N75" s="67"/>
      <c r="O75" s="67"/>
    </row>
    <row r="76" spans="1:17" ht="12" customHeight="1">
      <c r="L76" s="79"/>
      <c r="M76" s="79"/>
      <c r="N76" s="67"/>
      <c r="O76" s="67"/>
    </row>
    <row r="77" spans="1:17" ht="12" customHeight="1">
      <c r="L77" s="79"/>
      <c r="M77" s="79"/>
      <c r="N77" s="67"/>
      <c r="O77" s="67"/>
    </row>
    <row r="78" spans="1:17" ht="12" customHeight="1">
      <c r="L78" s="79"/>
      <c r="M78" s="79"/>
      <c r="N78" s="67"/>
      <c r="O78" s="67"/>
    </row>
    <row r="79" spans="1:17" ht="12" customHeight="1">
      <c r="L79" s="79"/>
      <c r="M79" s="79"/>
      <c r="N79" s="67"/>
      <c r="O79" s="67"/>
    </row>
    <row r="80" spans="1:17" ht="12" customHeight="1">
      <c r="L80" s="79"/>
      <c r="M80" s="79"/>
      <c r="N80" s="67"/>
      <c r="O80" s="67"/>
    </row>
    <row r="81" spans="12:15" ht="12" customHeight="1">
      <c r="L81" s="79"/>
      <c r="M81" s="79"/>
      <c r="N81" s="67"/>
      <c r="O81" s="67"/>
    </row>
    <row r="82" spans="12:15" ht="12" customHeight="1">
      <c r="L82" s="79"/>
      <c r="M82" s="79"/>
      <c r="N82" s="67"/>
      <c r="O82" s="67"/>
    </row>
    <row r="83" spans="12:15" ht="12" customHeight="1">
      <c r="L83" s="79"/>
      <c r="M83" s="79"/>
      <c r="N83" s="67"/>
      <c r="O83" s="67"/>
    </row>
    <row r="84" spans="12:15" ht="12" customHeight="1">
      <c r="L84" s="79"/>
      <c r="M84" s="79"/>
      <c r="N84" s="67"/>
      <c r="O84" s="67"/>
    </row>
    <row r="85" spans="12:15" ht="12" customHeight="1">
      <c r="L85" s="79"/>
      <c r="M85" s="79"/>
      <c r="N85" s="67"/>
      <c r="O85" s="67"/>
    </row>
    <row r="86" spans="12:15" ht="12" customHeight="1">
      <c r="L86" s="79"/>
      <c r="M86" s="79"/>
      <c r="N86" s="67"/>
      <c r="O86" s="67"/>
    </row>
    <row r="87" spans="12:15" ht="12" customHeight="1">
      <c r="L87" s="79"/>
      <c r="M87" s="79"/>
      <c r="N87" s="67"/>
      <c r="O87" s="67"/>
    </row>
    <row r="88" spans="12:15" ht="12" customHeight="1">
      <c r="L88" s="79"/>
      <c r="M88" s="79"/>
      <c r="N88" s="67"/>
      <c r="O88" s="67"/>
    </row>
    <row r="89" spans="12:15" ht="12" customHeight="1">
      <c r="L89" s="79"/>
      <c r="M89" s="79"/>
      <c r="N89" s="67"/>
      <c r="O89" s="67"/>
    </row>
    <row r="90" spans="12:15" ht="12" customHeight="1">
      <c r="L90" s="79"/>
      <c r="M90" s="79"/>
      <c r="N90" s="67"/>
      <c r="O90" s="67"/>
    </row>
    <row r="91" spans="12:15" ht="12" customHeight="1">
      <c r="L91" s="79"/>
      <c r="M91" s="79"/>
      <c r="N91" s="67"/>
      <c r="O91" s="67"/>
    </row>
    <row r="92" spans="12:15" ht="12" customHeight="1">
      <c r="L92" s="79"/>
      <c r="M92" s="79"/>
      <c r="N92" s="67"/>
      <c r="O92" s="67"/>
    </row>
    <row r="93" spans="12:15" ht="12" customHeight="1">
      <c r="L93" s="79"/>
      <c r="M93" s="79"/>
      <c r="N93" s="67"/>
      <c r="O93" s="67"/>
    </row>
    <row r="94" spans="12:15" ht="12" customHeight="1">
      <c r="L94" s="79"/>
      <c r="M94" s="79"/>
      <c r="N94" s="67"/>
      <c r="O94" s="67"/>
    </row>
    <row r="95" spans="12:15" ht="12" customHeight="1">
      <c r="L95" s="79"/>
      <c r="M95" s="79"/>
      <c r="N95" s="67"/>
      <c r="O95" s="67"/>
    </row>
    <row r="96" spans="12:15" ht="12" customHeight="1">
      <c r="L96" s="79"/>
      <c r="M96" s="79"/>
      <c r="N96" s="67"/>
      <c r="O96" s="67"/>
    </row>
    <row r="97" spans="12:15" ht="12" customHeight="1">
      <c r="L97" s="79"/>
      <c r="M97" s="79"/>
      <c r="N97" s="67"/>
      <c r="O97" s="67"/>
    </row>
    <row r="98" spans="12:15" ht="12" customHeight="1">
      <c r="L98" s="79"/>
      <c r="M98" s="79"/>
      <c r="N98" s="67"/>
      <c r="O98" s="67"/>
    </row>
    <row r="99" spans="12:15" ht="12" customHeight="1">
      <c r="L99" s="79"/>
      <c r="M99" s="79"/>
      <c r="N99" s="67"/>
      <c r="O99" s="67"/>
    </row>
    <row r="100" spans="12:15" ht="12" customHeight="1">
      <c r="L100" s="79"/>
      <c r="M100" s="79"/>
      <c r="N100" s="67"/>
      <c r="O100" s="67"/>
    </row>
    <row r="101" spans="12:15" ht="12" customHeight="1">
      <c r="L101" s="79"/>
      <c r="M101" s="79"/>
      <c r="N101" s="67"/>
      <c r="O101" s="67"/>
    </row>
    <row r="102" spans="12:15" ht="12" customHeight="1">
      <c r="L102" s="79"/>
      <c r="M102" s="79"/>
      <c r="N102" s="67"/>
      <c r="O102" s="67"/>
    </row>
    <row r="103" spans="12:15" ht="12" customHeight="1">
      <c r="L103" s="79"/>
      <c r="M103" s="79"/>
      <c r="N103" s="67"/>
      <c r="O103" s="67"/>
    </row>
    <row r="104" spans="12:15" ht="12" customHeight="1">
      <c r="L104" s="79"/>
      <c r="M104" s="79"/>
      <c r="N104" s="67"/>
      <c r="O104" s="67"/>
    </row>
    <row r="105" spans="12:15" ht="12" customHeight="1">
      <c r="L105" s="79"/>
      <c r="M105" s="79"/>
      <c r="N105" s="67"/>
      <c r="O105" s="67"/>
    </row>
    <row r="106" spans="12:15" ht="12" customHeight="1">
      <c r="L106" s="79"/>
      <c r="M106" s="79"/>
      <c r="N106" s="67"/>
      <c r="O106" s="67"/>
    </row>
    <row r="107" spans="12:15" ht="12" customHeight="1">
      <c r="L107" s="79"/>
      <c r="M107" s="79"/>
      <c r="N107" s="67"/>
      <c r="O107" s="67"/>
    </row>
    <row r="108" spans="12:15" ht="12" customHeight="1">
      <c r="L108" s="79"/>
      <c r="M108" s="79"/>
      <c r="N108" s="67"/>
      <c r="O108" s="67"/>
    </row>
    <row r="109" spans="12:15" ht="12" customHeight="1">
      <c r="L109" s="79"/>
      <c r="M109" s="79"/>
      <c r="N109" s="67"/>
      <c r="O109" s="67"/>
    </row>
    <row r="110" spans="12:15" ht="12" customHeight="1">
      <c r="L110" s="79"/>
      <c r="M110" s="79"/>
      <c r="N110" s="67"/>
      <c r="O110" s="67"/>
    </row>
    <row r="111" spans="12:15" ht="12" customHeight="1">
      <c r="L111" s="79"/>
      <c r="M111" s="79"/>
      <c r="N111" s="67"/>
      <c r="O111" s="67"/>
    </row>
    <row r="112" spans="12:15" ht="12" customHeight="1">
      <c r="L112" s="79"/>
      <c r="M112" s="79"/>
      <c r="N112" s="67"/>
      <c r="O112" s="67"/>
    </row>
    <row r="113" spans="12:15" ht="12" customHeight="1">
      <c r="L113" s="79"/>
      <c r="M113" s="79"/>
      <c r="N113" s="67"/>
      <c r="O113" s="67"/>
    </row>
    <row r="114" spans="12:15" ht="12" customHeight="1">
      <c r="L114" s="79"/>
      <c r="M114" s="79"/>
      <c r="N114" s="67"/>
      <c r="O114" s="67"/>
    </row>
    <row r="115" spans="12:15" ht="12" customHeight="1">
      <c r="L115" s="79"/>
      <c r="M115" s="79"/>
      <c r="N115" s="67"/>
      <c r="O115" s="67"/>
    </row>
    <row r="116" spans="12:15" ht="12" customHeight="1">
      <c r="L116" s="79"/>
      <c r="M116" s="79"/>
      <c r="N116" s="67"/>
      <c r="O116" s="67"/>
    </row>
    <row r="117" spans="12:15" ht="12" customHeight="1">
      <c r="L117" s="79"/>
      <c r="M117" s="79"/>
      <c r="N117" s="67"/>
      <c r="O117" s="67"/>
    </row>
    <row r="118" spans="12:15" ht="12" customHeight="1">
      <c r="L118" s="79"/>
      <c r="M118" s="79"/>
      <c r="N118" s="67"/>
      <c r="O118" s="67"/>
    </row>
    <row r="119" spans="12:15" ht="12" customHeight="1">
      <c r="L119" s="79"/>
      <c r="M119" s="79"/>
      <c r="N119" s="67"/>
      <c r="O119" s="67"/>
    </row>
    <row r="120" spans="12:15" ht="12" customHeight="1">
      <c r="L120" s="79"/>
      <c r="M120" s="79"/>
      <c r="N120" s="67"/>
      <c r="O120" s="67"/>
    </row>
    <row r="121" spans="12:15" ht="12" customHeight="1">
      <c r="L121" s="79"/>
      <c r="M121" s="79"/>
      <c r="N121" s="67"/>
      <c r="O121" s="67"/>
    </row>
    <row r="122" spans="12:15" ht="12" customHeight="1">
      <c r="L122" s="79"/>
      <c r="M122" s="79"/>
      <c r="N122" s="67"/>
      <c r="O122" s="67"/>
    </row>
    <row r="123" spans="12:15" ht="12" customHeight="1">
      <c r="L123" s="79"/>
      <c r="M123" s="79"/>
      <c r="N123" s="67"/>
      <c r="O123" s="67"/>
    </row>
    <row r="124" spans="12:15" ht="12" customHeight="1">
      <c r="L124" s="79"/>
      <c r="M124" s="79"/>
      <c r="N124" s="67"/>
      <c r="O124" s="67"/>
    </row>
    <row r="125" spans="12:15" ht="12" customHeight="1">
      <c r="L125" s="79"/>
      <c r="M125" s="79"/>
      <c r="N125" s="67"/>
      <c r="O125" s="67"/>
    </row>
    <row r="126" spans="12:15" ht="12" customHeight="1">
      <c r="L126" s="79"/>
      <c r="M126" s="79"/>
      <c r="N126" s="67"/>
      <c r="O126" s="67"/>
    </row>
    <row r="127" spans="12:15" ht="12" customHeight="1">
      <c r="L127" s="79"/>
      <c r="M127" s="79"/>
      <c r="N127" s="67"/>
      <c r="O127" s="67"/>
    </row>
    <row r="128" spans="12:15" ht="12" customHeight="1">
      <c r="L128" s="79"/>
      <c r="M128" s="79"/>
      <c r="N128" s="67"/>
      <c r="O128" s="67"/>
    </row>
    <row r="129" spans="12:15" ht="12" customHeight="1">
      <c r="L129" s="79"/>
      <c r="M129" s="79"/>
      <c r="N129" s="67"/>
      <c r="O129" s="67"/>
    </row>
    <row r="130" spans="12:15" ht="12" customHeight="1">
      <c r="L130" s="79"/>
      <c r="M130" s="79"/>
      <c r="N130" s="67"/>
      <c r="O130" s="67"/>
    </row>
    <row r="131" spans="12:15" ht="12" customHeight="1">
      <c r="L131" s="79"/>
      <c r="M131" s="79"/>
      <c r="N131" s="67"/>
      <c r="O131" s="67"/>
    </row>
    <row r="132" spans="12:15" ht="12" customHeight="1">
      <c r="L132" s="79"/>
      <c r="M132" s="79"/>
      <c r="N132" s="67"/>
      <c r="O132" s="67"/>
    </row>
    <row r="133" spans="12:15" ht="12" customHeight="1">
      <c r="L133" s="79"/>
      <c r="M133" s="79"/>
      <c r="N133" s="67"/>
      <c r="O133" s="67"/>
    </row>
    <row r="134" spans="12:15" ht="12" customHeight="1">
      <c r="L134" s="79"/>
      <c r="M134" s="79"/>
      <c r="N134" s="67"/>
      <c r="O134" s="67"/>
    </row>
    <row r="135" spans="12:15" ht="12" customHeight="1">
      <c r="L135" s="79"/>
      <c r="M135" s="79"/>
      <c r="N135" s="67"/>
      <c r="O135" s="67"/>
    </row>
    <row r="136" spans="12:15" ht="12" customHeight="1">
      <c r="L136" s="79"/>
      <c r="M136" s="79"/>
      <c r="N136" s="67"/>
      <c r="O136" s="67"/>
    </row>
    <row r="137" spans="12:15" ht="12" customHeight="1">
      <c r="L137" s="79"/>
      <c r="M137" s="79"/>
      <c r="N137" s="67"/>
      <c r="O137" s="67"/>
    </row>
    <row r="138" spans="12:15" ht="12" customHeight="1">
      <c r="L138" s="79"/>
      <c r="M138" s="79"/>
      <c r="N138" s="67"/>
      <c r="O138" s="67"/>
    </row>
    <row r="139" spans="12:15" ht="12" customHeight="1">
      <c r="L139" s="79"/>
      <c r="M139" s="79"/>
      <c r="N139" s="67"/>
      <c r="O139" s="67"/>
    </row>
    <row r="140" spans="12:15" ht="12" customHeight="1">
      <c r="L140" s="79"/>
      <c r="M140" s="79"/>
      <c r="N140" s="67"/>
      <c r="O140" s="67"/>
    </row>
    <row r="141" spans="12:15" ht="12" customHeight="1">
      <c r="L141" s="79"/>
      <c r="M141" s="79"/>
      <c r="N141" s="67"/>
      <c r="O141" s="67"/>
    </row>
    <row r="142" spans="12:15" ht="12" customHeight="1">
      <c r="L142" s="79"/>
      <c r="M142" s="79"/>
      <c r="N142" s="67"/>
      <c r="O142" s="67"/>
    </row>
    <row r="143" spans="12:15" ht="12" customHeight="1">
      <c r="L143" s="79"/>
      <c r="M143" s="79"/>
      <c r="N143" s="67"/>
      <c r="O143" s="67"/>
    </row>
    <row r="144" spans="12:15" ht="12" customHeight="1">
      <c r="L144" s="79"/>
      <c r="M144" s="79"/>
      <c r="N144" s="67"/>
      <c r="O144" s="67"/>
    </row>
    <row r="145" spans="12:15" ht="12" customHeight="1">
      <c r="L145" s="79"/>
      <c r="M145" s="79"/>
      <c r="N145" s="67"/>
      <c r="O145" s="67"/>
    </row>
    <row r="146" spans="12:15" ht="12" customHeight="1">
      <c r="L146" s="79"/>
      <c r="M146" s="79"/>
      <c r="N146" s="67"/>
      <c r="O146" s="67"/>
    </row>
    <row r="147" spans="12:15" ht="12" customHeight="1">
      <c r="L147" s="79"/>
      <c r="M147" s="79"/>
      <c r="N147" s="67"/>
      <c r="O147" s="67"/>
    </row>
    <row r="148" spans="12:15" ht="12" customHeight="1">
      <c r="L148" s="79"/>
      <c r="M148" s="79"/>
      <c r="N148" s="67"/>
      <c r="O148" s="67"/>
    </row>
    <row r="149" spans="12:15" ht="12" customHeight="1">
      <c r="L149" s="79"/>
      <c r="M149" s="79"/>
      <c r="N149" s="67"/>
      <c r="O149" s="67"/>
    </row>
    <row r="150" spans="12:15" ht="12" customHeight="1">
      <c r="L150" s="79"/>
      <c r="M150" s="79"/>
      <c r="N150" s="67"/>
      <c r="O150" s="67"/>
    </row>
    <row r="151" spans="12:15" ht="12" customHeight="1">
      <c r="L151" s="79"/>
      <c r="M151" s="79"/>
      <c r="N151" s="67"/>
      <c r="O151" s="67"/>
    </row>
    <row r="152" spans="12:15" ht="12" customHeight="1">
      <c r="L152" s="79"/>
      <c r="M152" s="79"/>
      <c r="N152" s="67"/>
      <c r="O152" s="67"/>
    </row>
    <row r="153" spans="12:15" ht="12" customHeight="1">
      <c r="L153" s="79"/>
      <c r="M153" s="79"/>
      <c r="N153" s="67"/>
      <c r="O153" s="67"/>
    </row>
    <row r="154" spans="12:15" ht="12" customHeight="1">
      <c r="L154" s="79"/>
      <c r="M154" s="79"/>
      <c r="N154" s="67"/>
      <c r="O154" s="67"/>
    </row>
    <row r="155" spans="12:15" ht="12" customHeight="1">
      <c r="L155" s="79"/>
      <c r="M155" s="79"/>
      <c r="N155" s="67"/>
      <c r="O155" s="67"/>
    </row>
    <row r="156" spans="12:15" ht="12" customHeight="1">
      <c r="L156" s="79"/>
      <c r="M156" s="79"/>
      <c r="N156" s="67"/>
      <c r="O156" s="67"/>
    </row>
    <row r="157" spans="12:15" ht="12" customHeight="1">
      <c r="L157" s="79"/>
      <c r="M157" s="79"/>
      <c r="N157" s="67"/>
      <c r="O157" s="67"/>
    </row>
    <row r="158" spans="12:15" ht="12" customHeight="1">
      <c r="L158" s="79"/>
      <c r="M158" s="79"/>
      <c r="N158" s="67"/>
      <c r="O158" s="67"/>
    </row>
    <row r="159" spans="12:15" ht="12" customHeight="1">
      <c r="L159" s="79"/>
      <c r="M159" s="79"/>
      <c r="N159" s="67"/>
      <c r="O159" s="67"/>
    </row>
    <row r="160" spans="12:15" ht="12" customHeight="1">
      <c r="L160" s="79"/>
      <c r="M160" s="79"/>
      <c r="N160" s="67"/>
      <c r="O160" s="67"/>
    </row>
    <row r="161" spans="12:15" ht="12" customHeight="1">
      <c r="L161" s="79"/>
      <c r="M161" s="79"/>
      <c r="N161" s="67"/>
      <c r="O161" s="67"/>
    </row>
    <row r="162" spans="12:15" ht="12" customHeight="1">
      <c r="L162" s="79"/>
      <c r="M162" s="79"/>
      <c r="N162" s="67"/>
      <c r="O162" s="67"/>
    </row>
    <row r="163" spans="12:15" ht="12" customHeight="1">
      <c r="L163" s="79"/>
      <c r="M163" s="79"/>
      <c r="N163" s="67"/>
      <c r="O163" s="67"/>
    </row>
    <row r="164" spans="12:15" ht="12" customHeight="1">
      <c r="L164" s="79"/>
      <c r="M164" s="79"/>
      <c r="N164" s="67"/>
      <c r="O164" s="67"/>
    </row>
    <row r="165" spans="12:15" ht="12" customHeight="1">
      <c r="L165" s="79"/>
      <c r="M165" s="79"/>
      <c r="N165" s="67"/>
      <c r="O165" s="67"/>
    </row>
    <row r="166" spans="12:15" ht="12" customHeight="1">
      <c r="L166" s="79"/>
      <c r="M166" s="79"/>
      <c r="N166" s="67"/>
      <c r="O166" s="67"/>
    </row>
    <row r="167" spans="12:15" ht="12" customHeight="1">
      <c r="L167" s="79"/>
      <c r="M167" s="79"/>
      <c r="N167" s="67"/>
      <c r="O167" s="67"/>
    </row>
    <row r="168" spans="12:15" ht="12" customHeight="1">
      <c r="L168" s="79"/>
      <c r="M168" s="79"/>
      <c r="N168" s="67"/>
      <c r="O168" s="67"/>
    </row>
    <row r="169" spans="12:15" ht="12" customHeight="1">
      <c r="L169" s="79"/>
      <c r="M169" s="79"/>
      <c r="N169" s="67"/>
      <c r="O169" s="67"/>
    </row>
    <row r="170" spans="12:15" ht="12" customHeight="1">
      <c r="L170" s="79"/>
      <c r="M170" s="79"/>
      <c r="N170" s="67"/>
      <c r="O170" s="67"/>
    </row>
    <row r="171" spans="12:15" ht="12" customHeight="1">
      <c r="L171" s="79"/>
      <c r="M171" s="79"/>
      <c r="N171" s="67"/>
      <c r="O171" s="67"/>
    </row>
    <row r="172" spans="12:15" ht="12" customHeight="1">
      <c r="L172" s="79"/>
      <c r="M172" s="79"/>
      <c r="N172" s="67"/>
      <c r="O172" s="67"/>
    </row>
    <row r="173" spans="12:15" ht="12" customHeight="1">
      <c r="L173" s="79"/>
      <c r="M173" s="79"/>
      <c r="N173" s="67"/>
      <c r="O173" s="67"/>
    </row>
    <row r="174" spans="12:15" ht="12" customHeight="1">
      <c r="L174" s="79"/>
      <c r="M174" s="79"/>
      <c r="N174" s="67"/>
      <c r="O174" s="67"/>
    </row>
    <row r="175" spans="12:15" ht="12" customHeight="1">
      <c r="L175" s="79"/>
      <c r="M175" s="79"/>
      <c r="N175" s="67"/>
      <c r="O175" s="67"/>
    </row>
    <row r="176" spans="12:15" ht="12" customHeight="1">
      <c r="L176" s="79"/>
      <c r="M176" s="79"/>
      <c r="N176" s="67"/>
      <c r="O176" s="67"/>
    </row>
    <row r="177" spans="12:15" ht="12" customHeight="1">
      <c r="L177" s="79"/>
      <c r="M177" s="79"/>
      <c r="N177" s="67"/>
      <c r="O177" s="67"/>
    </row>
    <row r="178" spans="12:15" ht="12" customHeight="1">
      <c r="L178" s="79"/>
      <c r="M178" s="79"/>
      <c r="N178" s="67"/>
      <c r="O178" s="67"/>
    </row>
    <row r="179" spans="12:15" ht="12" customHeight="1">
      <c r="L179" s="79"/>
      <c r="M179" s="79"/>
      <c r="N179" s="67"/>
      <c r="O179" s="67"/>
    </row>
    <row r="180" spans="12:15" ht="12" customHeight="1">
      <c r="L180" s="79"/>
      <c r="M180" s="79"/>
      <c r="N180" s="67"/>
      <c r="O180" s="67"/>
    </row>
    <row r="181" spans="12:15" ht="12" customHeight="1">
      <c r="L181" s="79"/>
      <c r="M181" s="79"/>
      <c r="N181" s="67"/>
      <c r="O181" s="67"/>
    </row>
    <row r="182" spans="12:15" ht="12" customHeight="1">
      <c r="L182" s="79"/>
      <c r="M182" s="79"/>
      <c r="N182" s="67"/>
      <c r="O182" s="67"/>
    </row>
    <row r="183" spans="12:15" ht="12" customHeight="1">
      <c r="L183" s="79"/>
      <c r="M183" s="79"/>
      <c r="N183" s="67"/>
      <c r="O183" s="67"/>
    </row>
    <row r="184" spans="12:15" ht="12" customHeight="1">
      <c r="L184" s="79"/>
      <c r="M184" s="79"/>
      <c r="N184" s="67"/>
      <c r="O184" s="67"/>
    </row>
    <row r="185" spans="12:15" ht="12" customHeight="1">
      <c r="L185" s="79"/>
      <c r="M185" s="79"/>
      <c r="N185" s="67"/>
      <c r="O185" s="67"/>
    </row>
    <row r="186" spans="12:15" ht="12" customHeight="1">
      <c r="L186" s="79"/>
      <c r="M186" s="79"/>
      <c r="N186" s="67"/>
      <c r="O186" s="67"/>
    </row>
    <row r="187" spans="12:15" ht="12" customHeight="1">
      <c r="L187" s="79"/>
      <c r="M187" s="79"/>
      <c r="N187" s="67"/>
      <c r="O187" s="67"/>
    </row>
    <row r="188" spans="12:15" ht="12" customHeight="1">
      <c r="L188" s="79"/>
      <c r="M188" s="79"/>
      <c r="N188" s="67"/>
      <c r="O188" s="67"/>
    </row>
    <row r="189" spans="12:15" ht="12" customHeight="1">
      <c r="L189" s="79"/>
      <c r="M189" s="79"/>
      <c r="N189" s="67"/>
      <c r="O189" s="67"/>
    </row>
    <row r="190" spans="12:15" ht="12" customHeight="1">
      <c r="L190" s="79"/>
      <c r="M190" s="79"/>
      <c r="N190" s="67"/>
      <c r="O190" s="67"/>
    </row>
    <row r="191" spans="12:15" ht="12" customHeight="1">
      <c r="L191" s="79"/>
      <c r="M191" s="79"/>
      <c r="N191" s="67"/>
      <c r="O191" s="67"/>
    </row>
    <row r="192" spans="12:15" ht="12" customHeight="1">
      <c r="L192" s="79"/>
      <c r="M192" s="79"/>
      <c r="N192" s="67"/>
      <c r="O192" s="67"/>
    </row>
    <row r="193" spans="12:15" ht="12" customHeight="1">
      <c r="L193" s="79"/>
      <c r="M193" s="79"/>
      <c r="N193" s="67"/>
      <c r="O193" s="67"/>
    </row>
    <row r="194" spans="12:15" ht="12" customHeight="1">
      <c r="L194" s="79"/>
      <c r="M194" s="79"/>
      <c r="N194" s="67"/>
      <c r="O194" s="67"/>
    </row>
    <row r="195" spans="12:15" ht="12" customHeight="1">
      <c r="L195" s="79"/>
      <c r="M195" s="79"/>
      <c r="N195" s="67"/>
      <c r="O195" s="67"/>
    </row>
    <row r="196" spans="12:15" ht="12" customHeight="1">
      <c r="L196" s="79"/>
      <c r="M196" s="79"/>
      <c r="N196" s="67"/>
      <c r="O196" s="67"/>
    </row>
    <row r="197" spans="12:15" ht="12" customHeight="1">
      <c r="L197" s="79"/>
      <c r="M197" s="79"/>
      <c r="N197" s="67"/>
      <c r="O197" s="67"/>
    </row>
    <row r="198" spans="12:15" ht="12" customHeight="1">
      <c r="L198" s="79"/>
      <c r="M198" s="79"/>
      <c r="N198" s="67"/>
      <c r="O198" s="67"/>
    </row>
    <row r="199" spans="12:15" ht="12" customHeight="1">
      <c r="L199" s="79"/>
      <c r="M199" s="79"/>
      <c r="N199" s="67"/>
      <c r="O199" s="67"/>
    </row>
    <row r="200" spans="12:15" ht="12" customHeight="1">
      <c r="L200" s="79"/>
      <c r="M200" s="79"/>
      <c r="N200" s="67"/>
      <c r="O200" s="67"/>
    </row>
    <row r="201" spans="12:15" ht="12" customHeight="1">
      <c r="L201" s="79"/>
      <c r="M201" s="79"/>
      <c r="N201" s="67"/>
      <c r="O201" s="67"/>
    </row>
    <row r="202" spans="12:15" ht="12" customHeight="1">
      <c r="L202" s="79"/>
      <c r="M202" s="79"/>
      <c r="N202" s="67"/>
      <c r="O202" s="67"/>
    </row>
    <row r="203" spans="12:15" ht="12" customHeight="1">
      <c r="L203" s="79"/>
      <c r="M203" s="79"/>
      <c r="N203" s="67"/>
      <c r="O203" s="67"/>
    </row>
    <row r="204" spans="12:15" ht="12" customHeight="1">
      <c r="L204" s="79"/>
      <c r="M204" s="79"/>
      <c r="N204" s="67"/>
      <c r="O204" s="67"/>
    </row>
    <row r="205" spans="12:15" ht="12" customHeight="1">
      <c r="L205" s="79"/>
      <c r="M205" s="79"/>
      <c r="N205" s="67"/>
      <c r="O205" s="67"/>
    </row>
    <row r="206" spans="12:15" ht="12" customHeight="1">
      <c r="L206" s="79"/>
      <c r="M206" s="79"/>
      <c r="N206" s="67"/>
      <c r="O206" s="67"/>
    </row>
    <row r="207" spans="12:15" ht="12" customHeight="1">
      <c r="L207" s="79"/>
      <c r="M207" s="79"/>
      <c r="N207" s="67"/>
      <c r="O207" s="67"/>
    </row>
    <row r="208" spans="12:15" ht="12" customHeight="1">
      <c r="L208" s="79"/>
      <c r="M208" s="79"/>
      <c r="N208" s="67"/>
      <c r="O208" s="67"/>
    </row>
    <row r="209" spans="12:15" ht="12" customHeight="1">
      <c r="L209" s="79"/>
      <c r="M209" s="79"/>
      <c r="N209" s="67"/>
      <c r="O209" s="67"/>
    </row>
    <row r="210" spans="12:15" ht="12" customHeight="1">
      <c r="L210" s="79"/>
      <c r="M210" s="79"/>
      <c r="N210" s="67"/>
      <c r="O210" s="67"/>
    </row>
    <row r="211" spans="12:15" ht="12" customHeight="1">
      <c r="L211" s="79"/>
      <c r="M211" s="79"/>
      <c r="N211" s="67"/>
      <c r="O211" s="67"/>
    </row>
    <row r="212" spans="12:15" ht="12" customHeight="1">
      <c r="L212" s="79"/>
      <c r="M212" s="79"/>
      <c r="N212" s="67"/>
      <c r="O212" s="67"/>
    </row>
    <row r="213" spans="12:15" ht="12" customHeight="1">
      <c r="L213" s="79"/>
      <c r="M213" s="79"/>
      <c r="N213" s="67"/>
      <c r="O213" s="67"/>
    </row>
    <row r="214" spans="12:15" ht="12" customHeight="1">
      <c r="L214" s="79"/>
      <c r="M214" s="79"/>
      <c r="N214" s="67"/>
      <c r="O214" s="67"/>
    </row>
    <row r="215" spans="12:15" ht="12" customHeight="1">
      <c r="L215" s="79"/>
      <c r="M215" s="79"/>
      <c r="N215" s="67"/>
      <c r="O215" s="67"/>
    </row>
    <row r="216" spans="12:15" ht="12" customHeight="1">
      <c r="L216" s="79"/>
      <c r="M216" s="79"/>
      <c r="N216" s="67"/>
      <c r="O216" s="67"/>
    </row>
    <row r="217" spans="12:15" ht="12" customHeight="1">
      <c r="L217" s="79"/>
      <c r="M217" s="79"/>
      <c r="N217" s="67"/>
      <c r="O217" s="67"/>
    </row>
    <row r="218" spans="12:15" ht="12" customHeight="1">
      <c r="L218" s="79"/>
      <c r="M218" s="79"/>
      <c r="N218" s="67"/>
      <c r="O218" s="67"/>
    </row>
    <row r="219" spans="12:15" ht="12" customHeight="1">
      <c r="L219" s="79"/>
      <c r="M219" s="79"/>
      <c r="N219" s="67"/>
      <c r="O219" s="67"/>
    </row>
    <row r="220" spans="12:15" ht="12" customHeight="1">
      <c r="L220" s="79"/>
      <c r="M220" s="79"/>
      <c r="N220" s="67"/>
      <c r="O220" s="67"/>
    </row>
    <row r="221" spans="12:15" ht="12" customHeight="1">
      <c r="L221" s="79"/>
      <c r="M221" s="79"/>
      <c r="N221" s="67"/>
      <c r="O221" s="67"/>
    </row>
    <row r="222" spans="12:15" ht="12" customHeight="1">
      <c r="L222" s="79"/>
      <c r="M222" s="79"/>
      <c r="N222" s="67"/>
      <c r="O222" s="67"/>
    </row>
    <row r="223" spans="12:15" ht="12" customHeight="1">
      <c r="L223" s="79"/>
      <c r="M223" s="79"/>
      <c r="N223" s="67"/>
      <c r="O223" s="67"/>
    </row>
    <row r="224" spans="12:15" ht="12" customHeight="1">
      <c r="L224" s="79"/>
      <c r="M224" s="79"/>
      <c r="N224" s="67"/>
      <c r="O224" s="67"/>
    </row>
    <row r="225" spans="12:15" ht="12" customHeight="1">
      <c r="L225" s="79"/>
      <c r="M225" s="79"/>
      <c r="N225" s="67"/>
      <c r="O225" s="67"/>
    </row>
    <row r="226" spans="12:15" ht="12" customHeight="1">
      <c r="L226" s="79"/>
      <c r="M226" s="79"/>
      <c r="N226" s="67"/>
      <c r="O226" s="67"/>
    </row>
    <row r="227" spans="12:15" ht="12" customHeight="1">
      <c r="L227" s="79"/>
      <c r="M227" s="79"/>
      <c r="N227" s="67"/>
      <c r="O227" s="67"/>
    </row>
    <row r="228" spans="12:15" ht="12" customHeight="1">
      <c r="L228" s="79"/>
      <c r="M228" s="79"/>
      <c r="N228" s="67"/>
      <c r="O228" s="67"/>
    </row>
    <row r="229" spans="12:15" ht="12" customHeight="1">
      <c r="L229" s="79"/>
      <c r="M229" s="79"/>
      <c r="N229" s="67"/>
      <c r="O229" s="67"/>
    </row>
    <row r="230" spans="12:15" ht="12" customHeight="1">
      <c r="L230" s="79"/>
      <c r="M230" s="79"/>
      <c r="N230" s="67"/>
      <c r="O230" s="67"/>
    </row>
    <row r="231" spans="12:15" ht="12" customHeight="1">
      <c r="L231" s="79"/>
      <c r="M231" s="79"/>
      <c r="N231" s="67"/>
      <c r="O231" s="67"/>
    </row>
    <row r="232" spans="12:15" ht="12" customHeight="1">
      <c r="L232" s="79"/>
      <c r="M232" s="79"/>
      <c r="N232" s="67"/>
      <c r="O232" s="67"/>
    </row>
    <row r="233" spans="12:15" ht="12" customHeight="1">
      <c r="L233" s="79"/>
      <c r="M233" s="79"/>
      <c r="N233" s="67"/>
      <c r="O233" s="67"/>
    </row>
    <row r="234" spans="12:15" ht="12" customHeight="1">
      <c r="L234" s="79"/>
      <c r="M234" s="79"/>
      <c r="N234" s="67"/>
      <c r="O234" s="67"/>
    </row>
    <row r="235" spans="12:15" ht="12" customHeight="1">
      <c r="L235" s="79"/>
      <c r="M235" s="79"/>
      <c r="N235" s="67"/>
      <c r="O235" s="67"/>
    </row>
    <row r="236" spans="12:15" ht="12" customHeight="1">
      <c r="L236" s="79"/>
      <c r="M236" s="79"/>
      <c r="N236" s="67"/>
      <c r="O236" s="67"/>
    </row>
    <row r="237" spans="12:15" ht="12" customHeight="1">
      <c r="L237" s="79"/>
      <c r="M237" s="79"/>
      <c r="N237" s="67"/>
      <c r="O237" s="67"/>
    </row>
    <row r="238" spans="12:15" ht="12" customHeight="1">
      <c r="L238" s="79"/>
      <c r="M238" s="79"/>
      <c r="N238" s="67"/>
      <c r="O238" s="67"/>
    </row>
    <row r="239" spans="12:15" ht="12" customHeight="1">
      <c r="L239" s="79"/>
      <c r="M239" s="79"/>
      <c r="N239" s="67"/>
      <c r="O239" s="67"/>
    </row>
    <row r="240" spans="12:15" ht="12" customHeight="1">
      <c r="L240" s="79"/>
      <c r="M240" s="79"/>
      <c r="N240" s="67"/>
      <c r="O240" s="67"/>
    </row>
    <row r="241" spans="12:15" ht="12" customHeight="1">
      <c r="L241" s="79"/>
      <c r="M241" s="79"/>
      <c r="N241" s="67"/>
      <c r="O241" s="67"/>
    </row>
    <row r="242" spans="12:15" ht="12" customHeight="1">
      <c r="L242" s="79"/>
      <c r="M242" s="79"/>
      <c r="N242" s="67"/>
      <c r="O242" s="67"/>
    </row>
    <row r="243" spans="12:15" ht="12" customHeight="1">
      <c r="L243" s="79"/>
      <c r="M243" s="79"/>
      <c r="N243" s="67"/>
      <c r="O243" s="67"/>
    </row>
    <row r="244" spans="12:15" ht="12" customHeight="1">
      <c r="L244" s="79"/>
      <c r="M244" s="79"/>
      <c r="N244" s="67"/>
      <c r="O244" s="67"/>
    </row>
    <row r="245" spans="12:15" ht="12" customHeight="1">
      <c r="L245" s="79"/>
      <c r="M245" s="79"/>
      <c r="N245" s="67"/>
      <c r="O245" s="67"/>
    </row>
    <row r="246" spans="12:15" ht="12" customHeight="1">
      <c r="L246" s="79"/>
      <c r="M246" s="79"/>
      <c r="N246" s="67"/>
      <c r="O246" s="67"/>
    </row>
    <row r="247" spans="12:15" ht="12" customHeight="1">
      <c r="L247" s="79"/>
      <c r="M247" s="79"/>
      <c r="N247" s="67"/>
      <c r="O247" s="67"/>
    </row>
  </sheetData>
  <mergeCells count="1">
    <mergeCell ref="A61:J69"/>
  </mergeCells>
  <phoneticPr fontId="3" type="noConversion"/>
  <conditionalFormatting sqref="B12">
    <cfRule type="cellIs" dxfId="5442" priority="1337" stopIfTrue="1" operator="equal">
      <formula>"Title"</formula>
    </cfRule>
  </conditionalFormatting>
  <conditionalFormatting sqref="B10 B50:B55">
    <cfRule type="cellIs" dxfId="5441" priority="1338" stopIfTrue="1" operator="equal">
      <formula>"Adjustment to Income/Expense/Rate Base:"</formula>
    </cfRule>
  </conditionalFormatting>
  <conditionalFormatting sqref="B18">
    <cfRule type="cellIs" dxfId="5440" priority="2" stopIfTrue="1" operator="equal">
      <formula>"Title"</formula>
    </cfRule>
  </conditionalFormatting>
  <conditionalFormatting sqref="B11">
    <cfRule type="cellIs" dxfId="5439" priority="1" stopIfTrue="1" operator="equal">
      <formula>"Title"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56:E57 E50:E52 E13:E16 E19:E48">
      <formula1>"1, 2, 3"</formula1>
    </dataValidation>
    <dataValidation type="list" errorStyle="warning" allowBlank="1" showInputMessage="1" showErrorMessage="1" errorTitle="FERC ACCOUNT" error="This FERC Account is not included in the drop-down list. Is this the account you want to use?" sqref="D35:D36 D26:D28 D15 D45:D48 D56:D57 D19">
      <formula1>$D$69:$D$69</formula1>
    </dataValidation>
    <dataValidation type="list" errorStyle="warning" allowBlank="1" showInputMessage="1" showErrorMessage="1" errorTitle="FERC ACCOUNT" error="This FERC Account is not included in the drop-down list. Is this the account you want to use?" sqref="D17:D18 D11:D12">
      <formula1>$D$70:$D$336</formula1>
    </dataValidation>
  </dataValidations>
  <pageMargins left="1" right="0" top="1" bottom="0.75" header="0.5" footer="0.5"/>
  <pageSetup scale="80"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
  <sheetViews>
    <sheetView view="pageBreakPreview" zoomScale="80" zoomScaleNormal="80" zoomScaleSheetLayoutView="80" workbookViewId="0">
      <pane ySplit="1" topLeftCell="A2" activePane="bottomLeft" state="frozen"/>
      <selection pane="bottomLeft" activeCell="C53" sqref="C53"/>
    </sheetView>
  </sheetViews>
  <sheetFormatPr defaultColWidth="9.140625" defaultRowHeight="12" customHeight="1"/>
  <cols>
    <col min="1" max="1" width="4.140625" style="67" bestFit="1" customWidth="1"/>
    <col min="2" max="2" width="6.7109375" style="67" customWidth="1"/>
    <col min="3" max="3" width="32.28515625" style="67" customWidth="1"/>
    <col min="4" max="4" width="9.85546875" style="79" bestFit="1" customWidth="1"/>
    <col min="5" max="5" width="5.140625" style="79" bestFit="1" customWidth="1"/>
    <col min="6" max="6" width="14.28515625" style="80" customWidth="1"/>
    <col min="7" max="7" width="10.85546875" style="79" bestFit="1" customWidth="1"/>
    <col min="8" max="8" width="11.42578125" style="67" customWidth="1"/>
    <col min="9" max="9" width="15.85546875" style="68" bestFit="1" customWidth="1"/>
    <col min="10" max="10" width="7" style="79" customWidth="1"/>
    <col min="11" max="11" width="5.42578125" style="67" customWidth="1"/>
    <col min="12" max="12" width="16.42578125" style="81" customWidth="1"/>
    <col min="13" max="13" width="16" style="81" bestFit="1" customWidth="1"/>
    <col min="14" max="14" width="13" style="92" bestFit="1" customWidth="1"/>
    <col min="15" max="15" width="14.28515625" style="92" bestFit="1" customWidth="1"/>
    <col min="16" max="16" width="9.140625" style="67"/>
    <col min="17" max="17" width="12.5703125" style="377" customWidth="1"/>
    <col min="18" max="18" width="15.85546875" style="67" bestFit="1" customWidth="1"/>
    <col min="19" max="16384" width="9.140625" style="67"/>
  </cols>
  <sheetData>
    <row r="1" spans="1:18" ht="12" customHeight="1">
      <c r="H1" s="224"/>
      <c r="I1" s="225"/>
    </row>
    <row r="3" spans="1:18" ht="12" customHeight="1">
      <c r="B3" s="7" t="str">
        <f>Inputs!$C$2</f>
        <v>Rocky Mountain Power</v>
      </c>
      <c r="I3" s="87" t="s">
        <v>0</v>
      </c>
      <c r="J3" s="88">
        <v>6.1</v>
      </c>
    </row>
    <row r="4" spans="1:18" ht="12" customHeight="1">
      <c r="B4" s="7" t="str">
        <f>Inputs!$C$3</f>
        <v>Utah Results of Operations - December 2014</v>
      </c>
    </row>
    <row r="5" spans="1:18" ht="12" customHeight="1">
      <c r="B5" s="32" t="s">
        <v>2011</v>
      </c>
    </row>
    <row r="6" spans="1:18" ht="12" customHeight="1">
      <c r="B6" s="32"/>
    </row>
    <row r="8" spans="1:18" ht="12" customHeight="1">
      <c r="F8" s="89" t="s">
        <v>1</v>
      </c>
      <c r="H8" s="79"/>
      <c r="I8" s="90" t="str">
        <f>+Inputs!$C$6</f>
        <v>UTAH</v>
      </c>
    </row>
    <row r="9" spans="1:18" ht="12" customHeight="1">
      <c r="D9" s="42" t="s">
        <v>2</v>
      </c>
      <c r="E9" s="42" t="s">
        <v>3</v>
      </c>
      <c r="F9" s="41" t="s">
        <v>4</v>
      </c>
      <c r="G9" s="42" t="s">
        <v>5</v>
      </c>
      <c r="H9" s="42" t="s">
        <v>6</v>
      </c>
      <c r="I9" s="43" t="s">
        <v>7</v>
      </c>
      <c r="J9" s="42" t="s">
        <v>8</v>
      </c>
      <c r="L9" s="207"/>
    </row>
    <row r="10" spans="1:18" ht="12" customHeight="1">
      <c r="A10" s="91"/>
      <c r="B10" s="48" t="s">
        <v>151</v>
      </c>
      <c r="C10" s="156"/>
      <c r="D10" s="84"/>
      <c r="E10" s="84"/>
      <c r="F10" s="84"/>
      <c r="G10" s="84"/>
      <c r="H10" s="91"/>
      <c r="I10" s="130"/>
      <c r="J10" s="88"/>
      <c r="L10" s="373" t="s">
        <v>283</v>
      </c>
      <c r="M10" s="79"/>
      <c r="N10" s="67"/>
      <c r="O10" s="67"/>
    </row>
    <row r="11" spans="1:18" ht="12" customHeight="1">
      <c r="A11" s="91"/>
      <c r="B11" s="299" t="s">
        <v>1990</v>
      </c>
      <c r="C11" s="156"/>
      <c r="D11" s="84" t="s">
        <v>1988</v>
      </c>
      <c r="E11" s="81" t="s">
        <v>244</v>
      </c>
      <c r="F11" s="98">
        <v>6038464.4000000004</v>
      </c>
      <c r="G11" s="84" t="s">
        <v>27</v>
      </c>
      <c r="H11" s="82">
        <f>VLOOKUP(G11,'Alloc. Factors'!$B$2:$M$110,7,FALSE)</f>
        <v>0.43330006394429971</v>
      </c>
      <c r="I11" s="83">
        <f>F11*H11</f>
        <v>2616467.0106453774</v>
      </c>
      <c r="J11" s="249" t="s">
        <v>2013</v>
      </c>
      <c r="L11" s="87">
        <f>IF(E11&gt;0,F11,0)</f>
        <v>6038464.4000000004</v>
      </c>
      <c r="M11" s="79"/>
      <c r="N11" s="67" t="str">
        <f>+D11&amp;G11</f>
        <v>403SPSG</v>
      </c>
      <c r="O11" s="80">
        <f>+F11</f>
        <v>6038464.4000000004</v>
      </c>
      <c r="R11" s="824"/>
    </row>
    <row r="12" spans="1:18" ht="12" customHeight="1">
      <c r="A12" s="91"/>
      <c r="B12" s="299" t="s">
        <v>2012</v>
      </c>
      <c r="C12" s="156"/>
      <c r="D12" s="84">
        <v>407</v>
      </c>
      <c r="E12" s="81" t="s">
        <v>244</v>
      </c>
      <c r="F12" s="98">
        <v>-1586776.24</v>
      </c>
      <c r="G12" s="84" t="s">
        <v>146</v>
      </c>
      <c r="H12" s="82">
        <f>VLOOKUP(G12,'Alloc. Factors'!$B$2:$M$110,7,FALSE)</f>
        <v>1</v>
      </c>
      <c r="I12" s="83">
        <f>F12*H12</f>
        <v>-1586776.24</v>
      </c>
      <c r="J12" s="249" t="s">
        <v>2013</v>
      </c>
      <c r="L12" s="87">
        <f t="shared" ref="L12:L69" si="0">IF(E12&gt;0,F12,0)</f>
        <v>-1586776.24</v>
      </c>
      <c r="M12" s="79"/>
      <c r="N12" s="67" t="str">
        <f t="shared" ref="N12:N69" si="1">+D12&amp;G12</f>
        <v>407UT</v>
      </c>
      <c r="O12" s="80">
        <f t="shared" ref="O12:O69" si="2">+F12</f>
        <v>-1586776.24</v>
      </c>
      <c r="R12" s="824"/>
    </row>
    <row r="13" spans="1:18" ht="12" customHeight="1">
      <c r="A13" s="91"/>
      <c r="B13" s="67" t="s">
        <v>2012</v>
      </c>
      <c r="C13" s="156"/>
      <c r="D13" s="84">
        <v>407</v>
      </c>
      <c r="E13" s="84" t="s">
        <v>244</v>
      </c>
      <c r="F13" s="98">
        <v>-780711.61999999988</v>
      </c>
      <c r="G13" s="84" t="s">
        <v>150</v>
      </c>
      <c r="H13" s="82">
        <f>VLOOKUP(G13,'Alloc. Factors'!$B$2:$M$110,7,FALSE)</f>
        <v>0</v>
      </c>
      <c r="I13" s="83">
        <f>F13*H13</f>
        <v>0</v>
      </c>
      <c r="J13" s="158" t="s">
        <v>2013</v>
      </c>
      <c r="L13" s="87">
        <f t="shared" si="0"/>
        <v>-780711.61999999988</v>
      </c>
      <c r="M13" s="89"/>
      <c r="N13" s="67" t="str">
        <f t="shared" si="1"/>
        <v>407ID</v>
      </c>
      <c r="O13" s="80">
        <f t="shared" si="2"/>
        <v>-780711.61999999988</v>
      </c>
    </row>
    <row r="14" spans="1:18" ht="12" customHeight="1">
      <c r="A14" s="91"/>
      <c r="B14" s="230" t="s">
        <v>2012</v>
      </c>
      <c r="C14" s="156"/>
      <c r="D14" s="84">
        <v>407</v>
      </c>
      <c r="E14" s="84" t="s">
        <v>244</v>
      </c>
      <c r="F14" s="98">
        <v>-3670976.5399999996</v>
      </c>
      <c r="G14" s="84" t="s">
        <v>196</v>
      </c>
      <c r="H14" s="82">
        <f>VLOOKUP(G14,'Alloc. Factors'!$B$2:$M$110,7,FALSE)</f>
        <v>0</v>
      </c>
      <c r="I14" s="83">
        <f>F14*H14</f>
        <v>0</v>
      </c>
      <c r="J14" s="158" t="s">
        <v>2013</v>
      </c>
      <c r="L14" s="87">
        <f t="shared" si="0"/>
        <v>-3670976.5399999996</v>
      </c>
      <c r="M14" s="89"/>
      <c r="N14" s="68" t="str">
        <f t="shared" si="1"/>
        <v>407WY</v>
      </c>
      <c r="O14" s="80">
        <f t="shared" si="2"/>
        <v>-3670976.5399999996</v>
      </c>
    </row>
    <row r="15" spans="1:18" ht="12" customHeight="1" thickBot="1">
      <c r="A15" s="91"/>
      <c r="B15" s="48"/>
      <c r="C15" s="156"/>
      <c r="D15" s="84"/>
      <c r="E15" s="84"/>
      <c r="F15" s="886">
        <f>SUM(F11:F14)</f>
        <v>0</v>
      </c>
      <c r="G15" s="84"/>
      <c r="H15" s="82"/>
      <c r="I15" s="886">
        <f>SUM(I11:I14)</f>
        <v>1029690.7706453775</v>
      </c>
      <c r="J15" s="158"/>
      <c r="L15" s="87">
        <f t="shared" si="0"/>
        <v>0</v>
      </c>
      <c r="M15" s="89"/>
      <c r="N15" s="68" t="str">
        <f t="shared" si="1"/>
        <v/>
      </c>
      <c r="O15" s="80">
        <f t="shared" si="2"/>
        <v>0</v>
      </c>
    </row>
    <row r="16" spans="1:18" ht="12" customHeight="1" thickTop="1">
      <c r="A16" s="91"/>
      <c r="B16" s="230"/>
      <c r="C16" s="156"/>
      <c r="D16" s="84"/>
      <c r="E16" s="84"/>
      <c r="F16" s="98"/>
      <c r="G16" s="84"/>
      <c r="H16" s="82"/>
      <c r="I16" s="83"/>
      <c r="J16" s="158"/>
      <c r="L16" s="87">
        <f t="shared" si="0"/>
        <v>0</v>
      </c>
      <c r="M16" s="89"/>
      <c r="N16" s="68" t="str">
        <f t="shared" si="1"/>
        <v/>
      </c>
      <c r="O16" s="80">
        <f t="shared" si="2"/>
        <v>0</v>
      </c>
    </row>
    <row r="17" spans="1:15" ht="12" customHeight="1">
      <c r="A17" s="91" t="s">
        <v>13</v>
      </c>
      <c r="B17" s="299"/>
      <c r="C17" s="156"/>
      <c r="D17" s="84"/>
      <c r="E17" s="81"/>
      <c r="F17" s="98"/>
      <c r="G17" s="84"/>
      <c r="H17" s="82"/>
      <c r="I17" s="83"/>
      <c r="J17" s="158"/>
      <c r="L17" s="87">
        <f t="shared" si="0"/>
        <v>0</v>
      </c>
      <c r="M17" s="89"/>
      <c r="N17" s="68" t="str">
        <f t="shared" si="1"/>
        <v/>
      </c>
      <c r="O17" s="80">
        <f t="shared" si="2"/>
        <v>0</v>
      </c>
    </row>
    <row r="18" spans="1:15" ht="12" customHeight="1">
      <c r="A18" s="91"/>
      <c r="B18" s="885"/>
      <c r="C18" s="887"/>
      <c r="D18" s="833"/>
      <c r="E18" s="833"/>
      <c r="F18" s="888"/>
      <c r="G18" s="833"/>
      <c r="H18" s="82"/>
      <c r="I18" s="83"/>
      <c r="J18" s="158"/>
      <c r="L18" s="87">
        <f t="shared" si="0"/>
        <v>0</v>
      </c>
      <c r="M18" s="89"/>
      <c r="N18" s="68" t="str">
        <f t="shared" si="1"/>
        <v/>
      </c>
      <c r="O18" s="80">
        <f t="shared" si="2"/>
        <v>0</v>
      </c>
    </row>
    <row r="19" spans="1:15" ht="12" customHeight="1">
      <c r="A19" s="91"/>
      <c r="B19" s="889"/>
      <c r="C19" s="887"/>
      <c r="D19" s="833"/>
      <c r="E19" s="833"/>
      <c r="F19" s="888"/>
      <c r="G19" s="833"/>
      <c r="H19" s="12"/>
      <c r="I19" s="11"/>
      <c r="J19" s="158"/>
      <c r="L19" s="87">
        <f t="shared" si="0"/>
        <v>0</v>
      </c>
      <c r="M19" s="89"/>
      <c r="N19" s="68" t="str">
        <f t="shared" si="1"/>
        <v/>
      </c>
      <c r="O19" s="80">
        <f t="shared" si="2"/>
        <v>0</v>
      </c>
    </row>
    <row r="20" spans="1:15" ht="12" customHeight="1">
      <c r="A20" s="91"/>
      <c r="B20" s="889"/>
      <c r="C20" s="887"/>
      <c r="D20" s="833"/>
      <c r="E20" s="833"/>
      <c r="F20" s="888"/>
      <c r="G20" s="833"/>
      <c r="H20" s="82"/>
      <c r="I20" s="83"/>
      <c r="J20" s="158"/>
      <c r="L20" s="87">
        <f t="shared" si="0"/>
        <v>0</v>
      </c>
      <c r="M20" s="89"/>
      <c r="N20" s="68" t="str">
        <f t="shared" si="1"/>
        <v/>
      </c>
      <c r="O20" s="80">
        <f t="shared" si="2"/>
        <v>0</v>
      </c>
    </row>
    <row r="21" spans="1:15" ht="12" customHeight="1">
      <c r="A21" s="91"/>
      <c r="B21" s="889"/>
      <c r="C21" s="887"/>
      <c r="D21" s="833"/>
      <c r="E21" s="833"/>
      <c r="F21" s="888"/>
      <c r="G21" s="833"/>
      <c r="H21" s="82"/>
      <c r="I21" s="83"/>
      <c r="J21" s="158"/>
      <c r="L21" s="87">
        <f t="shared" si="0"/>
        <v>0</v>
      </c>
      <c r="M21" s="89"/>
      <c r="N21" s="68" t="str">
        <f t="shared" si="1"/>
        <v/>
      </c>
      <c r="O21" s="80">
        <f t="shared" si="2"/>
        <v>0</v>
      </c>
    </row>
    <row r="22" spans="1:15" ht="12" customHeight="1">
      <c r="A22" s="91"/>
      <c r="B22" s="890"/>
      <c r="C22" s="887"/>
      <c r="D22" s="833"/>
      <c r="E22" s="833"/>
      <c r="F22" s="888"/>
      <c r="G22" s="833"/>
      <c r="H22" s="82"/>
      <c r="I22" s="83"/>
      <c r="J22" s="158"/>
      <c r="L22" s="87">
        <f t="shared" si="0"/>
        <v>0</v>
      </c>
      <c r="M22" s="89"/>
      <c r="N22" s="68" t="str">
        <f t="shared" si="1"/>
        <v/>
      </c>
      <c r="O22" s="80">
        <f t="shared" si="2"/>
        <v>0</v>
      </c>
    </row>
    <row r="23" spans="1:15" ht="12" customHeight="1">
      <c r="A23" s="91"/>
      <c r="B23" s="890"/>
      <c r="C23" s="887"/>
      <c r="D23" s="833"/>
      <c r="E23" s="833"/>
      <c r="F23" s="888"/>
      <c r="G23" s="833"/>
      <c r="H23" s="82"/>
      <c r="I23" s="83"/>
      <c r="J23" s="158"/>
      <c r="L23" s="87">
        <f t="shared" si="0"/>
        <v>0</v>
      </c>
      <c r="M23" s="89"/>
      <c r="N23" s="68" t="str">
        <f t="shared" si="1"/>
        <v/>
      </c>
      <c r="O23" s="67">
        <f t="shared" si="2"/>
        <v>0</v>
      </c>
    </row>
    <row r="24" spans="1:15" ht="12" customHeight="1">
      <c r="A24" s="91"/>
      <c r="B24" s="889"/>
      <c r="C24" s="887"/>
      <c r="D24" s="833"/>
      <c r="E24" s="833"/>
      <c r="F24" s="888"/>
      <c r="G24" s="833"/>
      <c r="H24" s="82"/>
      <c r="I24" s="83"/>
      <c r="J24" s="158"/>
      <c r="L24" s="87">
        <f t="shared" si="0"/>
        <v>0</v>
      </c>
      <c r="M24" s="89"/>
      <c r="N24" s="68" t="str">
        <f t="shared" si="1"/>
        <v/>
      </c>
      <c r="O24" s="67">
        <f t="shared" si="2"/>
        <v>0</v>
      </c>
    </row>
    <row r="25" spans="1:15" ht="12" customHeight="1">
      <c r="A25" s="91"/>
      <c r="B25" s="889"/>
      <c r="C25" s="887"/>
      <c r="D25" s="833"/>
      <c r="E25" s="735"/>
      <c r="F25" s="888"/>
      <c r="G25" s="735"/>
      <c r="H25" s="82"/>
      <c r="I25" s="83"/>
      <c r="J25" s="158"/>
      <c r="L25" s="87">
        <f t="shared" si="0"/>
        <v>0</v>
      </c>
      <c r="M25" s="89"/>
      <c r="N25" s="68" t="str">
        <f t="shared" si="1"/>
        <v/>
      </c>
      <c r="O25" s="67">
        <f t="shared" si="2"/>
        <v>0</v>
      </c>
    </row>
    <row r="26" spans="1:15" ht="12" customHeight="1">
      <c r="A26" s="91"/>
      <c r="B26" s="889"/>
      <c r="C26" s="887"/>
      <c r="D26" s="833"/>
      <c r="E26" s="735"/>
      <c r="F26" s="888"/>
      <c r="G26" s="735"/>
      <c r="H26" s="82"/>
      <c r="I26" s="83"/>
      <c r="J26" s="158"/>
      <c r="L26" s="87">
        <f t="shared" si="0"/>
        <v>0</v>
      </c>
      <c r="M26" s="89"/>
      <c r="N26" s="68" t="str">
        <f t="shared" si="1"/>
        <v/>
      </c>
      <c r="O26" s="67">
        <f t="shared" si="2"/>
        <v>0</v>
      </c>
    </row>
    <row r="27" spans="1:15" ht="12" customHeight="1">
      <c r="A27" s="91"/>
      <c r="B27" s="890"/>
      <c r="C27" s="887"/>
      <c r="D27" s="833"/>
      <c r="E27" s="735"/>
      <c r="F27" s="888"/>
      <c r="G27" s="735"/>
      <c r="H27" s="82"/>
      <c r="I27" s="83"/>
      <c r="J27" s="158"/>
      <c r="L27" s="87">
        <f t="shared" si="0"/>
        <v>0</v>
      </c>
      <c r="M27" s="89"/>
      <c r="N27" s="68" t="str">
        <f t="shared" si="1"/>
        <v/>
      </c>
      <c r="O27" s="67">
        <f t="shared" si="2"/>
        <v>0</v>
      </c>
    </row>
    <row r="28" spans="1:15" ht="12" customHeight="1">
      <c r="A28" s="91"/>
      <c r="B28" s="889"/>
      <c r="C28" s="887"/>
      <c r="D28" s="833"/>
      <c r="E28" s="735"/>
      <c r="F28" s="888"/>
      <c r="G28" s="735"/>
      <c r="H28" s="82"/>
      <c r="I28" s="83"/>
      <c r="J28" s="158"/>
      <c r="L28" s="87">
        <f t="shared" si="0"/>
        <v>0</v>
      </c>
      <c r="M28" s="89"/>
      <c r="N28" s="68" t="str">
        <f t="shared" si="1"/>
        <v/>
      </c>
      <c r="O28" s="67">
        <f t="shared" si="2"/>
        <v>0</v>
      </c>
    </row>
    <row r="29" spans="1:15" ht="12" customHeight="1">
      <c r="A29" s="91"/>
      <c r="B29" s="889"/>
      <c r="C29" s="887"/>
      <c r="D29" s="833"/>
      <c r="E29" s="735"/>
      <c r="F29" s="888"/>
      <c r="G29" s="735"/>
      <c r="H29" s="82"/>
      <c r="I29" s="83"/>
      <c r="J29" s="158"/>
      <c r="L29" s="87">
        <f t="shared" si="0"/>
        <v>0</v>
      </c>
      <c r="M29" s="89"/>
      <c r="N29" s="68" t="str">
        <f t="shared" si="1"/>
        <v/>
      </c>
      <c r="O29" s="67">
        <f t="shared" si="2"/>
        <v>0</v>
      </c>
    </row>
    <row r="30" spans="1:15" ht="12" customHeight="1">
      <c r="A30" s="91"/>
      <c r="B30" s="889"/>
      <c r="C30" s="887"/>
      <c r="D30" s="833"/>
      <c r="E30" s="735"/>
      <c r="F30" s="888"/>
      <c r="G30" s="735"/>
      <c r="H30" s="82"/>
      <c r="I30" s="83"/>
      <c r="J30" s="158"/>
      <c r="L30" s="87">
        <f t="shared" si="0"/>
        <v>0</v>
      </c>
      <c r="M30" s="89"/>
      <c r="N30" s="68" t="str">
        <f t="shared" si="1"/>
        <v/>
      </c>
      <c r="O30" s="67">
        <f t="shared" si="2"/>
        <v>0</v>
      </c>
    </row>
    <row r="31" spans="1:15" ht="12" customHeight="1">
      <c r="A31" s="91"/>
      <c r="B31" s="890"/>
      <c r="C31" s="887"/>
      <c r="D31" s="833"/>
      <c r="E31" s="735"/>
      <c r="F31" s="888"/>
      <c r="G31" s="735"/>
      <c r="H31" s="82"/>
      <c r="I31" s="83"/>
      <c r="J31" s="158"/>
      <c r="L31" s="87">
        <f t="shared" si="0"/>
        <v>0</v>
      </c>
      <c r="M31" s="89"/>
      <c r="N31" s="68" t="str">
        <f t="shared" si="1"/>
        <v/>
      </c>
      <c r="O31" s="67">
        <f t="shared" si="2"/>
        <v>0</v>
      </c>
    </row>
    <row r="32" spans="1:15" ht="12" customHeight="1">
      <c r="A32" s="91"/>
      <c r="B32" s="889"/>
      <c r="C32" s="887"/>
      <c r="D32" s="833"/>
      <c r="E32" s="735"/>
      <c r="F32" s="888"/>
      <c r="G32" s="735"/>
      <c r="H32" s="82"/>
      <c r="I32" s="83"/>
      <c r="J32" s="158"/>
      <c r="L32" s="87">
        <f t="shared" si="0"/>
        <v>0</v>
      </c>
      <c r="M32" s="89"/>
      <c r="N32" s="68" t="str">
        <f t="shared" si="1"/>
        <v/>
      </c>
      <c r="O32" s="67">
        <f t="shared" si="2"/>
        <v>0</v>
      </c>
    </row>
    <row r="33" spans="1:15" ht="12" customHeight="1">
      <c r="A33" s="91"/>
      <c r="B33" s="889"/>
      <c r="C33" s="887"/>
      <c r="D33" s="833"/>
      <c r="E33" s="735"/>
      <c r="F33" s="888"/>
      <c r="G33" s="735"/>
      <c r="H33" s="82"/>
      <c r="I33" s="83"/>
      <c r="J33" s="158"/>
      <c r="L33" s="87">
        <f t="shared" si="0"/>
        <v>0</v>
      </c>
      <c r="M33" s="89"/>
      <c r="N33" s="68" t="str">
        <f t="shared" si="1"/>
        <v/>
      </c>
      <c r="O33" s="67">
        <f t="shared" si="2"/>
        <v>0</v>
      </c>
    </row>
    <row r="34" spans="1:15" ht="12" customHeight="1">
      <c r="A34" s="91"/>
      <c r="B34" s="889"/>
      <c r="C34" s="887"/>
      <c r="D34" s="833"/>
      <c r="E34" s="735"/>
      <c r="F34" s="888"/>
      <c r="G34" s="735"/>
      <c r="H34" s="82"/>
      <c r="I34" s="83"/>
      <c r="J34" s="158"/>
      <c r="L34" s="87">
        <f t="shared" si="0"/>
        <v>0</v>
      </c>
      <c r="M34" s="89"/>
      <c r="N34" s="68" t="str">
        <f t="shared" si="1"/>
        <v/>
      </c>
      <c r="O34" s="67">
        <f t="shared" si="2"/>
        <v>0</v>
      </c>
    </row>
    <row r="35" spans="1:15" ht="12" customHeight="1">
      <c r="A35" s="91"/>
      <c r="B35" s="890"/>
      <c r="C35" s="887"/>
      <c r="D35" s="833"/>
      <c r="E35" s="735"/>
      <c r="F35" s="888"/>
      <c r="G35" s="735"/>
      <c r="H35" s="82"/>
      <c r="I35" s="83"/>
      <c r="J35" s="158"/>
      <c r="L35" s="87">
        <f t="shared" si="0"/>
        <v>0</v>
      </c>
      <c r="M35" s="79"/>
      <c r="N35" s="68" t="str">
        <f t="shared" si="1"/>
        <v/>
      </c>
      <c r="O35" s="67">
        <f t="shared" si="2"/>
        <v>0</v>
      </c>
    </row>
    <row r="36" spans="1:15" ht="12" customHeight="1">
      <c r="A36" s="91"/>
      <c r="B36" s="257"/>
      <c r="C36" s="156"/>
      <c r="D36" s="84"/>
      <c r="E36" s="84"/>
      <c r="F36" s="98"/>
      <c r="G36" s="84"/>
      <c r="H36" s="82"/>
      <c r="I36" s="83"/>
      <c r="J36" s="158"/>
      <c r="L36" s="87">
        <f t="shared" si="0"/>
        <v>0</v>
      </c>
      <c r="M36" s="79"/>
      <c r="N36" s="68" t="str">
        <f t="shared" si="1"/>
        <v/>
      </c>
      <c r="O36" s="67">
        <f t="shared" si="2"/>
        <v>0</v>
      </c>
    </row>
    <row r="37" spans="1:15" ht="12" customHeight="1">
      <c r="A37" s="91"/>
      <c r="B37" s="255"/>
      <c r="C37" s="156"/>
      <c r="D37" s="84"/>
      <c r="E37" s="84"/>
      <c r="F37" s="98"/>
      <c r="G37" s="84"/>
      <c r="H37" s="82"/>
      <c r="I37" s="83"/>
      <c r="J37" s="158"/>
      <c r="L37" s="87">
        <f t="shared" si="0"/>
        <v>0</v>
      </c>
      <c r="M37" s="89"/>
      <c r="N37" s="68" t="str">
        <f t="shared" si="1"/>
        <v/>
      </c>
      <c r="O37" s="67">
        <f t="shared" si="2"/>
        <v>0</v>
      </c>
    </row>
    <row r="38" spans="1:15" ht="12" customHeight="1">
      <c r="A38" s="91"/>
      <c r="B38" s="255"/>
      <c r="C38" s="156"/>
      <c r="D38" s="84"/>
      <c r="E38" s="84"/>
      <c r="F38" s="98"/>
      <c r="G38" s="84"/>
      <c r="H38" s="82"/>
      <c r="I38" s="83"/>
      <c r="J38" s="158"/>
      <c r="L38" s="87">
        <f t="shared" si="0"/>
        <v>0</v>
      </c>
      <c r="M38" s="89"/>
      <c r="N38" s="68" t="str">
        <f t="shared" si="1"/>
        <v/>
      </c>
      <c r="O38" s="67">
        <f t="shared" si="2"/>
        <v>0</v>
      </c>
    </row>
    <row r="39" spans="1:15" ht="12" customHeight="1">
      <c r="A39" s="91"/>
      <c r="B39" s="255"/>
      <c r="C39" s="156"/>
      <c r="D39" s="84"/>
      <c r="E39" s="84"/>
      <c r="F39" s="98"/>
      <c r="G39" s="84"/>
      <c r="H39" s="82"/>
      <c r="I39" s="83"/>
      <c r="J39" s="158"/>
      <c r="L39" s="87">
        <f t="shared" si="0"/>
        <v>0</v>
      </c>
      <c r="M39" s="89"/>
      <c r="N39" s="68" t="str">
        <f t="shared" si="1"/>
        <v/>
      </c>
      <c r="O39" s="67">
        <f t="shared" si="2"/>
        <v>0</v>
      </c>
    </row>
    <row r="40" spans="1:15" ht="12" customHeight="1">
      <c r="A40" s="91"/>
      <c r="B40" s="255"/>
      <c r="C40" s="156"/>
      <c r="D40" s="84"/>
      <c r="E40" s="84"/>
      <c r="F40" s="98"/>
      <c r="G40" s="84"/>
      <c r="H40" s="82"/>
      <c r="I40" s="83"/>
      <c r="J40" s="158"/>
      <c r="L40" s="87">
        <f t="shared" si="0"/>
        <v>0</v>
      </c>
      <c r="M40" s="89"/>
      <c r="N40" s="68" t="str">
        <f t="shared" si="1"/>
        <v/>
      </c>
      <c r="O40" s="67">
        <f t="shared" si="2"/>
        <v>0</v>
      </c>
    </row>
    <row r="41" spans="1:15" ht="12" customHeight="1">
      <c r="A41" s="91"/>
      <c r="B41" s="230"/>
      <c r="C41" s="156"/>
      <c r="D41" s="84"/>
      <c r="E41" s="84"/>
      <c r="F41" s="98"/>
      <c r="G41" s="84"/>
      <c r="H41" s="82"/>
      <c r="I41" s="83"/>
      <c r="J41" s="158"/>
      <c r="L41" s="87">
        <f t="shared" si="0"/>
        <v>0</v>
      </c>
      <c r="M41" s="89"/>
      <c r="N41" s="68" t="str">
        <f t="shared" si="1"/>
        <v/>
      </c>
      <c r="O41" s="67">
        <f t="shared" si="2"/>
        <v>0</v>
      </c>
    </row>
    <row r="42" spans="1:15" ht="12" customHeight="1">
      <c r="A42" s="91"/>
      <c r="B42" s="255"/>
      <c r="C42" s="156"/>
      <c r="D42" s="84"/>
      <c r="E42" s="84"/>
      <c r="F42" s="98"/>
      <c r="G42" s="84"/>
      <c r="H42" s="82"/>
      <c r="I42" s="83"/>
      <c r="J42" s="158"/>
      <c r="L42" s="87">
        <f t="shared" si="0"/>
        <v>0</v>
      </c>
      <c r="M42" s="89"/>
      <c r="N42" s="68" t="str">
        <f t="shared" si="1"/>
        <v/>
      </c>
      <c r="O42" s="67">
        <f t="shared" si="2"/>
        <v>0</v>
      </c>
    </row>
    <row r="43" spans="1:15" ht="12" customHeight="1">
      <c r="A43" s="91"/>
      <c r="B43" s="255"/>
      <c r="C43" s="156"/>
      <c r="D43" s="84"/>
      <c r="E43" s="84"/>
      <c r="F43" s="98"/>
      <c r="G43" s="84"/>
      <c r="H43" s="82"/>
      <c r="I43" s="83"/>
      <c r="J43" s="158"/>
      <c r="L43" s="87">
        <f t="shared" si="0"/>
        <v>0</v>
      </c>
      <c r="M43" s="89"/>
      <c r="N43" s="68" t="str">
        <f t="shared" si="1"/>
        <v/>
      </c>
      <c r="O43" s="67">
        <f t="shared" si="2"/>
        <v>0</v>
      </c>
    </row>
    <row r="44" spans="1:15" ht="12" customHeight="1">
      <c r="A44" s="91"/>
      <c r="B44" s="255"/>
      <c r="C44" s="156"/>
      <c r="D44" s="84"/>
      <c r="E44" s="84"/>
      <c r="F44" s="98"/>
      <c r="G44" s="84"/>
      <c r="H44" s="82"/>
      <c r="I44" s="83"/>
      <c r="J44" s="158"/>
      <c r="L44" s="87">
        <f t="shared" si="0"/>
        <v>0</v>
      </c>
      <c r="M44" s="89"/>
      <c r="N44" s="68" t="str">
        <f t="shared" si="1"/>
        <v/>
      </c>
      <c r="O44" s="67">
        <f t="shared" si="2"/>
        <v>0</v>
      </c>
    </row>
    <row r="45" spans="1:15" ht="12.75" customHeight="1">
      <c r="A45" s="91"/>
      <c r="B45" s="257"/>
      <c r="C45" s="156"/>
      <c r="D45" s="84"/>
      <c r="E45" s="84"/>
      <c r="F45" s="98"/>
      <c r="G45" s="84"/>
      <c r="H45" s="82"/>
      <c r="I45" s="98"/>
      <c r="J45" s="158"/>
      <c r="L45" s="87">
        <f t="shared" si="0"/>
        <v>0</v>
      </c>
      <c r="M45" s="89"/>
      <c r="N45" s="68" t="str">
        <f t="shared" si="1"/>
        <v/>
      </c>
      <c r="O45" s="67">
        <f t="shared" si="2"/>
        <v>0</v>
      </c>
    </row>
    <row r="46" spans="1:15" ht="12" customHeight="1">
      <c r="A46" s="91"/>
      <c r="B46" s="256"/>
      <c r="C46" s="156"/>
      <c r="D46" s="84"/>
      <c r="E46" s="84"/>
      <c r="F46" s="98"/>
      <c r="G46" s="84"/>
      <c r="H46" s="22"/>
      <c r="I46" s="98"/>
      <c r="J46" s="158"/>
      <c r="L46" s="87">
        <f t="shared" si="0"/>
        <v>0</v>
      </c>
      <c r="M46" s="89"/>
      <c r="N46" s="68" t="str">
        <f t="shared" si="1"/>
        <v/>
      </c>
      <c r="O46" s="67">
        <f t="shared" si="2"/>
        <v>0</v>
      </c>
    </row>
    <row r="47" spans="1:15" ht="12" customHeight="1">
      <c r="A47" s="91"/>
      <c r="B47" s="48"/>
      <c r="C47" s="156"/>
      <c r="D47" s="84"/>
      <c r="E47" s="84"/>
      <c r="F47" s="98"/>
      <c r="G47" s="84"/>
      <c r="H47" s="9"/>
      <c r="I47" s="98"/>
      <c r="J47" s="158"/>
      <c r="L47" s="87">
        <f t="shared" si="0"/>
        <v>0</v>
      </c>
      <c r="M47" s="89"/>
      <c r="N47" s="68" t="str">
        <f t="shared" si="1"/>
        <v/>
      </c>
      <c r="O47" s="67">
        <f t="shared" si="2"/>
        <v>0</v>
      </c>
    </row>
    <row r="48" spans="1:15" ht="12" customHeight="1">
      <c r="A48" s="91"/>
      <c r="B48" s="256"/>
      <c r="C48" s="156"/>
      <c r="D48" s="84"/>
      <c r="E48" s="84"/>
      <c r="F48" s="98"/>
      <c r="G48" s="84"/>
      <c r="H48" s="9"/>
      <c r="I48" s="35"/>
      <c r="J48" s="158"/>
      <c r="L48" s="87">
        <f t="shared" si="0"/>
        <v>0</v>
      </c>
      <c r="M48" s="89"/>
      <c r="N48" s="68" t="str">
        <f t="shared" si="1"/>
        <v/>
      </c>
      <c r="O48" s="67">
        <f t="shared" si="2"/>
        <v>0</v>
      </c>
    </row>
    <row r="49" spans="1:17" ht="12" customHeight="1">
      <c r="A49" s="91"/>
      <c r="B49" s="230"/>
      <c r="C49" s="156"/>
      <c r="D49" s="84"/>
      <c r="E49" s="81"/>
      <c r="F49" s="98"/>
      <c r="G49" s="84"/>
      <c r="H49" s="82"/>
      <c r="I49" s="83"/>
      <c r="J49" s="158"/>
      <c r="L49" s="87">
        <f t="shared" si="0"/>
        <v>0</v>
      </c>
      <c r="M49" s="89"/>
      <c r="N49" s="68" t="str">
        <f t="shared" si="1"/>
        <v/>
      </c>
      <c r="O49" s="67">
        <f t="shared" si="2"/>
        <v>0</v>
      </c>
    </row>
    <row r="50" spans="1:17" ht="12" customHeight="1">
      <c r="A50" s="91"/>
      <c r="B50" s="230"/>
      <c r="C50" s="156"/>
      <c r="D50" s="84"/>
      <c r="E50" s="84"/>
      <c r="F50" s="98"/>
      <c r="G50" s="84"/>
      <c r="H50" s="82"/>
      <c r="I50" s="83"/>
      <c r="J50" s="83"/>
      <c r="L50" s="87">
        <f t="shared" si="0"/>
        <v>0</v>
      </c>
      <c r="M50" s="79"/>
      <c r="N50" s="68" t="str">
        <f t="shared" si="1"/>
        <v/>
      </c>
      <c r="O50" s="67">
        <f t="shared" si="2"/>
        <v>0</v>
      </c>
    </row>
    <row r="51" spans="1:17" ht="12" customHeight="1">
      <c r="A51" s="91"/>
      <c r="B51" s="92"/>
      <c r="C51" s="156"/>
      <c r="D51" s="84"/>
      <c r="E51" s="84"/>
      <c r="F51" s="98"/>
      <c r="G51" s="84"/>
      <c r="H51" s="82"/>
      <c r="I51" s="83"/>
      <c r="J51" s="83"/>
      <c r="L51" s="87">
        <f t="shared" si="0"/>
        <v>0</v>
      </c>
      <c r="M51" s="79"/>
      <c r="N51" s="68" t="str">
        <f t="shared" si="1"/>
        <v/>
      </c>
      <c r="O51" s="67">
        <f t="shared" si="2"/>
        <v>0</v>
      </c>
    </row>
    <row r="52" spans="1:17" ht="12" customHeight="1">
      <c r="A52" s="91"/>
      <c r="B52" s="92"/>
      <c r="C52" s="156"/>
      <c r="D52" s="84"/>
      <c r="E52" s="84"/>
      <c r="F52" s="98"/>
      <c r="G52" s="84"/>
      <c r="H52" s="82"/>
      <c r="I52" s="83"/>
      <c r="J52" s="83"/>
      <c r="L52" s="87">
        <f t="shared" si="0"/>
        <v>0</v>
      </c>
      <c r="M52" s="79"/>
      <c r="N52" s="67" t="str">
        <f t="shared" si="1"/>
        <v/>
      </c>
      <c r="O52" s="67">
        <f t="shared" si="2"/>
        <v>0</v>
      </c>
    </row>
    <row r="53" spans="1:17" ht="12" customHeight="1">
      <c r="A53" s="91"/>
      <c r="B53" s="38"/>
      <c r="C53" s="92"/>
      <c r="D53" s="81"/>
      <c r="E53" s="81"/>
      <c r="F53" s="109"/>
      <c r="G53" s="81"/>
      <c r="H53" s="92"/>
      <c r="I53" s="129"/>
      <c r="J53" s="83"/>
      <c r="L53" s="87">
        <f t="shared" si="0"/>
        <v>0</v>
      </c>
      <c r="M53" s="79"/>
      <c r="N53" s="67" t="str">
        <f t="shared" si="1"/>
        <v/>
      </c>
      <c r="O53" s="67">
        <f t="shared" si="2"/>
        <v>0</v>
      </c>
    </row>
    <row r="54" spans="1:17" ht="12" customHeight="1">
      <c r="A54" s="91"/>
      <c r="B54" s="38"/>
      <c r="C54" s="92"/>
      <c r="D54" s="81"/>
      <c r="E54" s="81"/>
      <c r="F54" s="109"/>
      <c r="G54" s="81"/>
      <c r="H54" s="92"/>
      <c r="I54" s="129"/>
      <c r="J54" s="83"/>
      <c r="L54" s="87">
        <f t="shared" si="0"/>
        <v>0</v>
      </c>
      <c r="M54" s="79"/>
      <c r="N54" s="67" t="str">
        <f t="shared" si="1"/>
        <v/>
      </c>
      <c r="O54" s="67">
        <f t="shared" si="2"/>
        <v>0</v>
      </c>
    </row>
    <row r="55" spans="1:17" ht="12" customHeight="1">
      <c r="A55" s="91"/>
      <c r="B55" s="38"/>
      <c r="J55" s="83"/>
      <c r="L55" s="87">
        <f t="shared" si="0"/>
        <v>0</v>
      </c>
      <c r="M55" s="79"/>
      <c r="N55" s="67" t="str">
        <f t="shared" si="1"/>
        <v/>
      </c>
      <c r="O55" s="67">
        <f t="shared" si="2"/>
        <v>0</v>
      </c>
    </row>
    <row r="56" spans="1:17" ht="12" customHeight="1">
      <c r="A56" s="91"/>
      <c r="B56" s="156"/>
      <c r="C56" s="156"/>
      <c r="D56" s="84"/>
      <c r="E56" s="84"/>
      <c r="F56" s="98"/>
      <c r="G56" s="84"/>
      <c r="H56" s="82"/>
      <c r="I56" s="83"/>
      <c r="J56" s="94"/>
      <c r="L56" s="87">
        <f t="shared" si="0"/>
        <v>0</v>
      </c>
      <c r="M56" s="79"/>
      <c r="N56" s="67" t="str">
        <f t="shared" si="1"/>
        <v/>
      </c>
      <c r="O56" s="67">
        <f t="shared" si="2"/>
        <v>0</v>
      </c>
    </row>
    <row r="57" spans="1:17" ht="12" customHeight="1" thickBot="1">
      <c r="A57" s="91"/>
      <c r="B57" s="20" t="s">
        <v>12</v>
      </c>
      <c r="C57" s="156"/>
      <c r="D57" s="84"/>
      <c r="E57" s="84"/>
      <c r="F57" s="98"/>
      <c r="G57" s="84"/>
      <c r="H57" s="82"/>
      <c r="I57" s="83"/>
      <c r="J57" s="94"/>
      <c r="L57" s="87">
        <f t="shared" si="0"/>
        <v>0</v>
      </c>
      <c r="M57" s="79"/>
      <c r="N57" s="67" t="str">
        <f t="shared" si="1"/>
        <v/>
      </c>
      <c r="O57" s="67">
        <f t="shared" si="2"/>
        <v>0</v>
      </c>
    </row>
    <row r="58" spans="1:17" ht="12" customHeight="1">
      <c r="A58" s="983" t="s">
        <v>2135</v>
      </c>
      <c r="B58" s="984"/>
      <c r="C58" s="984"/>
      <c r="D58" s="984"/>
      <c r="E58" s="984"/>
      <c r="F58" s="984"/>
      <c r="G58" s="984"/>
      <c r="H58" s="984"/>
      <c r="I58" s="984"/>
      <c r="J58" s="985"/>
      <c r="L58" s="87">
        <f t="shared" si="0"/>
        <v>0</v>
      </c>
      <c r="M58" s="79"/>
      <c r="N58" s="67" t="str">
        <f t="shared" si="1"/>
        <v/>
      </c>
      <c r="O58" s="67">
        <f t="shared" si="2"/>
        <v>0</v>
      </c>
    </row>
    <row r="59" spans="1:17" s="92" customFormat="1" ht="12" customHeight="1">
      <c r="A59" s="986"/>
      <c r="B59" s="987"/>
      <c r="C59" s="987"/>
      <c r="D59" s="987"/>
      <c r="E59" s="987"/>
      <c r="F59" s="987"/>
      <c r="G59" s="987"/>
      <c r="H59" s="987"/>
      <c r="I59" s="987"/>
      <c r="J59" s="988"/>
      <c r="L59" s="87">
        <f t="shared" si="0"/>
        <v>0</v>
      </c>
      <c r="M59" s="79"/>
      <c r="N59" s="67" t="str">
        <f t="shared" si="1"/>
        <v/>
      </c>
      <c r="O59" s="67">
        <f t="shared" si="2"/>
        <v>0</v>
      </c>
      <c r="P59" s="67"/>
      <c r="Q59" s="377"/>
    </row>
    <row r="60" spans="1:17" s="92" customFormat="1" ht="12" customHeight="1">
      <c r="A60" s="986"/>
      <c r="B60" s="987"/>
      <c r="C60" s="987"/>
      <c r="D60" s="987"/>
      <c r="E60" s="987"/>
      <c r="F60" s="987"/>
      <c r="G60" s="987"/>
      <c r="H60" s="987"/>
      <c r="I60" s="987"/>
      <c r="J60" s="988"/>
      <c r="L60" s="87">
        <f t="shared" si="0"/>
        <v>0</v>
      </c>
      <c r="M60" s="81"/>
      <c r="N60" s="92" t="str">
        <f t="shared" si="1"/>
        <v/>
      </c>
      <c r="O60" s="92">
        <f t="shared" si="2"/>
        <v>0</v>
      </c>
      <c r="Q60" s="328"/>
    </row>
    <row r="61" spans="1:17" s="92" customFormat="1" ht="12" customHeight="1">
      <c r="A61" s="986"/>
      <c r="B61" s="987"/>
      <c r="C61" s="987"/>
      <c r="D61" s="987"/>
      <c r="E61" s="987"/>
      <c r="F61" s="987"/>
      <c r="G61" s="987"/>
      <c r="H61" s="987"/>
      <c r="I61" s="987"/>
      <c r="J61" s="988"/>
      <c r="L61" s="87">
        <f t="shared" si="0"/>
        <v>0</v>
      </c>
      <c r="M61" s="81"/>
      <c r="N61" s="92" t="str">
        <f t="shared" si="1"/>
        <v/>
      </c>
      <c r="O61" s="92">
        <f t="shared" si="2"/>
        <v>0</v>
      </c>
      <c r="Q61" s="328"/>
    </row>
    <row r="62" spans="1:17" s="92" customFormat="1" ht="12" customHeight="1">
      <c r="A62" s="986"/>
      <c r="B62" s="987"/>
      <c r="C62" s="987"/>
      <c r="D62" s="987"/>
      <c r="E62" s="987"/>
      <c r="F62" s="987"/>
      <c r="G62" s="987"/>
      <c r="H62" s="987"/>
      <c r="I62" s="987"/>
      <c r="J62" s="988"/>
      <c r="L62" s="87">
        <f t="shared" si="0"/>
        <v>0</v>
      </c>
      <c r="M62" s="81"/>
      <c r="N62" s="92" t="str">
        <f t="shared" si="1"/>
        <v/>
      </c>
      <c r="O62" s="92">
        <f t="shared" si="2"/>
        <v>0</v>
      </c>
      <c r="Q62" s="328"/>
    </row>
    <row r="63" spans="1:17" s="92" customFormat="1" ht="12" customHeight="1">
      <c r="A63" s="986"/>
      <c r="B63" s="987"/>
      <c r="C63" s="987"/>
      <c r="D63" s="987"/>
      <c r="E63" s="987"/>
      <c r="F63" s="987"/>
      <c r="G63" s="987"/>
      <c r="H63" s="987"/>
      <c r="I63" s="987"/>
      <c r="J63" s="988"/>
      <c r="L63" s="87">
        <f t="shared" si="0"/>
        <v>0</v>
      </c>
      <c r="M63" s="81"/>
      <c r="N63" s="92" t="str">
        <f t="shared" si="1"/>
        <v/>
      </c>
      <c r="O63" s="92">
        <f t="shared" si="2"/>
        <v>0</v>
      </c>
      <c r="Q63" s="328"/>
    </row>
    <row r="64" spans="1:17" s="92" customFormat="1" ht="12" customHeight="1">
      <c r="A64" s="986"/>
      <c r="B64" s="987"/>
      <c r="C64" s="987"/>
      <c r="D64" s="987"/>
      <c r="E64" s="987"/>
      <c r="F64" s="987"/>
      <c r="G64" s="987"/>
      <c r="H64" s="987"/>
      <c r="I64" s="987"/>
      <c r="J64" s="988"/>
      <c r="L64" s="87">
        <f t="shared" si="0"/>
        <v>0</v>
      </c>
      <c r="M64" s="81"/>
      <c r="N64" s="92" t="str">
        <f t="shared" si="1"/>
        <v/>
      </c>
      <c r="O64" s="92">
        <f t="shared" si="2"/>
        <v>0</v>
      </c>
      <c r="Q64" s="328"/>
    </row>
    <row r="65" spans="1:17" s="92" customFormat="1" ht="12" customHeight="1">
      <c r="A65" s="986"/>
      <c r="B65" s="987"/>
      <c r="C65" s="987"/>
      <c r="D65" s="987"/>
      <c r="E65" s="987"/>
      <c r="F65" s="987"/>
      <c r="G65" s="987"/>
      <c r="H65" s="987"/>
      <c r="I65" s="987"/>
      <c r="J65" s="988"/>
      <c r="L65" s="87">
        <f t="shared" si="0"/>
        <v>0</v>
      </c>
      <c r="M65" s="81"/>
      <c r="N65" s="92" t="str">
        <f t="shared" si="1"/>
        <v/>
      </c>
      <c r="O65" s="92">
        <f t="shared" si="2"/>
        <v>0</v>
      </c>
      <c r="Q65" s="328"/>
    </row>
    <row r="66" spans="1:17" s="92" customFormat="1" ht="12" customHeight="1">
      <c r="A66" s="986"/>
      <c r="B66" s="987"/>
      <c r="C66" s="987"/>
      <c r="D66" s="987"/>
      <c r="E66" s="987"/>
      <c r="F66" s="987"/>
      <c r="G66" s="987"/>
      <c r="H66" s="987"/>
      <c r="I66" s="987"/>
      <c r="J66" s="988"/>
      <c r="L66" s="87">
        <f t="shared" si="0"/>
        <v>0</v>
      </c>
      <c r="M66" s="81"/>
      <c r="N66" s="92" t="str">
        <f t="shared" si="1"/>
        <v/>
      </c>
      <c r="O66" s="92">
        <f t="shared" si="2"/>
        <v>0</v>
      </c>
      <c r="Q66" s="328"/>
    </row>
    <row r="67" spans="1:17" s="92" customFormat="1" ht="12" customHeight="1">
      <c r="A67" s="986"/>
      <c r="B67" s="987"/>
      <c r="C67" s="987"/>
      <c r="D67" s="987"/>
      <c r="E67" s="987"/>
      <c r="F67" s="987"/>
      <c r="G67" s="987"/>
      <c r="H67" s="987"/>
      <c r="I67" s="987"/>
      <c r="J67" s="988"/>
      <c r="L67" s="87">
        <f t="shared" si="0"/>
        <v>0</v>
      </c>
      <c r="M67" s="81"/>
      <c r="N67" s="92" t="str">
        <f t="shared" si="1"/>
        <v/>
      </c>
      <c r="O67" s="92">
        <f t="shared" si="2"/>
        <v>0</v>
      </c>
      <c r="Q67" s="328"/>
    </row>
    <row r="68" spans="1:17" s="92" customFormat="1" ht="12" customHeight="1">
      <c r="A68" s="986"/>
      <c r="B68" s="987"/>
      <c r="C68" s="987"/>
      <c r="D68" s="987"/>
      <c r="E68" s="987"/>
      <c r="F68" s="987"/>
      <c r="G68" s="987"/>
      <c r="H68" s="987"/>
      <c r="I68" s="987"/>
      <c r="J68" s="988"/>
      <c r="L68" s="87">
        <f t="shared" si="0"/>
        <v>0</v>
      </c>
      <c r="M68" s="81"/>
      <c r="N68" s="92" t="str">
        <f t="shared" si="1"/>
        <v/>
      </c>
      <c r="O68" s="92">
        <f t="shared" si="2"/>
        <v>0</v>
      </c>
      <c r="Q68" s="328"/>
    </row>
    <row r="69" spans="1:17" ht="12" customHeight="1" thickBot="1">
      <c r="A69" s="989"/>
      <c r="B69" s="990"/>
      <c r="C69" s="990"/>
      <c r="D69" s="990"/>
      <c r="E69" s="990"/>
      <c r="F69" s="990"/>
      <c r="G69" s="990"/>
      <c r="H69" s="990"/>
      <c r="I69" s="990"/>
      <c r="J69" s="991"/>
      <c r="L69" s="87">
        <f t="shared" si="0"/>
        <v>0</v>
      </c>
      <c r="N69" s="92" t="str">
        <f t="shared" si="1"/>
        <v/>
      </c>
      <c r="O69" s="92">
        <f t="shared" si="2"/>
        <v>0</v>
      </c>
      <c r="P69" s="92"/>
      <c r="Q69" s="328"/>
    </row>
    <row r="70" spans="1:17" ht="12" customHeight="1">
      <c r="L70" s="376">
        <f>SUM(L11:L69)</f>
        <v>4.6566128730773926E-10</v>
      </c>
      <c r="M70" s="376">
        <f>SUM(M11:M69)</f>
        <v>0</v>
      </c>
      <c r="N70" s="376">
        <f>SUM(N11:N69)</f>
        <v>0</v>
      </c>
      <c r="O70" s="376">
        <f>SUM(O11:O69)</f>
        <v>4.6566128730773926E-10</v>
      </c>
      <c r="P70" s="92"/>
    </row>
    <row r="71" spans="1:17" ht="12" customHeight="1">
      <c r="L71" s="79"/>
      <c r="M71" s="79"/>
      <c r="N71" s="67"/>
      <c r="O71" s="753" t="s">
        <v>13</v>
      </c>
      <c r="P71" s="92"/>
    </row>
    <row r="72" spans="1:17" ht="12" customHeight="1">
      <c r="L72" s="79"/>
      <c r="M72" s="79"/>
      <c r="N72" s="67"/>
      <c r="O72" s="67"/>
    </row>
    <row r="73" spans="1:17" ht="12" customHeight="1">
      <c r="L73" s="79"/>
      <c r="M73" s="79"/>
      <c r="N73" s="67"/>
      <c r="O73" s="67"/>
    </row>
    <row r="74" spans="1:17" ht="12" customHeight="1">
      <c r="L74" s="79"/>
      <c r="M74" s="79"/>
      <c r="N74" s="67"/>
      <c r="O74" s="67"/>
    </row>
    <row r="75" spans="1:17" ht="12" customHeight="1">
      <c r="L75" s="79"/>
      <c r="M75" s="79"/>
      <c r="N75" s="67"/>
      <c r="O75" s="67"/>
    </row>
    <row r="76" spans="1:17" ht="12" customHeight="1">
      <c r="L76" s="79"/>
      <c r="M76" s="79"/>
      <c r="N76" s="67"/>
      <c r="O76" s="67"/>
    </row>
    <row r="77" spans="1:17" ht="12" customHeight="1">
      <c r="L77" s="79"/>
      <c r="M77" s="79"/>
      <c r="N77" s="67"/>
      <c r="O77" s="67"/>
    </row>
    <row r="78" spans="1:17" ht="12" customHeight="1">
      <c r="L78" s="79"/>
      <c r="M78" s="79"/>
      <c r="N78" s="67"/>
      <c r="O78" s="67"/>
    </row>
    <row r="79" spans="1:17" ht="12" customHeight="1">
      <c r="L79" s="79"/>
      <c r="M79" s="79"/>
      <c r="N79" s="67"/>
      <c r="O79" s="67"/>
    </row>
    <row r="80" spans="1:17" ht="12" customHeight="1">
      <c r="L80" s="79"/>
      <c r="M80" s="79"/>
      <c r="N80" s="67"/>
      <c r="O80" s="67"/>
    </row>
    <row r="81" spans="12:15" ht="12" customHeight="1">
      <c r="L81" s="79"/>
      <c r="M81" s="79"/>
      <c r="N81" s="67"/>
      <c r="O81" s="67"/>
    </row>
    <row r="82" spans="12:15" ht="12" customHeight="1">
      <c r="L82" s="79"/>
      <c r="M82" s="79"/>
      <c r="N82" s="67"/>
      <c r="O82" s="67"/>
    </row>
    <row r="83" spans="12:15" ht="12" customHeight="1">
      <c r="L83" s="79"/>
      <c r="M83" s="79"/>
      <c r="N83" s="67"/>
      <c r="O83" s="67"/>
    </row>
    <row r="84" spans="12:15" ht="12" customHeight="1">
      <c r="L84" s="79"/>
      <c r="M84" s="79"/>
      <c r="N84" s="67"/>
      <c r="O84" s="67"/>
    </row>
    <row r="85" spans="12:15" ht="12" customHeight="1">
      <c r="L85" s="79"/>
      <c r="M85" s="79"/>
      <c r="N85" s="67"/>
      <c r="O85" s="67"/>
    </row>
    <row r="86" spans="12:15" ht="12" customHeight="1">
      <c r="L86" s="79"/>
      <c r="M86" s="79"/>
      <c r="N86" s="67"/>
      <c r="O86" s="67"/>
    </row>
    <row r="87" spans="12:15" ht="12" customHeight="1">
      <c r="L87" s="79"/>
      <c r="M87" s="79"/>
      <c r="N87" s="67"/>
      <c r="O87" s="67"/>
    </row>
    <row r="88" spans="12:15" ht="12" customHeight="1">
      <c r="L88" s="79"/>
      <c r="M88" s="79"/>
      <c r="N88" s="67"/>
      <c r="O88" s="67"/>
    </row>
    <row r="89" spans="12:15" ht="12" customHeight="1">
      <c r="L89" s="79"/>
      <c r="M89" s="79"/>
      <c r="N89" s="67"/>
      <c r="O89" s="67"/>
    </row>
    <row r="90" spans="12:15" ht="12" customHeight="1">
      <c r="L90" s="79"/>
      <c r="M90" s="79"/>
      <c r="N90" s="67"/>
      <c r="O90" s="67"/>
    </row>
    <row r="91" spans="12:15" ht="12" customHeight="1">
      <c r="L91" s="79"/>
      <c r="M91" s="79"/>
      <c r="N91" s="67"/>
      <c r="O91" s="67"/>
    </row>
    <row r="92" spans="12:15" ht="12" customHeight="1">
      <c r="L92" s="79"/>
      <c r="M92" s="79"/>
      <c r="N92" s="67"/>
      <c r="O92" s="67"/>
    </row>
    <row r="93" spans="12:15" ht="12" customHeight="1">
      <c r="L93" s="79"/>
      <c r="M93" s="79"/>
      <c r="N93" s="67"/>
      <c r="O93" s="67"/>
    </row>
    <row r="94" spans="12:15" ht="12" customHeight="1">
      <c r="L94" s="79"/>
      <c r="M94" s="79"/>
      <c r="N94" s="67"/>
      <c r="O94" s="67"/>
    </row>
    <row r="95" spans="12:15" ht="12" customHeight="1">
      <c r="L95" s="79"/>
      <c r="M95" s="79"/>
      <c r="N95" s="67"/>
      <c r="O95" s="67"/>
    </row>
    <row r="96" spans="12:15" ht="12" customHeight="1">
      <c r="L96" s="79"/>
      <c r="M96" s="79"/>
      <c r="N96" s="67"/>
      <c r="O96" s="67"/>
    </row>
    <row r="97" spans="12:15" ht="12" customHeight="1">
      <c r="L97" s="79"/>
      <c r="M97" s="79"/>
      <c r="N97" s="67"/>
      <c r="O97" s="67"/>
    </row>
    <row r="98" spans="12:15" ht="12" customHeight="1">
      <c r="L98" s="79"/>
      <c r="M98" s="79"/>
      <c r="N98" s="67"/>
      <c r="O98" s="67"/>
    </row>
    <row r="99" spans="12:15" ht="12" customHeight="1">
      <c r="L99" s="79"/>
      <c r="M99" s="79"/>
      <c r="N99" s="67"/>
      <c r="O99" s="67"/>
    </row>
    <row r="100" spans="12:15" ht="12" customHeight="1">
      <c r="L100" s="79"/>
      <c r="M100" s="79"/>
      <c r="N100" s="67"/>
      <c r="O100" s="67"/>
    </row>
    <row r="101" spans="12:15" ht="12" customHeight="1">
      <c r="L101" s="79"/>
      <c r="M101" s="79"/>
      <c r="N101" s="67"/>
      <c r="O101" s="67"/>
    </row>
    <row r="102" spans="12:15" ht="12" customHeight="1">
      <c r="L102" s="79"/>
      <c r="M102" s="79"/>
      <c r="N102" s="67"/>
      <c r="O102" s="67"/>
    </row>
    <row r="103" spans="12:15" ht="12" customHeight="1">
      <c r="L103" s="79"/>
      <c r="M103" s="79"/>
      <c r="N103" s="67"/>
      <c r="O103" s="67"/>
    </row>
    <row r="104" spans="12:15" ht="12" customHeight="1">
      <c r="L104" s="79"/>
      <c r="M104" s="79"/>
      <c r="N104" s="67"/>
      <c r="O104" s="67"/>
    </row>
    <row r="105" spans="12:15" ht="12" customHeight="1">
      <c r="L105" s="79"/>
      <c r="M105" s="79"/>
      <c r="N105" s="67"/>
      <c r="O105" s="67"/>
    </row>
    <row r="106" spans="12:15" ht="12" customHeight="1">
      <c r="L106" s="79"/>
      <c r="M106" s="79"/>
      <c r="N106" s="67"/>
      <c r="O106" s="67"/>
    </row>
    <row r="107" spans="12:15" ht="12" customHeight="1">
      <c r="L107" s="79"/>
      <c r="M107" s="79"/>
      <c r="N107" s="67"/>
      <c r="O107" s="67"/>
    </row>
    <row r="108" spans="12:15" ht="12" customHeight="1">
      <c r="L108" s="79"/>
      <c r="M108" s="79"/>
      <c r="N108" s="67"/>
      <c r="O108" s="67"/>
    </row>
    <row r="109" spans="12:15" ht="12" customHeight="1">
      <c r="L109" s="79"/>
      <c r="M109" s="79"/>
      <c r="N109" s="67"/>
      <c r="O109" s="67"/>
    </row>
    <row r="110" spans="12:15" ht="12" customHeight="1">
      <c r="L110" s="79"/>
      <c r="M110" s="79"/>
      <c r="N110" s="67"/>
      <c r="O110" s="67"/>
    </row>
    <row r="111" spans="12:15" ht="12" customHeight="1">
      <c r="L111" s="79"/>
      <c r="M111" s="79"/>
      <c r="N111" s="67"/>
      <c r="O111" s="67"/>
    </row>
    <row r="112" spans="12:15" ht="12" customHeight="1">
      <c r="L112" s="79"/>
      <c r="M112" s="79"/>
      <c r="N112" s="67"/>
      <c r="O112" s="67"/>
    </row>
    <row r="113" spans="12:15" ht="12" customHeight="1">
      <c r="L113" s="79"/>
      <c r="M113" s="79"/>
      <c r="N113" s="67"/>
      <c r="O113" s="67"/>
    </row>
    <row r="114" spans="12:15" ht="12" customHeight="1">
      <c r="L114" s="79"/>
      <c r="M114" s="79"/>
      <c r="N114" s="67"/>
      <c r="O114" s="67"/>
    </row>
    <row r="115" spans="12:15" ht="12" customHeight="1">
      <c r="L115" s="79"/>
      <c r="M115" s="79"/>
      <c r="N115" s="67"/>
      <c r="O115" s="67"/>
    </row>
    <row r="116" spans="12:15" ht="12" customHeight="1">
      <c r="L116" s="79"/>
      <c r="M116" s="79"/>
      <c r="N116" s="67"/>
      <c r="O116" s="67"/>
    </row>
    <row r="117" spans="12:15" ht="12" customHeight="1">
      <c r="L117" s="79"/>
      <c r="M117" s="79"/>
      <c r="N117" s="67"/>
      <c r="O117" s="67"/>
    </row>
    <row r="118" spans="12:15" ht="12" customHeight="1">
      <c r="L118" s="79"/>
      <c r="M118" s="79"/>
      <c r="N118" s="67"/>
      <c r="O118" s="67"/>
    </row>
    <row r="119" spans="12:15" ht="12" customHeight="1">
      <c r="L119" s="79"/>
      <c r="M119" s="79"/>
      <c r="N119" s="67"/>
      <c r="O119" s="67"/>
    </row>
    <row r="120" spans="12:15" ht="12" customHeight="1">
      <c r="L120" s="79"/>
      <c r="M120" s="79"/>
      <c r="N120" s="67"/>
      <c r="O120" s="67"/>
    </row>
    <row r="121" spans="12:15" ht="12" customHeight="1">
      <c r="L121" s="79"/>
      <c r="M121" s="79"/>
      <c r="N121" s="67"/>
      <c r="O121" s="67"/>
    </row>
    <row r="122" spans="12:15" ht="12" customHeight="1">
      <c r="L122" s="79"/>
      <c r="M122" s="79"/>
      <c r="N122" s="67"/>
      <c r="O122" s="67"/>
    </row>
    <row r="123" spans="12:15" ht="12" customHeight="1">
      <c r="L123" s="79"/>
      <c r="M123" s="79"/>
      <c r="N123" s="67"/>
      <c r="O123" s="67"/>
    </row>
    <row r="124" spans="12:15" ht="12" customHeight="1">
      <c r="L124" s="79"/>
      <c r="M124" s="79"/>
      <c r="N124" s="67"/>
      <c r="O124" s="67"/>
    </row>
    <row r="125" spans="12:15" ht="12" customHeight="1">
      <c r="L125" s="79"/>
      <c r="M125" s="79"/>
      <c r="N125" s="67"/>
      <c r="O125" s="67"/>
    </row>
    <row r="126" spans="12:15" ht="12" customHeight="1">
      <c r="L126" s="79"/>
      <c r="M126" s="79"/>
      <c r="N126" s="67"/>
      <c r="O126" s="67"/>
    </row>
    <row r="127" spans="12:15" ht="12" customHeight="1">
      <c r="L127" s="79"/>
      <c r="M127" s="79"/>
      <c r="N127" s="67"/>
      <c r="O127" s="67"/>
    </row>
    <row r="128" spans="12:15" ht="12" customHeight="1">
      <c r="L128" s="79"/>
      <c r="M128" s="79"/>
      <c r="N128" s="67"/>
      <c r="O128" s="67"/>
    </row>
    <row r="129" spans="12:15" ht="12" customHeight="1">
      <c r="L129" s="79"/>
      <c r="M129" s="79"/>
      <c r="N129" s="67"/>
      <c r="O129" s="67"/>
    </row>
    <row r="130" spans="12:15" ht="12" customHeight="1">
      <c r="L130" s="79"/>
      <c r="M130" s="79"/>
      <c r="N130" s="67"/>
      <c r="O130" s="67"/>
    </row>
    <row r="131" spans="12:15" ht="12" customHeight="1">
      <c r="L131" s="79"/>
      <c r="M131" s="79"/>
      <c r="N131" s="67"/>
      <c r="O131" s="67"/>
    </row>
    <row r="132" spans="12:15" ht="12" customHeight="1">
      <c r="L132" s="79"/>
      <c r="M132" s="79"/>
      <c r="N132" s="67"/>
      <c r="O132" s="67"/>
    </row>
    <row r="133" spans="12:15" ht="12" customHeight="1">
      <c r="L133" s="79"/>
      <c r="M133" s="79"/>
      <c r="N133" s="67"/>
      <c r="O133" s="67"/>
    </row>
    <row r="134" spans="12:15" ht="12" customHeight="1">
      <c r="L134" s="79"/>
      <c r="M134" s="79"/>
      <c r="N134" s="67"/>
      <c r="O134" s="67"/>
    </row>
    <row r="135" spans="12:15" ht="12" customHeight="1">
      <c r="L135" s="79"/>
      <c r="M135" s="79"/>
      <c r="N135" s="67"/>
      <c r="O135" s="67"/>
    </row>
    <row r="136" spans="12:15" ht="12" customHeight="1">
      <c r="L136" s="79"/>
      <c r="M136" s="79"/>
      <c r="N136" s="67"/>
      <c r="O136" s="67"/>
    </row>
    <row r="137" spans="12:15" ht="12" customHeight="1">
      <c r="L137" s="79"/>
      <c r="M137" s="79"/>
      <c r="N137" s="67"/>
      <c r="O137" s="67"/>
    </row>
    <row r="138" spans="12:15" ht="12" customHeight="1">
      <c r="L138" s="79"/>
      <c r="M138" s="79"/>
      <c r="N138" s="67"/>
      <c r="O138" s="67"/>
    </row>
    <row r="139" spans="12:15" ht="12" customHeight="1">
      <c r="L139" s="79"/>
      <c r="M139" s="79"/>
      <c r="N139" s="67"/>
      <c r="O139" s="67"/>
    </row>
    <row r="140" spans="12:15" ht="12" customHeight="1">
      <c r="L140" s="79"/>
      <c r="M140" s="79"/>
      <c r="N140" s="67"/>
      <c r="O140" s="67"/>
    </row>
    <row r="141" spans="12:15" ht="12" customHeight="1">
      <c r="L141" s="79"/>
      <c r="M141" s="79"/>
      <c r="N141" s="67"/>
      <c r="O141" s="67"/>
    </row>
    <row r="142" spans="12:15" ht="12" customHeight="1">
      <c r="L142" s="79"/>
      <c r="M142" s="79"/>
      <c r="N142" s="67"/>
      <c r="O142" s="67"/>
    </row>
    <row r="143" spans="12:15" ht="12" customHeight="1">
      <c r="L143" s="79"/>
      <c r="M143" s="79"/>
      <c r="N143" s="67"/>
      <c r="O143" s="67"/>
    </row>
    <row r="144" spans="12:15" ht="12" customHeight="1">
      <c r="L144" s="79"/>
      <c r="M144" s="79"/>
      <c r="N144" s="67"/>
      <c r="O144" s="67"/>
    </row>
    <row r="145" spans="12:15" ht="12" customHeight="1">
      <c r="L145" s="79"/>
      <c r="M145" s="79"/>
      <c r="N145" s="67"/>
      <c r="O145" s="67"/>
    </row>
    <row r="146" spans="12:15" ht="12" customHeight="1">
      <c r="L146" s="79"/>
      <c r="M146" s="79"/>
      <c r="N146" s="67"/>
      <c r="O146" s="67"/>
    </row>
    <row r="147" spans="12:15" ht="12" customHeight="1">
      <c r="L147" s="79"/>
      <c r="M147" s="79"/>
      <c r="N147" s="67"/>
      <c r="O147" s="67"/>
    </row>
    <row r="148" spans="12:15" ht="12" customHeight="1">
      <c r="L148" s="79"/>
      <c r="M148" s="79"/>
      <c r="N148" s="67"/>
      <c r="O148" s="67"/>
    </row>
    <row r="149" spans="12:15" ht="12" customHeight="1">
      <c r="L149" s="79"/>
      <c r="M149" s="79"/>
      <c r="N149" s="67"/>
      <c r="O149" s="67"/>
    </row>
    <row r="150" spans="12:15" ht="12" customHeight="1">
      <c r="L150" s="79"/>
      <c r="M150" s="79"/>
      <c r="N150" s="67"/>
      <c r="O150" s="67"/>
    </row>
    <row r="151" spans="12:15" ht="12" customHeight="1">
      <c r="L151" s="79"/>
      <c r="M151" s="79"/>
      <c r="N151" s="67"/>
      <c r="O151" s="67"/>
    </row>
    <row r="152" spans="12:15" ht="12" customHeight="1">
      <c r="L152" s="79"/>
      <c r="M152" s="79"/>
      <c r="N152" s="67"/>
      <c r="O152" s="67"/>
    </row>
    <row r="153" spans="12:15" ht="12" customHeight="1">
      <c r="L153" s="79"/>
      <c r="M153" s="79"/>
      <c r="N153" s="67"/>
      <c r="O153" s="67"/>
    </row>
    <row r="154" spans="12:15" ht="12" customHeight="1">
      <c r="L154" s="79"/>
      <c r="M154" s="79"/>
      <c r="N154" s="67"/>
      <c r="O154" s="67"/>
    </row>
    <row r="155" spans="12:15" ht="12" customHeight="1">
      <c r="L155" s="79"/>
      <c r="M155" s="79"/>
      <c r="N155" s="67"/>
      <c r="O155" s="67"/>
    </row>
    <row r="156" spans="12:15" ht="12" customHeight="1">
      <c r="L156" s="79"/>
      <c r="M156" s="79"/>
      <c r="N156" s="67"/>
      <c r="O156" s="67"/>
    </row>
    <row r="157" spans="12:15" ht="12" customHeight="1">
      <c r="L157" s="79"/>
      <c r="M157" s="79"/>
      <c r="N157" s="67"/>
      <c r="O157" s="67"/>
    </row>
    <row r="158" spans="12:15" ht="12" customHeight="1">
      <c r="L158" s="79"/>
      <c r="M158" s="79"/>
      <c r="N158" s="67"/>
      <c r="O158" s="67"/>
    </row>
    <row r="159" spans="12:15" ht="12" customHeight="1">
      <c r="L159" s="79"/>
      <c r="M159" s="79"/>
      <c r="N159" s="67"/>
      <c r="O159" s="67"/>
    </row>
    <row r="160" spans="12:15" ht="12" customHeight="1">
      <c r="L160" s="79"/>
      <c r="M160" s="79"/>
      <c r="N160" s="67"/>
      <c r="O160" s="67"/>
    </row>
    <row r="161" spans="12:15" ht="12" customHeight="1">
      <c r="L161" s="79"/>
      <c r="M161" s="79"/>
      <c r="N161" s="67"/>
      <c r="O161" s="67"/>
    </row>
    <row r="162" spans="12:15" ht="12" customHeight="1">
      <c r="L162" s="79"/>
      <c r="M162" s="79"/>
      <c r="N162" s="67"/>
      <c r="O162" s="67"/>
    </row>
    <row r="163" spans="12:15" ht="12" customHeight="1">
      <c r="L163" s="79"/>
      <c r="M163" s="79"/>
      <c r="N163" s="67"/>
      <c r="O163" s="67"/>
    </row>
    <row r="164" spans="12:15" ht="12" customHeight="1">
      <c r="L164" s="79"/>
      <c r="M164" s="79"/>
      <c r="N164" s="67"/>
      <c r="O164" s="67"/>
    </row>
    <row r="165" spans="12:15" ht="12" customHeight="1">
      <c r="L165" s="79"/>
      <c r="M165" s="79"/>
      <c r="N165" s="67"/>
      <c r="O165" s="67"/>
    </row>
    <row r="166" spans="12:15" ht="12" customHeight="1">
      <c r="L166" s="79"/>
      <c r="M166" s="79"/>
      <c r="N166" s="67"/>
      <c r="O166" s="67"/>
    </row>
    <row r="167" spans="12:15" ht="12" customHeight="1">
      <c r="L167" s="79"/>
      <c r="M167" s="79"/>
      <c r="N167" s="67"/>
      <c r="O167" s="67"/>
    </row>
    <row r="168" spans="12:15" ht="12" customHeight="1">
      <c r="L168" s="79"/>
      <c r="M168" s="79"/>
      <c r="N168" s="67"/>
      <c r="O168" s="67"/>
    </row>
    <row r="169" spans="12:15" ht="12" customHeight="1">
      <c r="L169" s="79"/>
      <c r="M169" s="79"/>
      <c r="N169" s="67"/>
      <c r="O169" s="67"/>
    </row>
    <row r="170" spans="12:15" ht="12" customHeight="1">
      <c r="L170" s="79"/>
      <c r="M170" s="79"/>
      <c r="N170" s="67"/>
      <c r="O170" s="67"/>
    </row>
    <row r="171" spans="12:15" ht="12" customHeight="1">
      <c r="L171" s="79"/>
      <c r="M171" s="79"/>
      <c r="N171" s="67"/>
      <c r="O171" s="67"/>
    </row>
    <row r="172" spans="12:15" ht="12" customHeight="1">
      <c r="L172" s="79"/>
      <c r="M172" s="79"/>
      <c r="N172" s="67"/>
      <c r="O172" s="67"/>
    </row>
    <row r="173" spans="12:15" ht="12" customHeight="1">
      <c r="L173" s="79"/>
      <c r="M173" s="79"/>
      <c r="N173" s="67"/>
      <c r="O173" s="67"/>
    </row>
    <row r="174" spans="12:15" ht="12" customHeight="1">
      <c r="L174" s="79"/>
      <c r="M174" s="79"/>
      <c r="N174" s="67"/>
      <c r="O174" s="67"/>
    </row>
    <row r="175" spans="12:15" ht="12" customHeight="1">
      <c r="L175" s="79"/>
      <c r="M175" s="79"/>
      <c r="N175" s="67"/>
      <c r="O175" s="67"/>
    </row>
    <row r="176" spans="12:15" ht="12" customHeight="1">
      <c r="L176" s="79"/>
      <c r="M176" s="79"/>
      <c r="N176" s="67"/>
      <c r="O176" s="67"/>
    </row>
    <row r="177" spans="12:15" ht="12" customHeight="1">
      <c r="L177" s="79"/>
      <c r="M177" s="79"/>
      <c r="N177" s="67"/>
      <c r="O177" s="67"/>
    </row>
    <row r="178" spans="12:15" ht="12" customHeight="1">
      <c r="L178" s="79"/>
      <c r="M178" s="79"/>
      <c r="N178" s="67"/>
      <c r="O178" s="67"/>
    </row>
    <row r="179" spans="12:15" ht="12" customHeight="1">
      <c r="L179" s="79"/>
      <c r="M179" s="79"/>
      <c r="N179" s="67"/>
      <c r="O179" s="67"/>
    </row>
    <row r="180" spans="12:15" ht="12" customHeight="1">
      <c r="L180" s="79"/>
      <c r="M180" s="79"/>
      <c r="N180" s="67"/>
      <c r="O180" s="67"/>
    </row>
    <row r="181" spans="12:15" ht="12" customHeight="1">
      <c r="L181" s="79"/>
      <c r="M181" s="79"/>
      <c r="N181" s="67"/>
      <c r="O181" s="67"/>
    </row>
    <row r="182" spans="12:15" ht="12" customHeight="1">
      <c r="L182" s="79"/>
      <c r="M182" s="79"/>
      <c r="N182" s="67"/>
      <c r="O182" s="67"/>
    </row>
    <row r="183" spans="12:15" ht="12" customHeight="1">
      <c r="L183" s="79"/>
      <c r="M183" s="79"/>
      <c r="N183" s="67"/>
      <c r="O183" s="67"/>
    </row>
    <row r="184" spans="12:15" ht="12" customHeight="1">
      <c r="L184" s="79"/>
      <c r="M184" s="79"/>
      <c r="N184" s="67"/>
      <c r="O184" s="67"/>
    </row>
    <row r="185" spans="12:15" ht="12" customHeight="1">
      <c r="L185" s="79"/>
      <c r="M185" s="79"/>
      <c r="N185" s="67"/>
      <c r="O185" s="67"/>
    </row>
    <row r="186" spans="12:15" ht="12" customHeight="1">
      <c r="L186" s="79"/>
      <c r="M186" s="79"/>
      <c r="N186" s="67"/>
      <c r="O186" s="67"/>
    </row>
    <row r="187" spans="12:15" ht="12" customHeight="1">
      <c r="L187" s="79"/>
      <c r="M187" s="79"/>
      <c r="N187" s="67"/>
      <c r="O187" s="67"/>
    </row>
    <row r="188" spans="12:15" ht="12" customHeight="1">
      <c r="L188" s="79"/>
      <c r="M188" s="79"/>
      <c r="N188" s="67"/>
      <c r="O188" s="67"/>
    </row>
    <row r="189" spans="12:15" ht="12" customHeight="1">
      <c r="L189" s="79"/>
      <c r="M189" s="79"/>
      <c r="N189" s="67"/>
      <c r="O189" s="67"/>
    </row>
    <row r="190" spans="12:15" ht="12" customHeight="1">
      <c r="L190" s="79"/>
      <c r="M190" s="79"/>
      <c r="N190" s="67"/>
      <c r="O190" s="67"/>
    </row>
    <row r="191" spans="12:15" ht="12" customHeight="1">
      <c r="L191" s="79"/>
      <c r="M191" s="79"/>
      <c r="N191" s="67"/>
      <c r="O191" s="67"/>
    </row>
    <row r="192" spans="12:15" ht="12" customHeight="1">
      <c r="L192" s="79"/>
      <c r="M192" s="79"/>
      <c r="N192" s="67"/>
      <c r="O192" s="67"/>
    </row>
    <row r="193" spans="12:15" ht="12" customHeight="1">
      <c r="L193" s="79"/>
      <c r="M193" s="79"/>
      <c r="N193" s="67"/>
      <c r="O193" s="67"/>
    </row>
    <row r="194" spans="12:15" ht="12" customHeight="1">
      <c r="L194" s="79"/>
      <c r="M194" s="79"/>
      <c r="N194" s="67"/>
      <c r="O194" s="67"/>
    </row>
    <row r="195" spans="12:15" ht="12" customHeight="1">
      <c r="L195" s="79"/>
      <c r="M195" s="79"/>
      <c r="N195" s="67"/>
      <c r="O195" s="67"/>
    </row>
    <row r="196" spans="12:15" ht="12" customHeight="1">
      <c r="L196" s="79"/>
      <c r="M196" s="79"/>
      <c r="N196" s="67"/>
      <c r="O196" s="67"/>
    </row>
    <row r="197" spans="12:15" ht="12" customHeight="1">
      <c r="L197" s="79"/>
      <c r="M197" s="79"/>
      <c r="N197" s="67"/>
      <c r="O197" s="67"/>
    </row>
    <row r="198" spans="12:15" ht="12" customHeight="1">
      <c r="L198" s="79"/>
      <c r="M198" s="79"/>
      <c r="N198" s="67"/>
      <c r="O198" s="67"/>
    </row>
    <row r="199" spans="12:15" ht="12" customHeight="1">
      <c r="L199" s="79"/>
      <c r="M199" s="79"/>
      <c r="N199" s="67"/>
      <c r="O199" s="67"/>
    </row>
    <row r="200" spans="12:15" ht="12" customHeight="1">
      <c r="L200" s="79"/>
      <c r="M200" s="79"/>
      <c r="N200" s="67"/>
      <c r="O200" s="67"/>
    </row>
    <row r="201" spans="12:15" ht="12" customHeight="1">
      <c r="L201" s="79"/>
      <c r="M201" s="79"/>
      <c r="N201" s="67"/>
      <c r="O201" s="67"/>
    </row>
    <row r="202" spans="12:15" ht="12" customHeight="1">
      <c r="L202" s="79"/>
      <c r="M202" s="79"/>
      <c r="N202" s="67"/>
      <c r="O202" s="67"/>
    </row>
    <row r="203" spans="12:15" ht="12" customHeight="1">
      <c r="L203" s="79"/>
      <c r="M203" s="79"/>
      <c r="N203" s="67"/>
      <c r="O203" s="67"/>
    </row>
    <row r="204" spans="12:15" ht="12" customHeight="1">
      <c r="L204" s="79"/>
      <c r="M204" s="79"/>
      <c r="N204" s="67"/>
      <c r="O204" s="67"/>
    </row>
    <row r="205" spans="12:15" ht="12" customHeight="1">
      <c r="L205" s="79"/>
      <c r="M205" s="79"/>
      <c r="N205" s="67"/>
      <c r="O205" s="67"/>
    </row>
    <row r="206" spans="12:15" ht="12" customHeight="1">
      <c r="L206" s="79"/>
      <c r="M206" s="79"/>
      <c r="N206" s="67"/>
      <c r="O206" s="67"/>
    </row>
    <row r="207" spans="12:15" ht="12" customHeight="1">
      <c r="L207" s="79"/>
      <c r="M207" s="79"/>
      <c r="N207" s="67"/>
      <c r="O207" s="67"/>
    </row>
    <row r="208" spans="12:15" ht="12" customHeight="1">
      <c r="L208" s="79"/>
      <c r="M208" s="79"/>
      <c r="N208" s="67"/>
      <c r="O208" s="67"/>
    </row>
    <row r="209" spans="12:15" ht="12" customHeight="1">
      <c r="L209" s="79"/>
      <c r="M209" s="79"/>
      <c r="N209" s="67"/>
      <c r="O209" s="67"/>
    </row>
    <row r="210" spans="12:15" ht="12" customHeight="1">
      <c r="L210" s="79"/>
      <c r="M210" s="79"/>
      <c r="N210" s="67"/>
      <c r="O210" s="67"/>
    </row>
    <row r="211" spans="12:15" ht="12" customHeight="1">
      <c r="L211" s="79"/>
      <c r="M211" s="79"/>
      <c r="N211" s="67"/>
      <c r="O211" s="67"/>
    </row>
    <row r="212" spans="12:15" ht="12" customHeight="1">
      <c r="L212" s="79"/>
      <c r="M212" s="79"/>
      <c r="N212" s="67"/>
      <c r="O212" s="67"/>
    </row>
    <row r="213" spans="12:15" ht="12" customHeight="1">
      <c r="L213" s="79"/>
      <c r="M213" s="79"/>
      <c r="N213" s="67"/>
      <c r="O213" s="67"/>
    </row>
    <row r="214" spans="12:15" ht="12" customHeight="1">
      <c r="L214" s="79"/>
      <c r="M214" s="79"/>
      <c r="N214" s="67"/>
      <c r="O214" s="67"/>
    </row>
    <row r="215" spans="12:15" ht="12" customHeight="1">
      <c r="L215" s="79"/>
      <c r="M215" s="79"/>
      <c r="N215" s="67"/>
      <c r="O215" s="67"/>
    </row>
    <row r="216" spans="12:15" ht="12" customHeight="1">
      <c r="L216" s="79"/>
      <c r="M216" s="79"/>
      <c r="N216" s="67"/>
      <c r="O216" s="67"/>
    </row>
    <row r="217" spans="12:15" ht="12" customHeight="1">
      <c r="L217" s="79"/>
      <c r="M217" s="79"/>
      <c r="N217" s="67"/>
      <c r="O217" s="67"/>
    </row>
    <row r="218" spans="12:15" ht="12" customHeight="1">
      <c r="L218" s="79"/>
      <c r="M218" s="79"/>
      <c r="N218" s="67"/>
      <c r="O218" s="67"/>
    </row>
    <row r="219" spans="12:15" ht="12" customHeight="1">
      <c r="L219" s="79"/>
      <c r="M219" s="79"/>
      <c r="N219" s="67"/>
      <c r="O219" s="67"/>
    </row>
    <row r="220" spans="12:15" ht="12" customHeight="1">
      <c r="L220" s="79"/>
      <c r="M220" s="79"/>
      <c r="N220" s="67"/>
      <c r="O220" s="67"/>
    </row>
    <row r="221" spans="12:15" ht="12" customHeight="1">
      <c r="L221" s="79"/>
      <c r="M221" s="79"/>
      <c r="N221" s="67"/>
      <c r="O221" s="67"/>
    </row>
    <row r="222" spans="12:15" ht="12" customHeight="1">
      <c r="L222" s="79"/>
      <c r="M222" s="79"/>
      <c r="N222" s="67"/>
      <c r="O222" s="67"/>
    </row>
    <row r="223" spans="12:15" ht="12" customHeight="1">
      <c r="L223" s="79"/>
      <c r="M223" s="79"/>
      <c r="N223" s="67"/>
      <c r="O223" s="67"/>
    </row>
    <row r="224" spans="12:15" ht="12" customHeight="1">
      <c r="L224" s="79"/>
      <c r="M224" s="79"/>
      <c r="N224" s="67"/>
      <c r="O224" s="67"/>
    </row>
    <row r="225" spans="12:15" ht="12" customHeight="1">
      <c r="L225" s="79"/>
      <c r="M225" s="79"/>
      <c r="N225" s="67"/>
      <c r="O225" s="67"/>
    </row>
    <row r="226" spans="12:15" ht="12" customHeight="1">
      <c r="L226" s="79"/>
      <c r="M226" s="79"/>
      <c r="N226" s="67"/>
      <c r="O226" s="67"/>
    </row>
    <row r="227" spans="12:15" ht="12" customHeight="1">
      <c r="L227" s="79"/>
      <c r="M227" s="79"/>
      <c r="N227" s="67"/>
      <c r="O227" s="67"/>
    </row>
    <row r="228" spans="12:15" ht="12" customHeight="1">
      <c r="L228" s="79"/>
      <c r="M228" s="79"/>
      <c r="N228" s="67"/>
      <c r="O228" s="67"/>
    </row>
    <row r="229" spans="12:15" ht="12" customHeight="1">
      <c r="L229" s="79"/>
      <c r="M229" s="79"/>
      <c r="N229" s="67"/>
      <c r="O229" s="67"/>
    </row>
    <row r="230" spans="12:15" ht="12" customHeight="1">
      <c r="L230" s="79"/>
      <c r="M230" s="79"/>
      <c r="N230" s="67"/>
      <c r="O230" s="67"/>
    </row>
    <row r="231" spans="12:15" ht="12" customHeight="1">
      <c r="L231" s="79"/>
      <c r="M231" s="79"/>
      <c r="N231" s="67"/>
      <c r="O231" s="67"/>
    </row>
    <row r="232" spans="12:15" ht="12" customHeight="1">
      <c r="L232" s="79"/>
      <c r="M232" s="79"/>
      <c r="N232" s="67"/>
      <c r="O232" s="67"/>
    </row>
    <row r="233" spans="12:15" ht="12" customHeight="1">
      <c r="L233" s="79"/>
      <c r="M233" s="79"/>
      <c r="N233" s="67"/>
      <c r="O233" s="67"/>
    </row>
    <row r="234" spans="12:15" ht="12" customHeight="1">
      <c r="L234" s="79"/>
      <c r="M234" s="79"/>
      <c r="N234" s="67"/>
      <c r="O234" s="67"/>
    </row>
    <row r="235" spans="12:15" ht="12" customHeight="1">
      <c r="L235" s="79"/>
      <c r="M235" s="79"/>
      <c r="N235" s="67"/>
      <c r="O235" s="67"/>
    </row>
    <row r="236" spans="12:15" ht="12" customHeight="1">
      <c r="L236" s="79"/>
      <c r="M236" s="79"/>
      <c r="N236" s="67"/>
      <c r="O236" s="67"/>
    </row>
    <row r="237" spans="12:15" ht="12" customHeight="1">
      <c r="L237" s="79"/>
      <c r="M237" s="79"/>
      <c r="N237" s="67"/>
      <c r="O237" s="67"/>
    </row>
    <row r="238" spans="12:15" ht="12" customHeight="1">
      <c r="L238" s="79"/>
      <c r="M238" s="79"/>
      <c r="N238" s="67"/>
      <c r="O238" s="67"/>
    </row>
    <row r="239" spans="12:15" ht="12" customHeight="1">
      <c r="L239" s="79"/>
      <c r="M239" s="79"/>
      <c r="N239" s="67"/>
      <c r="O239" s="67"/>
    </row>
    <row r="240" spans="12:15" ht="12" customHeight="1">
      <c r="L240" s="79"/>
      <c r="M240" s="79"/>
      <c r="N240" s="67"/>
      <c r="O240" s="67"/>
    </row>
    <row r="241" spans="12:15" ht="12" customHeight="1">
      <c r="L241" s="79"/>
      <c r="M241" s="79"/>
      <c r="N241" s="67"/>
      <c r="O241" s="67"/>
    </row>
    <row r="242" spans="12:15" ht="12" customHeight="1">
      <c r="L242" s="79"/>
      <c r="M242" s="79"/>
      <c r="N242" s="67"/>
      <c r="O242" s="67"/>
    </row>
    <row r="243" spans="12:15" ht="12" customHeight="1">
      <c r="L243" s="79"/>
      <c r="M243" s="79"/>
      <c r="N243" s="67"/>
      <c r="O243" s="67"/>
    </row>
    <row r="244" spans="12:15" ht="12" customHeight="1">
      <c r="L244" s="79"/>
      <c r="M244" s="79"/>
      <c r="N244" s="67"/>
      <c r="O244" s="67"/>
    </row>
    <row r="245" spans="12:15" ht="12" customHeight="1">
      <c r="L245" s="79"/>
      <c r="M245" s="79"/>
      <c r="N245" s="67"/>
      <c r="O245" s="67"/>
    </row>
    <row r="246" spans="12:15" ht="12" customHeight="1">
      <c r="L246" s="79"/>
      <c r="M246" s="79"/>
      <c r="N246" s="67"/>
      <c r="O246" s="67"/>
    </row>
    <row r="247" spans="12:15" ht="12" customHeight="1">
      <c r="L247" s="79"/>
      <c r="M247" s="79"/>
      <c r="N247" s="67"/>
      <c r="O247" s="67"/>
    </row>
  </sheetData>
  <mergeCells count="1">
    <mergeCell ref="A58:J69"/>
  </mergeCells>
  <conditionalFormatting sqref="B12">
    <cfRule type="cellIs" dxfId="5438" priority="3" stopIfTrue="1" operator="equal">
      <formula>"Title"</formula>
    </cfRule>
  </conditionalFormatting>
  <conditionalFormatting sqref="B10 B50:B55">
    <cfRule type="cellIs" dxfId="5437" priority="4" stopIfTrue="1" operator="equal">
      <formula>"Adjustment to Income/Expense/Rate Base:"</formula>
    </cfRule>
  </conditionalFormatting>
  <conditionalFormatting sqref="B11">
    <cfRule type="cellIs" dxfId="5436" priority="1" stopIfTrue="1" operator="equal">
      <formula>"Title"</formula>
    </cfRule>
  </conditionalFormatting>
  <dataValidations count="3">
    <dataValidation type="list" errorStyle="warning" allowBlank="1" showInputMessage="1" showErrorMessage="1" errorTitle="FERC ACCOUNT" error="This FERC Account is not included in the drop-down list. Is this the account you want to use?" sqref="D17:D18 D11">
      <formula1>$D$70:$D$336</formula1>
    </dataValidation>
    <dataValidation type="list" errorStyle="warning" allowBlank="1" showInputMessage="1" showErrorMessage="1" errorTitle="FERC ACCOUNT" error="This FERC Account is not included in the drop-down list. Is this the account you want to use?" sqref="D35:D36 D26:D28 D15 D45:D48 D56:D57 D19">
      <formula1>$D$69:$D$69</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56:E57 E50:E52 E13:E16 E19:E48">
      <formula1>"1, 2, 3"</formula1>
    </dataValidation>
  </dataValidations>
  <pageMargins left="1" right="0" top="1" bottom="0.75" header="0.5" footer="0.5"/>
  <pageSetup scale="80"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341"/>
  <sheetViews>
    <sheetView view="pageBreakPreview" zoomScale="80" zoomScaleNormal="80" zoomScaleSheetLayoutView="80" workbookViewId="0">
      <pane ySplit="1" topLeftCell="A68" activePane="bottomLeft" state="frozen"/>
      <selection pane="bottomLeft" activeCell="H90" sqref="H90"/>
    </sheetView>
  </sheetViews>
  <sheetFormatPr defaultColWidth="8.85546875" defaultRowHeight="12" customHeight="1"/>
  <cols>
    <col min="1" max="1" width="4.140625" style="67" bestFit="1" customWidth="1"/>
    <col min="2" max="2" width="6.7109375" style="67" customWidth="1"/>
    <col min="3" max="3" width="29.140625" style="67" bestFit="1" customWidth="1"/>
    <col min="4" max="4" width="9.85546875" style="79" bestFit="1" customWidth="1"/>
    <col min="5" max="5" width="5.140625" style="79" bestFit="1" customWidth="1"/>
    <col min="6" max="6" width="15.7109375" style="80" customWidth="1"/>
    <col min="7" max="7" width="10.85546875" style="79" bestFit="1" customWidth="1"/>
    <col min="8" max="8" width="11.42578125" style="67" customWidth="1"/>
    <col min="9" max="9" width="15.85546875" style="68" bestFit="1" customWidth="1"/>
    <col min="10" max="10" width="6.42578125" style="79" customWidth="1"/>
    <col min="11" max="11" width="5.42578125" style="67" customWidth="1"/>
    <col min="12" max="12" width="16.42578125" style="81" customWidth="1"/>
    <col min="13" max="13" width="15.85546875" style="92" bestFit="1" customWidth="1"/>
    <col min="14" max="14" width="12.5703125" style="92" bestFit="1" customWidth="1"/>
    <col min="15" max="15" width="17" style="109" bestFit="1" customWidth="1"/>
    <col min="16" max="16" width="17" style="80" bestFit="1" customWidth="1"/>
    <col min="17" max="17" width="18.7109375" style="377" bestFit="1" customWidth="1"/>
    <col min="18" max="16384" width="8.85546875" style="67"/>
  </cols>
  <sheetData>
    <row r="1" spans="1:18" ht="12" customHeight="1">
      <c r="H1" s="226"/>
      <c r="I1" s="225"/>
    </row>
    <row r="3" spans="1:18" ht="12" customHeight="1">
      <c r="B3" s="7" t="str">
        <f>Inputs!$C$2</f>
        <v>Rocky Mountain Power</v>
      </c>
      <c r="I3" s="87" t="s">
        <v>0</v>
      </c>
      <c r="J3" s="88">
        <v>7.1</v>
      </c>
    </row>
    <row r="4" spans="1:18" ht="12" customHeight="1">
      <c r="B4" s="7" t="str">
        <f>Inputs!$C$3</f>
        <v>Utah Results of Operations - December 2014</v>
      </c>
    </row>
    <row r="5" spans="1:18" ht="12" customHeight="1">
      <c r="B5" s="32" t="s">
        <v>165</v>
      </c>
    </row>
    <row r="7" spans="1:18" ht="12" customHeight="1">
      <c r="B7" s="99"/>
      <c r="C7" s="99"/>
      <c r="D7" s="99"/>
      <c r="E7" s="99"/>
      <c r="F7" s="99"/>
    </row>
    <row r="8" spans="1:18" ht="12" customHeight="1">
      <c r="F8" s="89" t="s">
        <v>1</v>
      </c>
      <c r="H8" s="79"/>
      <c r="I8" s="90" t="str">
        <f>+Inputs!$C$6</f>
        <v>UTAH</v>
      </c>
    </row>
    <row r="9" spans="1:18" ht="12" customHeight="1">
      <c r="D9" s="42" t="s">
        <v>2</v>
      </c>
      <c r="E9" s="42" t="s">
        <v>3</v>
      </c>
      <c r="F9" s="41" t="s">
        <v>4</v>
      </c>
      <c r="G9" s="42" t="s">
        <v>5</v>
      </c>
      <c r="H9" s="42" t="s">
        <v>6</v>
      </c>
      <c r="I9" s="43" t="s">
        <v>7</v>
      </c>
      <c r="J9" s="42" t="s">
        <v>8</v>
      </c>
      <c r="L9" s="373" t="s">
        <v>283</v>
      </c>
      <c r="M9" s="67"/>
      <c r="N9" s="67"/>
      <c r="O9" s="80"/>
    </row>
    <row r="10" spans="1:18" ht="12" customHeight="1">
      <c r="A10" s="91"/>
      <c r="B10" s="38" t="s">
        <v>151</v>
      </c>
      <c r="C10" s="92"/>
      <c r="D10" s="81"/>
      <c r="E10" s="81"/>
      <c r="F10" s="81"/>
      <c r="G10" s="81"/>
      <c r="H10" s="91"/>
      <c r="I10" s="123"/>
      <c r="J10" s="88"/>
      <c r="L10" s="87"/>
      <c r="M10" s="67"/>
      <c r="N10" s="67"/>
      <c r="O10" s="80"/>
    </row>
    <row r="11" spans="1:18" ht="12" customHeight="1">
      <c r="A11" s="91"/>
      <c r="B11" s="99" t="s">
        <v>96</v>
      </c>
      <c r="C11" s="99"/>
      <c r="D11" s="100">
        <v>427</v>
      </c>
      <c r="E11" s="100" t="s">
        <v>244</v>
      </c>
      <c r="F11" s="330">
        <f>I18</f>
        <v>-7999258.1180010736</v>
      </c>
      <c r="G11" s="235" t="s">
        <v>146</v>
      </c>
      <c r="H11" s="264">
        <f>VLOOKUP(G11,'Alloc. Factors'!$B$2:$M$110,7,FALSE)</f>
        <v>1</v>
      </c>
      <c r="I11" s="209">
        <f>F11*H11</f>
        <v>-7999258.1180010736</v>
      </c>
      <c r="J11" s="212" t="s">
        <v>172</v>
      </c>
      <c r="L11" s="87" t="s">
        <v>13</v>
      </c>
      <c r="M11" s="99" t="s">
        <v>2047</v>
      </c>
      <c r="N11" s="67"/>
      <c r="O11" s="80"/>
    </row>
    <row r="12" spans="1:18" ht="12" customHeight="1">
      <c r="A12" s="91"/>
      <c r="B12" s="99"/>
      <c r="C12" s="106"/>
      <c r="D12" s="93"/>
      <c r="E12" s="93"/>
      <c r="F12" s="265"/>
      <c r="G12" s="84"/>
      <c r="H12" s="266"/>
      <c r="I12" s="267"/>
      <c r="J12" s="209"/>
      <c r="L12" s="87"/>
      <c r="M12" s="99" t="s">
        <v>13</v>
      </c>
      <c r="N12" s="67"/>
      <c r="O12" s="80"/>
    </row>
    <row r="13" spans="1:18" ht="12" customHeight="1">
      <c r="A13" s="91"/>
      <c r="B13" s="99"/>
      <c r="C13" s="99"/>
      <c r="D13" s="99"/>
      <c r="E13" s="99"/>
      <c r="F13" s="99"/>
      <c r="G13" s="39"/>
      <c r="H13" s="62"/>
      <c r="I13" s="268"/>
      <c r="J13" s="212"/>
      <c r="L13" s="87"/>
      <c r="M13" s="67"/>
      <c r="N13" s="67"/>
      <c r="O13" s="80"/>
    </row>
    <row r="14" spans="1:18" ht="12" customHeight="1">
      <c r="A14" s="91"/>
      <c r="B14" s="99"/>
      <c r="C14" s="99"/>
      <c r="D14" s="99"/>
      <c r="E14" s="99"/>
      <c r="F14" s="99"/>
      <c r="G14" s="39"/>
      <c r="H14" s="62"/>
      <c r="I14" s="268"/>
      <c r="J14" s="212"/>
      <c r="L14" s="87"/>
      <c r="M14" s="67"/>
      <c r="N14" s="67"/>
      <c r="O14" s="80"/>
    </row>
    <row r="15" spans="1:18" ht="12" customHeight="1">
      <c r="A15" s="91"/>
      <c r="B15" s="38" t="s">
        <v>180</v>
      </c>
      <c r="C15" s="99"/>
      <c r="D15" s="99"/>
      <c r="E15" s="99"/>
      <c r="F15" s="269" t="s">
        <v>200</v>
      </c>
      <c r="G15" s="39"/>
      <c r="H15" s="62"/>
      <c r="I15" s="268"/>
      <c r="J15" s="212"/>
      <c r="L15" s="87"/>
      <c r="M15" s="99"/>
      <c r="N15" s="269"/>
      <c r="O15" s="263"/>
      <c r="P15" s="11"/>
      <c r="Q15" s="715"/>
      <c r="R15" s="212"/>
    </row>
    <row r="16" spans="1:18" ht="12" customHeight="1">
      <c r="A16" s="91"/>
      <c r="B16" s="99"/>
      <c r="C16" s="99" t="s">
        <v>2153</v>
      </c>
      <c r="D16" s="99"/>
      <c r="E16" s="99"/>
      <c r="F16" s="764">
        <v>358380032.70999998</v>
      </c>
      <c r="G16" s="39"/>
      <c r="H16" s="62"/>
      <c r="I16" s="766">
        <v>158336714.18141609</v>
      </c>
      <c r="J16" s="212">
        <v>2.1800000000000002</v>
      </c>
      <c r="K16" s="149"/>
      <c r="L16" s="87"/>
      <c r="M16" s="99" t="s">
        <v>1884</v>
      </c>
      <c r="N16" s="314"/>
      <c r="O16" s="315"/>
      <c r="P16" s="316"/>
      <c r="Q16" s="716"/>
      <c r="R16" s="212"/>
    </row>
    <row r="17" spans="1:18" ht="12" customHeight="1">
      <c r="A17" s="91"/>
      <c r="B17" s="99"/>
      <c r="C17" s="99" t="s">
        <v>2154</v>
      </c>
      <c r="D17" s="99"/>
      <c r="E17" s="99"/>
      <c r="F17" s="765">
        <v>341417234.03720397</v>
      </c>
      <c r="G17" s="39"/>
      <c r="H17" s="62"/>
      <c r="I17" s="767">
        <v>150337456.06341502</v>
      </c>
      <c r="J17" s="212" t="s">
        <v>172</v>
      </c>
      <c r="L17" s="87"/>
      <c r="M17" s="99" t="s">
        <v>1885</v>
      </c>
      <c r="N17" s="314"/>
      <c r="O17" s="315"/>
      <c r="P17" s="316"/>
      <c r="Q17" s="318"/>
      <c r="R17" s="212"/>
    </row>
    <row r="18" spans="1:18" ht="12" customHeight="1">
      <c r="A18" s="91"/>
      <c r="B18" s="99"/>
      <c r="C18" s="99" t="s">
        <v>201</v>
      </c>
      <c r="D18" s="99"/>
      <c r="E18" s="99"/>
      <c r="F18" s="210">
        <f>F17-F16</f>
        <v>-16962798.672796011</v>
      </c>
      <c r="G18" s="55"/>
      <c r="H18" s="9"/>
      <c r="I18" s="210">
        <f>I17-I16</f>
        <v>-7999258.1180010736</v>
      </c>
      <c r="J18" s="270"/>
      <c r="L18" s="87"/>
      <c r="M18" s="99"/>
      <c r="N18" s="314"/>
      <c r="O18" s="315"/>
      <c r="P18" s="317"/>
      <c r="Q18" s="314"/>
      <c r="R18" s="209"/>
    </row>
    <row r="19" spans="1:18" ht="12" customHeight="1">
      <c r="A19" s="91"/>
      <c r="B19" s="99"/>
      <c r="C19" s="99"/>
      <c r="D19" s="99"/>
      <c r="E19" s="99"/>
      <c r="F19" s="99"/>
      <c r="G19" s="55"/>
      <c r="H19" s="9"/>
      <c r="I19" s="26"/>
      <c r="J19" s="270"/>
      <c r="L19" s="87"/>
      <c r="M19" s="99"/>
      <c r="N19" s="313"/>
      <c r="O19" s="315"/>
      <c r="P19" s="317"/>
      <c r="Q19" s="717"/>
      <c r="R19" s="209"/>
    </row>
    <row r="20" spans="1:18" ht="12" customHeight="1">
      <c r="A20" s="91"/>
      <c r="B20" s="99"/>
      <c r="F20" s="303"/>
      <c r="J20" s="212"/>
      <c r="L20" s="87"/>
      <c r="M20" s="79"/>
      <c r="N20" s="318"/>
      <c r="O20" s="319"/>
      <c r="P20" s="308"/>
      <c r="Q20" s="324"/>
      <c r="R20" s="212"/>
    </row>
    <row r="21" spans="1:18" ht="12" customHeight="1">
      <c r="A21" s="91"/>
      <c r="B21" s="164"/>
      <c r="F21" s="303"/>
      <c r="J21" s="270"/>
      <c r="L21" s="87"/>
      <c r="M21" s="79"/>
      <c r="N21" s="318"/>
      <c r="O21" s="319"/>
      <c r="P21" s="308"/>
      <c r="Q21" s="324"/>
      <c r="R21" s="209"/>
    </row>
    <row r="22" spans="1:18" ht="12" customHeight="1">
      <c r="A22" s="91"/>
      <c r="B22" s="37"/>
      <c r="C22" s="99" t="s">
        <v>202</v>
      </c>
      <c r="E22" s="99"/>
      <c r="F22" s="764">
        <v>13714869822.519684</v>
      </c>
      <c r="G22" s="102"/>
      <c r="H22" s="271"/>
      <c r="I22" s="768">
        <v>6005504949.813448</v>
      </c>
      <c r="J22" s="272">
        <v>2.2000000000000002</v>
      </c>
      <c r="L22" s="87"/>
      <c r="M22" s="99" t="s">
        <v>284</v>
      </c>
      <c r="N22" s="320"/>
      <c r="O22" s="321"/>
      <c r="P22" s="322"/>
      <c r="Q22" s="718"/>
      <c r="R22" s="279"/>
    </row>
    <row r="23" spans="1:18" ht="12" customHeight="1">
      <c r="A23" s="91"/>
      <c r="B23" s="110"/>
      <c r="C23" s="99" t="s">
        <v>1886</v>
      </c>
      <c r="E23" s="99"/>
      <c r="F23" s="764">
        <v>-76333275.132865697</v>
      </c>
      <c r="G23" s="263"/>
      <c r="H23" s="62"/>
      <c r="I23" s="268">
        <v>0</v>
      </c>
      <c r="J23" s="212"/>
      <c r="L23" s="87"/>
      <c r="M23" s="99"/>
      <c r="N23" s="323"/>
      <c r="O23" s="315"/>
      <c r="P23" s="316"/>
      <c r="Q23" s="715"/>
      <c r="R23" s="212"/>
    </row>
    <row r="24" spans="1:18" ht="12" customHeight="1">
      <c r="A24" s="91"/>
      <c r="B24" s="110"/>
      <c r="C24" s="99" t="s">
        <v>203</v>
      </c>
      <c r="E24" s="99"/>
      <c r="F24" s="304">
        <f>F22+F23</f>
        <v>13638536547.386818</v>
      </c>
      <c r="G24" s="86"/>
      <c r="H24" s="273"/>
      <c r="I24" s="304">
        <f>I22+I23</f>
        <v>6005504949.813448</v>
      </c>
      <c r="J24" s="212">
        <v>2.2000000000000002</v>
      </c>
      <c r="L24" s="87"/>
      <c r="M24" s="99"/>
      <c r="N24" s="324"/>
      <c r="O24" s="323"/>
      <c r="P24" s="322"/>
      <c r="Q24" s="324"/>
      <c r="R24" s="212"/>
    </row>
    <row r="25" spans="1:18" ht="12" customHeight="1">
      <c r="A25" s="91"/>
      <c r="B25" s="110"/>
      <c r="C25" s="99" t="s">
        <v>204</v>
      </c>
      <c r="D25" s="164"/>
      <c r="E25" s="164"/>
      <c r="F25" s="769">
        <v>2.5033274856943538E-2</v>
      </c>
      <c r="G25" s="274"/>
      <c r="H25" s="9"/>
      <c r="I25" s="769">
        <v>2.5033274856943538E-2</v>
      </c>
      <c r="J25" s="212">
        <v>2.1</v>
      </c>
      <c r="L25" s="87"/>
      <c r="M25" s="99" t="s">
        <v>285</v>
      </c>
      <c r="N25" s="325"/>
      <c r="O25" s="326"/>
      <c r="P25" s="317"/>
      <c r="Q25" s="325"/>
      <c r="R25" s="212"/>
    </row>
    <row r="26" spans="1:18" ht="12" customHeight="1">
      <c r="A26" s="91"/>
      <c r="B26" s="110"/>
      <c r="C26" s="105"/>
      <c r="D26" s="100"/>
      <c r="E26" s="101"/>
      <c r="F26" s="211">
        <f>F24*F25</f>
        <v>341417234.03720397</v>
      </c>
      <c r="G26" s="275"/>
      <c r="H26" s="9"/>
      <c r="I26" s="211">
        <f>I24*I25</f>
        <v>150337456.06341496</v>
      </c>
      <c r="J26" s="212">
        <v>2.1800000000000002</v>
      </c>
      <c r="L26" s="87"/>
      <c r="M26" s="101"/>
      <c r="N26" s="318"/>
      <c r="O26" s="327"/>
      <c r="P26" s="317"/>
      <c r="Q26" s="318"/>
      <c r="R26" s="212"/>
    </row>
    <row r="27" spans="1:18" ht="12" customHeight="1">
      <c r="A27" s="91"/>
      <c r="B27" s="110"/>
      <c r="C27" s="109"/>
      <c r="D27" s="100"/>
      <c r="E27" s="100"/>
      <c r="F27" s="109"/>
      <c r="G27" s="55"/>
      <c r="H27" s="9"/>
      <c r="I27" s="8"/>
      <c r="J27" s="83"/>
      <c r="L27" s="87"/>
      <c r="M27" s="68" t="s">
        <v>13</v>
      </c>
      <c r="N27" s="328"/>
      <c r="O27" s="308"/>
      <c r="P27" s="308"/>
      <c r="Q27" s="328"/>
      <c r="R27" s="92"/>
    </row>
    <row r="28" spans="1:18" ht="12" customHeight="1">
      <c r="A28" s="91"/>
      <c r="B28" s="53"/>
      <c r="C28" s="105"/>
      <c r="D28" s="100"/>
      <c r="E28" s="101"/>
      <c r="F28" s="109"/>
      <c r="G28" s="55"/>
      <c r="H28" s="9"/>
      <c r="I28" s="26" t="s">
        <v>13</v>
      </c>
      <c r="J28" s="83"/>
      <c r="L28" s="87"/>
      <c r="M28" s="80" t="s">
        <v>13</v>
      </c>
      <c r="N28" s="377"/>
      <c r="O28" s="329"/>
      <c r="P28" s="329"/>
    </row>
    <row r="29" spans="1:18" ht="12" customHeight="1">
      <c r="A29" s="91"/>
      <c r="B29" s="37"/>
      <c r="C29" s="105"/>
      <c r="D29" s="100"/>
      <c r="E29" s="100"/>
      <c r="F29" s="109"/>
      <c r="G29" s="55"/>
      <c r="H29" s="9"/>
      <c r="I29" s="26"/>
      <c r="J29" s="83"/>
      <c r="L29" s="87"/>
      <c r="M29" s="67"/>
      <c r="N29" s="377"/>
      <c r="O29" s="329"/>
      <c r="P29" s="329"/>
    </row>
    <row r="30" spans="1:18" ht="12" customHeight="1">
      <c r="A30" s="91"/>
      <c r="B30" s="110"/>
      <c r="C30" s="105"/>
      <c r="D30" s="100"/>
      <c r="E30" s="100"/>
      <c r="F30" s="109"/>
      <c r="G30" s="39"/>
      <c r="H30" s="22"/>
      <c r="I30" s="11"/>
      <c r="J30" s="94"/>
      <c r="L30" s="87"/>
      <c r="M30" s="68">
        <f>+F17</f>
        <v>341417234.03720397</v>
      </c>
      <c r="N30" s="377"/>
      <c r="O30" s="329"/>
      <c r="P30" s="329"/>
    </row>
    <row r="31" spans="1:18" ht="12" customHeight="1">
      <c r="A31" s="91"/>
      <c r="B31" s="110"/>
      <c r="C31" s="105"/>
      <c r="D31" s="100"/>
      <c r="E31" s="100"/>
      <c r="F31" s="109"/>
      <c r="G31" s="55"/>
      <c r="H31" s="22"/>
      <c r="I31" s="11"/>
      <c r="J31" s="94"/>
      <c r="L31" s="87"/>
      <c r="M31" s="68">
        <f>+F26</f>
        <v>341417234.03720397</v>
      </c>
      <c r="N31" s="377"/>
      <c r="O31" s="329"/>
      <c r="P31" s="329"/>
    </row>
    <row r="32" spans="1:18" ht="12" customHeight="1">
      <c r="A32" s="91"/>
      <c r="B32" s="37"/>
      <c r="C32" s="105"/>
      <c r="D32" s="100"/>
      <c r="E32" s="100"/>
      <c r="F32" s="109"/>
      <c r="G32" s="55"/>
      <c r="H32" s="9"/>
      <c r="I32" s="26"/>
      <c r="J32" s="83"/>
      <c r="L32" s="87"/>
      <c r="M32" s="68">
        <f>+M31-M30</f>
        <v>0</v>
      </c>
      <c r="N32" s="377"/>
      <c r="O32" s="329"/>
      <c r="P32" s="329"/>
    </row>
    <row r="33" spans="1:16" ht="12" customHeight="1">
      <c r="A33" s="91"/>
      <c r="B33" s="110"/>
      <c r="C33" s="105"/>
      <c r="D33" s="100"/>
      <c r="E33" s="100"/>
      <c r="F33" s="109"/>
      <c r="G33" s="39"/>
      <c r="H33" s="22"/>
      <c r="I33" s="11"/>
      <c r="J33" s="94"/>
      <c r="L33" s="87"/>
      <c r="M33" s="67"/>
      <c r="N33" s="377"/>
      <c r="O33" s="329"/>
      <c r="P33" s="329"/>
    </row>
    <row r="34" spans="1:16" ht="12" customHeight="1">
      <c r="A34" s="91"/>
      <c r="B34" s="110"/>
      <c r="C34" s="105"/>
      <c r="D34" s="100"/>
      <c r="E34" s="100"/>
      <c r="F34" s="86"/>
      <c r="G34" s="39"/>
      <c r="H34" s="22"/>
      <c r="I34" s="11"/>
      <c r="J34" s="94"/>
      <c r="L34" s="87"/>
      <c r="M34" s="378">
        <f>+M32/F25</f>
        <v>0</v>
      </c>
      <c r="N34" s="67" t="s">
        <v>286</v>
      </c>
      <c r="O34" s="80"/>
      <c r="P34" s="329"/>
    </row>
    <row r="35" spans="1:16" ht="12" customHeight="1">
      <c r="A35" s="91"/>
      <c r="B35" s="37"/>
      <c r="C35" s="109"/>
      <c r="D35" s="100"/>
      <c r="E35" s="100"/>
      <c r="F35" s="8"/>
      <c r="G35" s="55"/>
      <c r="H35" s="9"/>
      <c r="I35" s="8"/>
      <c r="J35" s="83"/>
      <c r="L35" s="87"/>
      <c r="M35" s="67"/>
      <c r="N35" s="67"/>
      <c r="O35" s="80"/>
    </row>
    <row r="36" spans="1:16" ht="12" customHeight="1">
      <c r="A36" s="91"/>
      <c r="B36" s="37"/>
      <c r="C36" s="109"/>
      <c r="D36" s="100"/>
      <c r="E36" s="100"/>
      <c r="F36" s="8"/>
      <c r="G36" s="55"/>
      <c r="H36" s="9"/>
      <c r="I36" s="8"/>
      <c r="J36" s="83"/>
      <c r="L36" s="87"/>
      <c r="M36" s="67"/>
      <c r="N36" s="67"/>
      <c r="O36" s="80"/>
    </row>
    <row r="37" spans="1:16" ht="12" customHeight="1">
      <c r="A37" s="91"/>
      <c r="B37" s="37"/>
      <c r="C37" s="109"/>
      <c r="D37" s="100"/>
      <c r="E37" s="100"/>
      <c r="F37" s="8"/>
      <c r="G37" s="55"/>
      <c r="H37" s="9"/>
      <c r="I37" s="8"/>
      <c r="J37" s="83"/>
      <c r="L37" s="87"/>
      <c r="M37" s="67"/>
      <c r="N37" s="67"/>
      <c r="O37" s="80"/>
    </row>
    <row r="38" spans="1:16" ht="12" customHeight="1">
      <c r="A38" s="91"/>
      <c r="B38" s="37"/>
      <c r="C38" s="109"/>
      <c r="D38" s="100"/>
      <c r="E38" s="100"/>
      <c r="F38" s="8"/>
      <c r="G38" s="55"/>
      <c r="H38" s="9"/>
      <c r="I38" s="8"/>
      <c r="J38" s="83"/>
      <c r="L38" s="87"/>
      <c r="M38" s="67"/>
      <c r="N38" s="67"/>
      <c r="O38" s="80"/>
    </row>
    <row r="39" spans="1:16" ht="12" customHeight="1">
      <c r="A39" s="91"/>
      <c r="B39" s="37"/>
      <c r="C39" s="109"/>
      <c r="D39" s="100"/>
      <c r="E39" s="100"/>
      <c r="F39" s="8"/>
      <c r="G39" s="55"/>
      <c r="H39" s="9"/>
      <c r="I39" s="8"/>
      <c r="J39" s="83"/>
      <c r="L39" s="87"/>
      <c r="M39" s="67"/>
      <c r="N39" s="67"/>
      <c r="O39" s="80"/>
    </row>
    <row r="40" spans="1:16" ht="12" customHeight="1">
      <c r="A40" s="91"/>
      <c r="B40" s="37"/>
      <c r="C40" s="109"/>
      <c r="D40" s="100"/>
      <c r="E40" s="100"/>
      <c r="F40" s="8"/>
      <c r="G40" s="55"/>
      <c r="H40" s="9"/>
      <c r="I40" s="8"/>
      <c r="J40" s="83"/>
      <c r="L40" s="87"/>
      <c r="M40" s="67"/>
      <c r="N40" s="67"/>
      <c r="O40" s="80"/>
    </row>
    <row r="41" spans="1:16" ht="12" customHeight="1">
      <c r="A41" s="91"/>
      <c r="B41" s="37"/>
      <c r="C41" s="109"/>
      <c r="D41" s="100"/>
      <c r="E41" s="100"/>
      <c r="F41" s="8"/>
      <c r="G41" s="55"/>
      <c r="H41" s="9"/>
      <c r="I41" s="8"/>
      <c r="J41" s="83"/>
      <c r="L41" s="87"/>
      <c r="M41" s="67"/>
      <c r="N41" s="67"/>
      <c r="O41" s="80"/>
    </row>
    <row r="42" spans="1:16" ht="12" customHeight="1">
      <c r="A42" s="91"/>
      <c r="B42" s="37"/>
      <c r="C42" s="109"/>
      <c r="D42" s="100"/>
      <c r="E42" s="100"/>
      <c r="F42" s="8"/>
      <c r="G42" s="55"/>
      <c r="H42" s="9"/>
      <c r="I42" s="8"/>
      <c r="J42" s="83"/>
      <c r="L42" s="87"/>
      <c r="M42" s="67"/>
      <c r="N42" s="67"/>
      <c r="O42" s="80"/>
    </row>
    <row r="43" spans="1:16" ht="12" customHeight="1">
      <c r="A43" s="91"/>
      <c r="B43" s="37"/>
      <c r="C43" s="109"/>
      <c r="D43" s="100"/>
      <c r="E43" s="100"/>
      <c r="F43" s="8"/>
      <c r="G43" s="55"/>
      <c r="H43" s="9"/>
      <c r="I43" s="8"/>
      <c r="J43" s="83"/>
      <c r="L43" s="87"/>
      <c r="M43" s="67"/>
      <c r="N43" s="67"/>
      <c r="O43" s="80"/>
    </row>
    <row r="44" spans="1:16" ht="12" customHeight="1">
      <c r="A44" s="91"/>
      <c r="B44" s="37"/>
      <c r="C44" s="109"/>
      <c r="D44" s="100"/>
      <c r="E44" s="100"/>
      <c r="F44" s="8"/>
      <c r="G44" s="55"/>
      <c r="H44" s="9"/>
      <c r="I44" s="8"/>
      <c r="J44" s="83"/>
      <c r="L44" s="87"/>
      <c r="M44" s="67"/>
      <c r="N44" s="67"/>
      <c r="O44" s="80"/>
    </row>
    <row r="45" spans="1:16" ht="12" customHeight="1">
      <c r="A45" s="91"/>
      <c r="B45" s="37"/>
      <c r="C45" s="109"/>
      <c r="D45" s="100"/>
      <c r="E45" s="100"/>
      <c r="F45" s="8"/>
      <c r="G45" s="55"/>
      <c r="H45" s="9"/>
      <c r="I45" s="8"/>
      <c r="J45" s="83"/>
      <c r="L45" s="87"/>
      <c r="M45" s="67"/>
      <c r="N45" s="67"/>
      <c r="O45" s="80"/>
    </row>
    <row r="46" spans="1:16" ht="12" customHeight="1">
      <c r="A46" s="91"/>
      <c r="B46" s="37"/>
      <c r="C46" s="109"/>
      <c r="D46" s="100"/>
      <c r="E46" s="100"/>
      <c r="F46" s="8"/>
      <c r="G46" s="55"/>
      <c r="H46" s="9"/>
      <c r="I46" s="8"/>
      <c r="J46" s="83"/>
      <c r="L46" s="87"/>
      <c r="M46" s="67"/>
      <c r="N46" s="67"/>
      <c r="O46" s="80"/>
    </row>
    <row r="47" spans="1:16" ht="12" customHeight="1">
      <c r="A47" s="91"/>
      <c r="B47" s="37"/>
      <c r="C47" s="109"/>
      <c r="D47" s="100"/>
      <c r="E47" s="100"/>
      <c r="F47" s="8"/>
      <c r="G47" s="55"/>
      <c r="H47" s="9"/>
      <c r="I47" s="8"/>
      <c r="J47" s="83"/>
      <c r="L47" s="87"/>
      <c r="M47" s="67"/>
      <c r="N47" s="67"/>
      <c r="O47" s="80"/>
    </row>
    <row r="48" spans="1:16" ht="12" customHeight="1">
      <c r="A48" s="91"/>
      <c r="B48" s="37"/>
      <c r="C48" s="109"/>
      <c r="D48" s="100"/>
      <c r="E48" s="100"/>
      <c r="F48" s="8"/>
      <c r="G48" s="55"/>
      <c r="H48" s="9"/>
      <c r="I48" s="8"/>
      <c r="J48" s="83"/>
      <c r="L48" s="87"/>
      <c r="M48" s="67"/>
      <c r="N48" s="67"/>
      <c r="O48" s="80"/>
    </row>
    <row r="49" spans="1:17" ht="12" customHeight="1">
      <c r="A49" s="91"/>
      <c r="B49" s="37"/>
      <c r="C49" s="109"/>
      <c r="D49" s="100"/>
      <c r="E49" s="100"/>
      <c r="F49" s="8"/>
      <c r="G49" s="55"/>
      <c r="H49" s="9"/>
      <c r="I49" s="8"/>
      <c r="J49" s="83"/>
      <c r="L49" s="87"/>
      <c r="M49" s="67"/>
      <c r="N49" s="67"/>
      <c r="O49" s="80"/>
    </row>
    <row r="50" spans="1:17" ht="12" customHeight="1">
      <c r="A50" s="91"/>
      <c r="B50" s="37"/>
      <c r="C50" s="109"/>
      <c r="D50" s="100"/>
      <c r="E50" s="100"/>
      <c r="F50" s="8"/>
      <c r="G50" s="55"/>
      <c r="H50" s="9"/>
      <c r="I50" s="8"/>
      <c r="J50" s="83"/>
      <c r="L50" s="87"/>
      <c r="M50" s="67"/>
      <c r="N50" s="67"/>
      <c r="O50" s="80"/>
    </row>
    <row r="51" spans="1:17" ht="12" customHeight="1">
      <c r="A51" s="91"/>
      <c r="B51" s="37"/>
      <c r="C51" s="109"/>
      <c r="D51" s="100"/>
      <c r="E51" s="100"/>
      <c r="F51" s="109"/>
      <c r="G51" s="55"/>
      <c r="H51" s="9"/>
      <c r="I51" s="26"/>
      <c r="J51" s="83"/>
      <c r="L51" s="87"/>
      <c r="M51" s="67"/>
      <c r="N51" s="67"/>
      <c r="O51" s="80"/>
    </row>
    <row r="52" spans="1:17" ht="12" customHeight="1">
      <c r="A52" s="91"/>
      <c r="B52" s="110"/>
      <c r="C52" s="105"/>
      <c r="D52" s="100"/>
      <c r="E52" s="100"/>
      <c r="F52" s="109"/>
      <c r="G52" s="39"/>
      <c r="H52" s="22"/>
      <c r="I52" s="11"/>
      <c r="J52" s="94"/>
      <c r="L52" s="87"/>
      <c r="M52" s="67"/>
      <c r="N52" s="67"/>
      <c r="O52" s="80"/>
    </row>
    <row r="53" spans="1:17" ht="12" customHeight="1">
      <c r="A53" s="91"/>
      <c r="B53" s="110"/>
      <c r="C53" s="109"/>
      <c r="D53" s="100"/>
      <c r="E53" s="100"/>
      <c r="F53" s="109"/>
      <c r="G53" s="39"/>
      <c r="H53" s="22"/>
      <c r="I53" s="11"/>
      <c r="J53" s="94"/>
      <c r="L53" s="87"/>
      <c r="M53" s="67"/>
      <c r="N53" s="67"/>
      <c r="O53" s="80"/>
    </row>
    <row r="54" spans="1:17" ht="12" customHeight="1">
      <c r="A54" s="91"/>
      <c r="B54" s="110"/>
      <c r="C54" s="182"/>
      <c r="D54" s="100"/>
      <c r="E54" s="100"/>
      <c r="F54" s="109"/>
      <c r="G54" s="39"/>
      <c r="H54" s="22"/>
      <c r="I54" s="11"/>
      <c r="J54" s="94"/>
      <c r="L54" s="87"/>
      <c r="M54" s="67"/>
      <c r="N54" s="67"/>
      <c r="O54" s="80"/>
    </row>
    <row r="55" spans="1:17" ht="12" customHeight="1">
      <c r="A55" s="91"/>
      <c r="B55" s="110"/>
      <c r="C55" s="109"/>
      <c r="D55" s="100"/>
      <c r="E55" s="100"/>
      <c r="F55" s="109"/>
      <c r="G55" s="39"/>
      <c r="H55" s="22"/>
      <c r="I55" s="11"/>
      <c r="J55" s="94"/>
      <c r="L55" s="87"/>
      <c r="M55" s="67"/>
      <c r="N55" s="67"/>
      <c r="O55" s="80"/>
    </row>
    <row r="56" spans="1:17" ht="12" customHeight="1">
      <c r="A56" s="91"/>
      <c r="B56" s="110"/>
      <c r="C56" s="109"/>
      <c r="D56" s="100"/>
      <c r="E56" s="100"/>
      <c r="F56" s="8"/>
      <c r="G56" s="84"/>
      <c r="H56" s="82"/>
      <c r="I56" s="8"/>
      <c r="J56" s="94"/>
      <c r="L56" s="87"/>
      <c r="M56" s="67"/>
      <c r="N56" s="67"/>
      <c r="O56" s="80"/>
    </row>
    <row r="57" spans="1:17" s="92" customFormat="1" ht="12" customHeight="1">
      <c r="A57" s="106"/>
      <c r="B57" s="9"/>
      <c r="C57" s="105"/>
      <c r="D57" s="105"/>
      <c r="E57" s="100"/>
      <c r="F57" s="109"/>
      <c r="G57" s="100"/>
      <c r="H57" s="106"/>
      <c r="I57" s="107"/>
      <c r="J57" s="83"/>
      <c r="L57" s="87"/>
      <c r="O57" s="109"/>
      <c r="P57" s="109"/>
      <c r="Q57" s="328"/>
    </row>
    <row r="58" spans="1:17" s="92" customFormat="1" ht="12" customHeight="1">
      <c r="A58" s="106"/>
      <c r="B58" s="106"/>
      <c r="C58" s="106"/>
      <c r="D58" s="93"/>
      <c r="E58" s="93"/>
      <c r="F58" s="117"/>
      <c r="G58" s="93"/>
      <c r="H58" s="106"/>
      <c r="I58" s="107"/>
      <c r="J58" s="83"/>
      <c r="L58" s="87"/>
      <c r="O58" s="109"/>
      <c r="P58" s="109"/>
      <c r="Q58" s="328"/>
    </row>
    <row r="59" spans="1:17" s="92" customFormat="1" ht="12" customHeight="1" thickBot="1">
      <c r="A59" s="106"/>
      <c r="B59" s="9" t="s">
        <v>12</v>
      </c>
      <c r="C59" s="105"/>
      <c r="D59" s="105"/>
      <c r="E59" s="100"/>
      <c r="F59" s="109"/>
      <c r="G59" s="100"/>
      <c r="H59" s="106"/>
      <c r="I59" s="107"/>
      <c r="J59" s="83"/>
      <c r="L59" s="87"/>
      <c r="O59" s="109"/>
      <c r="P59" s="109"/>
      <c r="Q59" s="328"/>
    </row>
    <row r="60" spans="1:17" s="92" customFormat="1" ht="12" customHeight="1">
      <c r="A60" s="983" t="s">
        <v>2136</v>
      </c>
      <c r="B60" s="984"/>
      <c r="C60" s="984"/>
      <c r="D60" s="984"/>
      <c r="E60" s="984"/>
      <c r="F60" s="984"/>
      <c r="G60" s="984"/>
      <c r="H60" s="984"/>
      <c r="I60" s="984"/>
      <c r="J60" s="985"/>
      <c r="L60" s="87"/>
      <c r="O60" s="109"/>
      <c r="P60" s="109"/>
      <c r="Q60" s="328"/>
    </row>
    <row r="61" spans="1:17" s="92" customFormat="1" ht="12" customHeight="1">
      <c r="A61" s="986"/>
      <c r="B61" s="987"/>
      <c r="C61" s="987"/>
      <c r="D61" s="987"/>
      <c r="E61" s="987"/>
      <c r="F61" s="987"/>
      <c r="G61" s="987"/>
      <c r="H61" s="987"/>
      <c r="I61" s="987"/>
      <c r="J61" s="988"/>
      <c r="L61" s="87"/>
      <c r="O61" s="109"/>
      <c r="P61" s="109"/>
      <c r="Q61" s="328"/>
    </row>
    <row r="62" spans="1:17" s="92" customFormat="1" ht="12" customHeight="1">
      <c r="A62" s="986"/>
      <c r="B62" s="987"/>
      <c r="C62" s="987"/>
      <c r="D62" s="987"/>
      <c r="E62" s="987"/>
      <c r="F62" s="987"/>
      <c r="G62" s="987"/>
      <c r="H62" s="987"/>
      <c r="I62" s="987"/>
      <c r="J62" s="988"/>
      <c r="L62" s="87"/>
      <c r="O62" s="109"/>
      <c r="P62" s="109"/>
      <c r="Q62" s="328"/>
    </row>
    <row r="63" spans="1:17" s="92" customFormat="1" ht="12" customHeight="1">
      <c r="A63" s="986"/>
      <c r="B63" s="987"/>
      <c r="C63" s="987"/>
      <c r="D63" s="987"/>
      <c r="E63" s="987"/>
      <c r="F63" s="987"/>
      <c r="G63" s="987"/>
      <c r="H63" s="987"/>
      <c r="I63" s="987"/>
      <c r="J63" s="988"/>
      <c r="L63" s="87"/>
      <c r="O63" s="109"/>
      <c r="P63" s="109"/>
      <c r="Q63" s="328"/>
    </row>
    <row r="64" spans="1:17" s="92" customFormat="1" ht="12" customHeight="1">
      <c r="A64" s="986"/>
      <c r="B64" s="987"/>
      <c r="C64" s="987"/>
      <c r="D64" s="987"/>
      <c r="E64" s="987"/>
      <c r="F64" s="987"/>
      <c r="G64" s="987"/>
      <c r="H64" s="987"/>
      <c r="I64" s="987"/>
      <c r="J64" s="988"/>
      <c r="L64" s="87"/>
      <c r="O64" s="109"/>
      <c r="P64" s="109"/>
      <c r="Q64" s="328"/>
    </row>
    <row r="65" spans="1:17" s="92" customFormat="1" ht="12" customHeight="1">
      <c r="A65" s="986"/>
      <c r="B65" s="987"/>
      <c r="C65" s="987"/>
      <c r="D65" s="987"/>
      <c r="E65" s="987"/>
      <c r="F65" s="987"/>
      <c r="G65" s="987"/>
      <c r="H65" s="987"/>
      <c r="I65" s="987"/>
      <c r="J65" s="988"/>
      <c r="L65" s="87"/>
      <c r="O65" s="109"/>
      <c r="P65" s="109"/>
      <c r="Q65" s="328"/>
    </row>
    <row r="66" spans="1:17" s="92" customFormat="1" ht="12" customHeight="1">
      <c r="A66" s="986"/>
      <c r="B66" s="987"/>
      <c r="C66" s="987"/>
      <c r="D66" s="987"/>
      <c r="E66" s="987"/>
      <c r="F66" s="987"/>
      <c r="G66" s="987"/>
      <c r="H66" s="987"/>
      <c r="I66" s="987"/>
      <c r="J66" s="988"/>
      <c r="L66" s="87"/>
      <c r="O66" s="109"/>
      <c r="P66" s="109"/>
      <c r="Q66" s="328"/>
    </row>
    <row r="67" spans="1:17" ht="12" customHeight="1">
      <c r="A67" s="986"/>
      <c r="B67" s="987"/>
      <c r="C67" s="987"/>
      <c r="D67" s="987"/>
      <c r="E67" s="987"/>
      <c r="F67" s="987"/>
      <c r="G67" s="987"/>
      <c r="H67" s="987"/>
      <c r="I67" s="987"/>
      <c r="J67" s="988"/>
      <c r="L67" s="87"/>
      <c r="M67" s="67"/>
      <c r="N67" s="67"/>
      <c r="O67" s="80"/>
    </row>
    <row r="68" spans="1:17" ht="12" customHeight="1">
      <c r="A68" s="986"/>
      <c r="B68" s="987"/>
      <c r="C68" s="987"/>
      <c r="D68" s="987"/>
      <c r="E68" s="987"/>
      <c r="F68" s="987"/>
      <c r="G68" s="987"/>
      <c r="H68" s="987"/>
      <c r="I68" s="987"/>
      <c r="J68" s="988"/>
      <c r="L68" s="87"/>
      <c r="M68" s="67"/>
      <c r="N68" s="67"/>
      <c r="O68" s="80"/>
    </row>
    <row r="69" spans="1:17" ht="12" customHeight="1" thickBot="1">
      <c r="A69" s="989"/>
      <c r="B69" s="990"/>
      <c r="C69" s="990"/>
      <c r="D69" s="990"/>
      <c r="E69" s="990"/>
      <c r="F69" s="990"/>
      <c r="G69" s="990"/>
      <c r="H69" s="990"/>
      <c r="I69" s="990"/>
      <c r="J69" s="991"/>
      <c r="L69" s="87"/>
      <c r="M69" s="67"/>
      <c r="N69" s="67"/>
      <c r="O69" s="80"/>
    </row>
    <row r="70" spans="1:17" s="92" customFormat="1" ht="12" customHeight="1">
      <c r="A70" s="67"/>
      <c r="B70" s="67"/>
      <c r="C70" s="67"/>
      <c r="D70" s="79"/>
      <c r="E70" s="79"/>
      <c r="F70" s="80"/>
      <c r="G70" s="79"/>
      <c r="H70" s="67"/>
      <c r="I70" s="68"/>
      <c r="J70" s="89"/>
      <c r="L70" s="87">
        <f t="shared" ref="L70:L75" si="0">IF(E70&gt;0,F70,0)</f>
        <v>0</v>
      </c>
      <c r="N70" s="67" t="str">
        <f t="shared" ref="N70:N75" si="1">+D70&amp;G70</f>
        <v/>
      </c>
      <c r="O70" s="68">
        <f>+F70</f>
        <v>0</v>
      </c>
      <c r="P70" s="109"/>
      <c r="Q70" s="328"/>
    </row>
    <row r="71" spans="1:17" s="92" customFormat="1" ht="12" customHeight="1">
      <c r="A71" s="67"/>
      <c r="B71" s="7" t="str">
        <f>Inputs!$C$2</f>
        <v>Rocky Mountain Power</v>
      </c>
      <c r="C71" s="67"/>
      <c r="D71" s="79"/>
      <c r="E71" s="79"/>
      <c r="F71" s="80"/>
      <c r="G71" s="79"/>
      <c r="H71" s="67"/>
      <c r="I71" s="87" t="s">
        <v>0</v>
      </c>
      <c r="J71" s="88">
        <v>7.2</v>
      </c>
      <c r="L71" s="87">
        <f t="shared" si="0"/>
        <v>0</v>
      </c>
      <c r="N71" s="67" t="str">
        <f t="shared" si="1"/>
        <v/>
      </c>
      <c r="O71" s="68">
        <f>+F71</f>
        <v>0</v>
      </c>
      <c r="P71" s="109"/>
      <c r="Q71" s="328"/>
    </row>
    <row r="72" spans="1:17" s="92" customFormat="1" ht="12" customHeight="1">
      <c r="A72" s="67"/>
      <c r="B72" s="7" t="str">
        <f>Inputs!$C$3</f>
        <v>Utah Results of Operations - December 2014</v>
      </c>
      <c r="C72" s="67"/>
      <c r="D72" s="79"/>
      <c r="E72" s="79"/>
      <c r="F72" s="80"/>
      <c r="G72" s="79"/>
      <c r="H72" s="67"/>
      <c r="I72" s="68"/>
      <c r="J72" s="89"/>
      <c r="L72" s="87">
        <f t="shared" si="0"/>
        <v>0</v>
      </c>
      <c r="N72" s="67" t="str">
        <f t="shared" si="1"/>
        <v/>
      </c>
      <c r="O72" s="68">
        <f>+F72</f>
        <v>0</v>
      </c>
      <c r="P72" s="109"/>
      <c r="Q72" s="328"/>
    </row>
    <row r="73" spans="1:17" s="92" customFormat="1" ht="12" customHeight="1">
      <c r="A73" s="67"/>
      <c r="B73" s="32" t="s">
        <v>356</v>
      </c>
      <c r="C73" s="67"/>
      <c r="D73" s="79"/>
      <c r="E73" s="79"/>
      <c r="F73" s="80"/>
      <c r="G73" s="79"/>
      <c r="H73" s="67"/>
      <c r="I73" s="68"/>
      <c r="J73" s="89"/>
      <c r="L73" s="87">
        <f t="shared" si="0"/>
        <v>0</v>
      </c>
      <c r="N73" s="67" t="str">
        <f t="shared" si="1"/>
        <v/>
      </c>
      <c r="O73" s="68">
        <f>+F73</f>
        <v>0</v>
      </c>
      <c r="P73" s="109"/>
      <c r="Q73" s="328"/>
    </row>
    <row r="74" spans="1:17" s="92" customFormat="1" ht="12" customHeight="1">
      <c r="A74" s="67"/>
      <c r="B74" s="67"/>
      <c r="C74" s="67"/>
      <c r="D74" s="79"/>
      <c r="E74" s="79"/>
      <c r="F74" s="80"/>
      <c r="G74" s="79"/>
      <c r="H74" s="67"/>
      <c r="I74" s="68"/>
      <c r="J74" s="89"/>
      <c r="L74" s="87">
        <f t="shared" si="0"/>
        <v>0</v>
      </c>
      <c r="N74" s="67" t="str">
        <f t="shared" si="1"/>
        <v/>
      </c>
      <c r="O74" s="68">
        <f>+F74</f>
        <v>0</v>
      </c>
      <c r="P74" s="109"/>
      <c r="Q74" s="328"/>
    </row>
    <row r="75" spans="1:17" s="92" customFormat="1" ht="12" customHeight="1">
      <c r="B75" s="67"/>
      <c r="C75" s="67"/>
      <c r="D75" s="79"/>
      <c r="E75" s="79"/>
      <c r="F75" s="80"/>
      <c r="G75" s="79"/>
      <c r="H75" s="67"/>
      <c r="I75" s="68"/>
      <c r="J75" s="89"/>
      <c r="L75" s="87">
        <f t="shared" si="0"/>
        <v>0</v>
      </c>
      <c r="N75" s="67" t="str">
        <f t="shared" si="1"/>
        <v/>
      </c>
      <c r="O75" s="68">
        <f t="shared" ref="O75:O138" si="2">+F75</f>
        <v>0</v>
      </c>
      <c r="P75" s="109"/>
      <c r="Q75" s="328"/>
    </row>
    <row r="76" spans="1:17" s="92" customFormat="1" ht="12" customHeight="1">
      <c r="B76" s="67"/>
      <c r="C76" s="67"/>
      <c r="D76" s="79"/>
      <c r="E76" s="79"/>
      <c r="F76" s="89" t="s">
        <v>1</v>
      </c>
      <c r="G76" s="79"/>
      <c r="H76" s="79"/>
      <c r="I76" s="90" t="str">
        <f>+Inputs!$C$6</f>
        <v>UTAH</v>
      </c>
      <c r="J76" s="79"/>
      <c r="L76" s="87">
        <f t="shared" ref="L76:L139" si="3">IF(E76&gt;0,F76,0)</f>
        <v>0</v>
      </c>
      <c r="N76" s="67" t="str">
        <f t="shared" ref="N76:N139" si="4">+D76&amp;G76</f>
        <v/>
      </c>
      <c r="O76" s="68" t="str">
        <f t="shared" si="2"/>
        <v>TOTAL</v>
      </c>
      <c r="P76" s="109"/>
      <c r="Q76" s="328"/>
    </row>
    <row r="77" spans="1:17" s="92" customFormat="1" ht="12" customHeight="1">
      <c r="B77" s="67"/>
      <c r="C77" s="67"/>
      <c r="D77" s="42" t="s">
        <v>2</v>
      </c>
      <c r="E77" s="42" t="s">
        <v>3</v>
      </c>
      <c r="F77" s="41" t="s">
        <v>4</v>
      </c>
      <c r="G77" s="42" t="s">
        <v>5</v>
      </c>
      <c r="H77" s="42" t="s">
        <v>6</v>
      </c>
      <c r="I77" s="43" t="s">
        <v>7</v>
      </c>
      <c r="J77" s="42" t="s">
        <v>8</v>
      </c>
      <c r="L77" s="87" t="str">
        <f t="shared" si="3"/>
        <v>COMPANY</v>
      </c>
      <c r="N77" s="67" t="str">
        <f t="shared" si="4"/>
        <v>ACCOUNTFACTOR</v>
      </c>
      <c r="O77" s="68" t="str">
        <f t="shared" si="2"/>
        <v>COMPANY</v>
      </c>
      <c r="P77" s="109"/>
      <c r="Q77" s="328"/>
    </row>
    <row r="78" spans="1:17" s="92" customFormat="1" ht="12" customHeight="1">
      <c r="A78" s="106"/>
      <c r="B78" s="38" t="s">
        <v>210</v>
      </c>
      <c r="D78" s="81"/>
      <c r="E78" s="81"/>
      <c r="F78" s="81"/>
      <c r="G78" s="81"/>
      <c r="H78" s="106"/>
      <c r="I78" s="117"/>
      <c r="J78" s="93"/>
      <c r="L78" s="87">
        <f t="shared" si="3"/>
        <v>0</v>
      </c>
      <c r="N78" s="67" t="str">
        <f t="shared" si="4"/>
        <v/>
      </c>
      <c r="O78" s="68">
        <f t="shared" si="2"/>
        <v>0</v>
      </c>
      <c r="P78" s="109"/>
      <c r="Q78" s="328"/>
    </row>
    <row r="79" spans="1:17" s="92" customFormat="1" ht="12" customHeight="1">
      <c r="A79" s="106"/>
      <c r="B79" s="67" t="s">
        <v>251</v>
      </c>
      <c r="D79" s="81">
        <v>282</v>
      </c>
      <c r="E79" s="81" t="s">
        <v>244</v>
      </c>
      <c r="F79" s="236">
        <v>3742495256.9230771</v>
      </c>
      <c r="G79" s="81" t="s">
        <v>133</v>
      </c>
      <c r="H79" s="82">
        <f>VLOOKUP(G79,'Alloc. Factors'!$B$2:$M$110,7,FALSE)</f>
        <v>0.43475464935004476</v>
      </c>
      <c r="I79" s="83">
        <f>F79*H79</f>
        <v>1627067213.1177981</v>
      </c>
      <c r="J79" s="157" t="s">
        <v>2152</v>
      </c>
      <c r="L79" s="87">
        <f t="shared" si="3"/>
        <v>3742495256.9230771</v>
      </c>
      <c r="N79" s="67" t="str">
        <f t="shared" si="4"/>
        <v>282DITBAL</v>
      </c>
      <c r="O79" s="68">
        <f t="shared" si="2"/>
        <v>3742495256.9230771</v>
      </c>
      <c r="P79" s="109"/>
      <c r="Q79" s="328"/>
    </row>
    <row r="80" spans="1:17" s="92" customFormat="1" ht="12" customHeight="1">
      <c r="A80" s="106"/>
      <c r="B80" s="67" t="s">
        <v>1998</v>
      </c>
      <c r="D80" s="81">
        <v>190</v>
      </c>
      <c r="E80" s="81" t="s">
        <v>244</v>
      </c>
      <c r="F80" s="236">
        <v>-38057777.230769232</v>
      </c>
      <c r="G80" s="81" t="s">
        <v>27</v>
      </c>
      <c r="H80" s="82">
        <f>VLOOKUP(G80,'Alloc. Factors'!$B$2:$M$110,7,FALSE)</f>
        <v>0.43330006394429971</v>
      </c>
      <c r="I80" s="83">
        <f t="shared" ref="I80:I89" si="5">F80*H80</f>
        <v>-16490437.307670221</v>
      </c>
      <c r="J80" s="157" t="s">
        <v>2152</v>
      </c>
      <c r="L80" s="87">
        <f t="shared" si="3"/>
        <v>-38057777.230769232</v>
      </c>
      <c r="N80" s="67" t="str">
        <f t="shared" si="4"/>
        <v>190SG</v>
      </c>
      <c r="O80" s="68">
        <f t="shared" si="2"/>
        <v>-38057777.230769232</v>
      </c>
      <c r="P80" s="109"/>
      <c r="Q80" s="328"/>
    </row>
    <row r="81" spans="1:17" s="92" customFormat="1" ht="12" customHeight="1">
      <c r="A81" s="106"/>
      <c r="B81" s="227" t="s">
        <v>1999</v>
      </c>
      <c r="D81" s="81">
        <v>281</v>
      </c>
      <c r="E81" s="81" t="s">
        <v>244</v>
      </c>
      <c r="F81" s="236">
        <v>236262360.61538461</v>
      </c>
      <c r="G81" s="81" t="s">
        <v>27</v>
      </c>
      <c r="H81" s="82">
        <f>VLOOKUP(G81,'Alloc. Factors'!$B$2:$M$110,7,FALSE)</f>
        <v>0.43330006394429971</v>
      </c>
      <c r="I81" s="83">
        <f t="shared" si="5"/>
        <v>102372495.96227735</v>
      </c>
      <c r="J81" s="157" t="s">
        <v>2152</v>
      </c>
      <c r="L81" s="87">
        <f t="shared" si="3"/>
        <v>236262360.61538461</v>
      </c>
      <c r="N81" s="67" t="str">
        <f t="shared" si="4"/>
        <v>281SG</v>
      </c>
      <c r="O81" s="68">
        <f t="shared" si="2"/>
        <v>236262360.61538461</v>
      </c>
      <c r="P81" s="109"/>
      <c r="Q81" s="328"/>
    </row>
    <row r="82" spans="1:17" s="92" customFormat="1" ht="12" customHeight="1">
      <c r="A82" s="106"/>
      <c r="B82" s="92" t="s">
        <v>2000</v>
      </c>
      <c r="D82" s="81">
        <v>282</v>
      </c>
      <c r="E82" s="81" t="s">
        <v>244</v>
      </c>
      <c r="F82" s="236">
        <v>-86632855.076923072</v>
      </c>
      <c r="G82" s="81" t="s">
        <v>147</v>
      </c>
      <c r="H82" s="82">
        <f>VLOOKUP(G82,'Alloc. Factors'!$B$2:$M$110,7,FALSE)</f>
        <v>0</v>
      </c>
      <c r="I82" s="83">
        <f t="shared" si="5"/>
        <v>0</v>
      </c>
      <c r="J82" s="157" t="s">
        <v>2152</v>
      </c>
      <c r="L82" s="87">
        <f t="shared" si="3"/>
        <v>-86632855.076923072</v>
      </c>
      <c r="N82" s="67" t="str">
        <f t="shared" si="4"/>
        <v>282CA</v>
      </c>
      <c r="O82" s="68">
        <f t="shared" si="2"/>
        <v>-86632855.076923072</v>
      </c>
      <c r="P82" s="109"/>
      <c r="Q82" s="328"/>
    </row>
    <row r="83" spans="1:17" s="92" customFormat="1" ht="12" customHeight="1">
      <c r="A83" s="106"/>
      <c r="B83" s="92" t="s">
        <v>21</v>
      </c>
      <c r="D83" s="81">
        <v>282</v>
      </c>
      <c r="E83" s="81" t="s">
        <v>244</v>
      </c>
      <c r="F83" s="236">
        <v>-222689901.53846154</v>
      </c>
      <c r="G83" s="81" t="s">
        <v>150</v>
      </c>
      <c r="H83" s="82">
        <f>VLOOKUP(G83,'Alloc. Factors'!$B$2:$M$110,7,FALSE)</f>
        <v>0</v>
      </c>
      <c r="I83" s="83">
        <f t="shared" si="5"/>
        <v>0</v>
      </c>
      <c r="J83" s="157" t="s">
        <v>2152</v>
      </c>
      <c r="L83" s="87">
        <f t="shared" si="3"/>
        <v>-222689901.53846154</v>
      </c>
      <c r="N83" s="67" t="str">
        <f t="shared" si="4"/>
        <v>282ID</v>
      </c>
      <c r="O83" s="68">
        <f t="shared" si="2"/>
        <v>-222689901.53846154</v>
      </c>
      <c r="P83" s="109"/>
      <c r="Q83" s="328"/>
    </row>
    <row r="84" spans="1:17" s="92" customFormat="1" ht="12" customHeight="1">
      <c r="A84" s="106"/>
      <c r="B84" s="92" t="s">
        <v>2001</v>
      </c>
      <c r="D84" s="81">
        <v>282</v>
      </c>
      <c r="E84" s="81" t="s">
        <v>244</v>
      </c>
      <c r="F84" s="236">
        <v>-63555071.769230768</v>
      </c>
      <c r="G84" s="81" t="s">
        <v>24</v>
      </c>
      <c r="H84" s="82">
        <f>VLOOKUP(G84,'Alloc. Factors'!$B$2:$M$110,7,FALSE)</f>
        <v>0</v>
      </c>
      <c r="I84" s="83">
        <f t="shared" si="5"/>
        <v>0</v>
      </c>
      <c r="J84" s="157" t="s">
        <v>2152</v>
      </c>
      <c r="L84" s="87">
        <f t="shared" si="3"/>
        <v>-63555071.769230768</v>
      </c>
      <c r="N84" s="67" t="str">
        <f t="shared" si="4"/>
        <v>282OTHER</v>
      </c>
      <c r="O84" s="68">
        <f t="shared" si="2"/>
        <v>-63555071.769230768</v>
      </c>
      <c r="P84" s="109"/>
      <c r="Q84" s="328"/>
    </row>
    <row r="85" spans="1:17" s="92" customFormat="1" ht="12" customHeight="1">
      <c r="A85" s="106"/>
      <c r="B85" s="92" t="s">
        <v>2002</v>
      </c>
      <c r="D85" s="81">
        <v>282</v>
      </c>
      <c r="E85" s="81" t="s">
        <v>244</v>
      </c>
      <c r="F85" s="236">
        <v>-1065287281.3076923</v>
      </c>
      <c r="G85" s="81" t="s">
        <v>148</v>
      </c>
      <c r="H85" s="82">
        <f>VLOOKUP(G85,'Alloc. Factors'!$B$2:$M$110,7,FALSE)</f>
        <v>0</v>
      </c>
      <c r="I85" s="83">
        <f t="shared" si="5"/>
        <v>0</v>
      </c>
      <c r="J85" s="157" t="s">
        <v>2152</v>
      </c>
      <c r="L85" s="87">
        <f t="shared" si="3"/>
        <v>-1065287281.3076923</v>
      </c>
      <c r="N85" s="67" t="str">
        <f t="shared" si="4"/>
        <v>282OR</v>
      </c>
      <c r="O85" s="68">
        <f t="shared" si="2"/>
        <v>-1065287281.3076923</v>
      </c>
      <c r="P85" s="109"/>
      <c r="Q85" s="328"/>
    </row>
    <row r="86" spans="1:17" s="92" customFormat="1" ht="12" customHeight="1">
      <c r="A86" s="106"/>
      <c r="B86" s="92" t="s">
        <v>2003</v>
      </c>
      <c r="D86" s="81">
        <v>282</v>
      </c>
      <c r="E86" s="81" t="s">
        <v>244</v>
      </c>
      <c r="F86" s="236">
        <v>-1727414464.3846154</v>
      </c>
      <c r="G86" s="81" t="s">
        <v>146</v>
      </c>
      <c r="H86" s="82">
        <f>VLOOKUP(G86,'Alloc. Factors'!$B$2:$M$110,7,FALSE)</f>
        <v>1</v>
      </c>
      <c r="I86" s="83">
        <f t="shared" si="5"/>
        <v>-1727414464.3846154</v>
      </c>
      <c r="J86" s="81" t="s">
        <v>2152</v>
      </c>
      <c r="L86" s="87">
        <f t="shared" si="3"/>
        <v>-1727414464.3846154</v>
      </c>
      <c r="N86" s="67" t="str">
        <f t="shared" si="4"/>
        <v>282UT</v>
      </c>
      <c r="O86" s="68">
        <f t="shared" si="2"/>
        <v>-1727414464.3846154</v>
      </c>
      <c r="P86" s="109"/>
      <c r="Q86" s="328"/>
    </row>
    <row r="87" spans="1:17" s="92" customFormat="1" ht="12" customHeight="1">
      <c r="A87" s="106"/>
      <c r="B87" s="92" t="s">
        <v>17</v>
      </c>
      <c r="D87" s="81">
        <v>282</v>
      </c>
      <c r="E87" s="81" t="s">
        <v>244</v>
      </c>
      <c r="F87" s="236">
        <v>-237523907.84615386</v>
      </c>
      <c r="G87" s="81" t="s">
        <v>149</v>
      </c>
      <c r="H87" s="82">
        <f>VLOOKUP(G87,'Alloc. Factors'!$B$2:$M$110,7,FALSE)</f>
        <v>0</v>
      </c>
      <c r="I87" s="83">
        <f t="shared" si="5"/>
        <v>0</v>
      </c>
      <c r="J87" s="157" t="s">
        <v>2152</v>
      </c>
      <c r="L87" s="87">
        <f t="shared" si="3"/>
        <v>-237523907.84615386</v>
      </c>
      <c r="N87" s="67" t="str">
        <f t="shared" si="4"/>
        <v>282WA</v>
      </c>
      <c r="O87" s="68">
        <f t="shared" si="2"/>
        <v>-237523907.84615386</v>
      </c>
      <c r="P87" s="109"/>
      <c r="Q87" s="328"/>
    </row>
    <row r="88" spans="1:17" s="92" customFormat="1" ht="12" customHeight="1">
      <c r="A88" s="106"/>
      <c r="B88" s="92" t="s">
        <v>2004</v>
      </c>
      <c r="D88" s="81">
        <v>282</v>
      </c>
      <c r="E88" s="81" t="s">
        <v>244</v>
      </c>
      <c r="F88" s="236">
        <v>-557231047.53846157</v>
      </c>
      <c r="G88" s="81" t="s">
        <v>104</v>
      </c>
      <c r="H88" s="82">
        <f>VLOOKUP(G88,'Alloc. Factors'!$B$2:$M$110,7,FALSE)</f>
        <v>0</v>
      </c>
      <c r="I88" s="83">
        <f t="shared" si="5"/>
        <v>0</v>
      </c>
      <c r="J88" s="157" t="s">
        <v>2152</v>
      </c>
      <c r="L88" s="87">
        <f t="shared" si="3"/>
        <v>-557231047.53846157</v>
      </c>
      <c r="N88" s="67" t="str">
        <f t="shared" si="4"/>
        <v>282WYP</v>
      </c>
      <c r="O88" s="68">
        <f t="shared" si="2"/>
        <v>-557231047.53846157</v>
      </c>
      <c r="P88" s="109"/>
      <c r="Q88" s="328"/>
    </row>
    <row r="89" spans="1:17" s="92" customFormat="1" ht="12" customHeight="1">
      <c r="A89" s="106"/>
      <c r="B89" s="227" t="s">
        <v>2173</v>
      </c>
      <c r="D89" s="81">
        <v>283</v>
      </c>
      <c r="E89" s="81" t="s">
        <v>244</v>
      </c>
      <c r="F89" s="236">
        <v>934500</v>
      </c>
      <c r="G89" s="81" t="s">
        <v>27</v>
      </c>
      <c r="H89" s="82">
        <f>VLOOKUP(G89,'Alloc. Factors'!$B$2:$M$110,7,FALSE)</f>
        <v>0.43330006394429971</v>
      </c>
      <c r="I89" s="83">
        <f t="shared" si="5"/>
        <v>404918.90975594806</v>
      </c>
      <c r="J89" s="157" t="s">
        <v>2152</v>
      </c>
      <c r="L89" s="87">
        <f t="shared" si="3"/>
        <v>934500</v>
      </c>
      <c r="N89" s="67" t="str">
        <f t="shared" si="4"/>
        <v>283SG</v>
      </c>
      <c r="O89" s="68">
        <f t="shared" si="2"/>
        <v>934500</v>
      </c>
      <c r="P89" s="109"/>
      <c r="Q89" s="328"/>
    </row>
    <row r="90" spans="1:17" s="92" customFormat="1" ht="12" customHeight="1">
      <c r="A90" s="106"/>
      <c r="B90" s="227" t="s">
        <v>2005</v>
      </c>
      <c r="D90" s="81">
        <v>282</v>
      </c>
      <c r="E90" s="81" t="s">
        <v>244</v>
      </c>
      <c r="F90" s="236">
        <v>7237076.538461538</v>
      </c>
      <c r="G90" s="81" t="s">
        <v>27</v>
      </c>
      <c r="H90" s="82">
        <f>VLOOKUP(G90,'Alloc. Factors'!$B$2:$M$110,7,FALSE)</f>
        <v>0.43330006394429971</v>
      </c>
      <c r="I90" s="83">
        <f t="shared" ref="I90:I95" si="6">F90*H90</f>
        <v>3135825.7268851758</v>
      </c>
      <c r="J90" s="157" t="s">
        <v>2152</v>
      </c>
      <c r="L90" s="87">
        <f t="shared" si="3"/>
        <v>7237076.538461538</v>
      </c>
      <c r="N90" s="67" t="str">
        <f t="shared" si="4"/>
        <v>282SG</v>
      </c>
      <c r="O90" s="68">
        <f t="shared" si="2"/>
        <v>7237076.538461538</v>
      </c>
      <c r="P90" s="109"/>
      <c r="Q90" s="328"/>
    </row>
    <row r="91" spans="1:17" s="92" customFormat="1" ht="12" customHeight="1">
      <c r="A91" s="106"/>
      <c r="B91" s="893" t="s">
        <v>2116</v>
      </c>
      <c r="D91" s="81">
        <v>282</v>
      </c>
      <c r="E91" s="81" t="s">
        <v>244</v>
      </c>
      <c r="F91" s="236">
        <v>-142172.53846153847</v>
      </c>
      <c r="G91" s="81" t="s">
        <v>9</v>
      </c>
      <c r="H91" s="82">
        <f>VLOOKUP(G91,'Alloc. Factors'!$B$2:$M$110,7,FALSE)</f>
        <v>0.42847774434674141</v>
      </c>
      <c r="I91" s="83">
        <f t="shared" si="6"/>
        <v>-60917.768588050341</v>
      </c>
      <c r="J91" s="81" t="s">
        <v>2152</v>
      </c>
      <c r="L91" s="87">
        <f t="shared" si="3"/>
        <v>-142172.53846153847</v>
      </c>
      <c r="N91" s="67" t="str">
        <f t="shared" si="4"/>
        <v>282SE</v>
      </c>
      <c r="O91" s="68">
        <f t="shared" si="2"/>
        <v>-142172.53846153847</v>
      </c>
      <c r="P91" s="109"/>
      <c r="Q91" s="328"/>
    </row>
    <row r="92" spans="1:17" s="92" customFormat="1" ht="12" customHeight="1">
      <c r="A92" s="106"/>
      <c r="B92" s="893" t="s">
        <v>2006</v>
      </c>
      <c r="D92" s="81">
        <v>282</v>
      </c>
      <c r="E92" s="81" t="s">
        <v>244</v>
      </c>
      <c r="F92" s="236">
        <v>1185333.7848426483</v>
      </c>
      <c r="G92" s="81" t="s">
        <v>50</v>
      </c>
      <c r="H92" s="82">
        <f>VLOOKUP(G92,'Alloc. Factors'!$B$2:$M$110,7,FALSE)</f>
        <v>0.44194213221050854</v>
      </c>
      <c r="I92" s="83">
        <f t="shared" si="6"/>
        <v>523848.94025451218</v>
      </c>
      <c r="J92" s="81" t="s">
        <v>2152</v>
      </c>
      <c r="L92" s="87">
        <f t="shared" si="3"/>
        <v>1185333.7848426483</v>
      </c>
      <c r="N92" s="67" t="str">
        <f t="shared" si="4"/>
        <v>282SNP</v>
      </c>
      <c r="O92" s="68">
        <f t="shared" si="2"/>
        <v>1185333.7848426483</v>
      </c>
      <c r="P92" s="109"/>
      <c r="Q92" s="328"/>
    </row>
    <row r="93" spans="1:17" s="92" customFormat="1" ht="12" customHeight="1">
      <c r="A93" s="106"/>
      <c r="B93" s="889" t="s">
        <v>2007</v>
      </c>
      <c r="D93" s="81">
        <v>282</v>
      </c>
      <c r="E93" s="81" t="s">
        <v>244</v>
      </c>
      <c r="F93" s="236">
        <v>78517.997109999997</v>
      </c>
      <c r="G93" s="81" t="s">
        <v>98</v>
      </c>
      <c r="H93" s="82">
        <f>VLOOKUP(G93,'Alloc. Factors'!$B$2:$M$110,7,FALSE)</f>
        <v>0.4794671080158367</v>
      </c>
      <c r="I93" s="83">
        <f t="shared" si="6"/>
        <v>37646.79700152752</v>
      </c>
      <c r="J93" s="81" t="s">
        <v>2152</v>
      </c>
      <c r="L93" s="87">
        <f t="shared" si="3"/>
        <v>78517.997109999997</v>
      </c>
      <c r="N93" s="67" t="str">
        <f t="shared" si="4"/>
        <v>282CIAC</v>
      </c>
      <c r="O93" s="68">
        <f t="shared" si="2"/>
        <v>78517.997109999997</v>
      </c>
      <c r="P93" s="109"/>
      <c r="Q93" s="328"/>
    </row>
    <row r="94" spans="1:17" s="92" customFormat="1" ht="12" customHeight="1">
      <c r="A94" s="106"/>
      <c r="B94" s="889" t="s">
        <v>2008</v>
      </c>
      <c r="D94" s="81">
        <v>282</v>
      </c>
      <c r="E94" s="81" t="s">
        <v>244</v>
      </c>
      <c r="F94" s="236">
        <v>11014062.622261345</v>
      </c>
      <c r="G94" s="81" t="s">
        <v>27</v>
      </c>
      <c r="H94" s="82">
        <f>VLOOKUP(G94,'Alloc. Factors'!$B$2:$M$110,7,FALSE)</f>
        <v>0.43330006394429971</v>
      </c>
      <c r="I94" s="83">
        <f t="shared" si="6"/>
        <v>4772394.0385123622</v>
      </c>
      <c r="J94" s="157" t="s">
        <v>2152</v>
      </c>
      <c r="L94" s="87">
        <f t="shared" si="3"/>
        <v>11014062.622261345</v>
      </c>
      <c r="N94" s="67" t="str">
        <f t="shared" si="4"/>
        <v>282SG</v>
      </c>
      <c r="O94" s="68">
        <f t="shared" si="2"/>
        <v>11014062.622261345</v>
      </c>
      <c r="P94" s="109"/>
      <c r="Q94" s="328"/>
    </row>
    <row r="95" spans="1:17" s="92" customFormat="1" ht="12" customHeight="1">
      <c r="A95" s="106"/>
      <c r="B95" s="889" t="s">
        <v>2009</v>
      </c>
      <c r="D95" s="81">
        <v>282</v>
      </c>
      <c r="E95" s="81" t="s">
        <v>244</v>
      </c>
      <c r="F95" s="236">
        <v>253060.06050942442</v>
      </c>
      <c r="G95" s="81" t="s">
        <v>71</v>
      </c>
      <c r="H95" s="82">
        <f>VLOOKUP(G95,'Alloc. Factors'!$B$2:$M$110,7,FALSE)</f>
        <v>0.4794671080158367</v>
      </c>
      <c r="I95" s="83">
        <f t="shared" si="6"/>
        <v>121333.97536676638</v>
      </c>
      <c r="J95" s="157" t="s">
        <v>2152</v>
      </c>
      <c r="L95" s="87">
        <f t="shared" si="3"/>
        <v>253060.06050942442</v>
      </c>
      <c r="N95" s="67" t="str">
        <f t="shared" si="4"/>
        <v>282SNPD</v>
      </c>
      <c r="O95" s="68">
        <f t="shared" si="2"/>
        <v>253060.06050942442</v>
      </c>
      <c r="P95" s="109"/>
      <c r="Q95" s="328"/>
    </row>
    <row r="96" spans="1:17" s="92" customFormat="1" ht="12" customHeight="1">
      <c r="A96" s="106"/>
      <c r="B96" s="889" t="s">
        <v>2010</v>
      </c>
      <c r="D96" s="81">
        <v>282</v>
      </c>
      <c r="E96" s="81" t="s">
        <v>244</v>
      </c>
      <c r="F96" s="236">
        <v>6403.5384615384619</v>
      </c>
      <c r="G96" s="81" t="s">
        <v>40</v>
      </c>
      <c r="H96" s="82">
        <f>VLOOKUP(G96,'Alloc. Factors'!$B$2:$M$110,7,FALSE)</f>
        <v>0.42998140488280023</v>
      </c>
      <c r="I96" s="83">
        <f>F96*H96</f>
        <v>2753.4024639133531</v>
      </c>
      <c r="J96" s="83" t="s">
        <v>2152</v>
      </c>
      <c r="L96" s="87">
        <f t="shared" si="3"/>
        <v>6403.5384615384619</v>
      </c>
      <c r="N96" s="67" t="str">
        <f t="shared" si="4"/>
        <v>282SO</v>
      </c>
      <c r="O96" s="68">
        <f t="shared" si="2"/>
        <v>6403.5384615384619</v>
      </c>
      <c r="P96" s="109"/>
      <c r="Q96" s="328"/>
    </row>
    <row r="97" spans="1:17" s="92" customFormat="1" ht="12" customHeight="1">
      <c r="A97" s="106"/>
      <c r="B97" s="106"/>
      <c r="C97" s="106"/>
      <c r="D97" s="93"/>
      <c r="E97" s="93"/>
      <c r="F97" s="939">
        <f>SUM(F80:F96)</f>
        <v>-3741563164.0737381</v>
      </c>
      <c r="G97" s="84"/>
      <c r="H97" s="82"/>
      <c r="I97" s="239">
        <f>SUM(I80:I96)</f>
        <v>-1632594601.7083561</v>
      </c>
      <c r="J97" s="83"/>
      <c r="L97" s="87">
        <f t="shared" si="3"/>
        <v>0</v>
      </c>
      <c r="N97" s="67" t="str">
        <f t="shared" si="4"/>
        <v/>
      </c>
      <c r="O97" s="68">
        <f t="shared" si="2"/>
        <v>-3741563164.0737381</v>
      </c>
      <c r="P97" s="109"/>
      <c r="Q97" s="328"/>
    </row>
    <row r="98" spans="1:17" s="92" customFormat="1" ht="12" customHeight="1">
      <c r="A98" s="106"/>
      <c r="B98" s="106"/>
      <c r="C98" s="119"/>
      <c r="D98" s="93"/>
      <c r="E98" s="93"/>
      <c r="F98" s="150"/>
      <c r="G98" s="84"/>
      <c r="H98" s="82"/>
      <c r="I98" s="83"/>
      <c r="J98" s="83"/>
      <c r="L98" s="87">
        <f t="shared" si="3"/>
        <v>0</v>
      </c>
      <c r="N98" s="67" t="str">
        <f t="shared" si="4"/>
        <v/>
      </c>
      <c r="O98" s="68">
        <f t="shared" si="2"/>
        <v>0</v>
      </c>
      <c r="P98" s="109"/>
      <c r="Q98" s="328"/>
    </row>
    <row r="99" spans="1:17" s="92" customFormat="1" ht="12" customHeight="1">
      <c r="A99" s="106"/>
      <c r="B99" s="106"/>
      <c r="C99" s="119"/>
      <c r="D99" s="93"/>
      <c r="E99" s="93"/>
      <c r="F99" s="150"/>
      <c r="G99" s="93"/>
      <c r="H99" s="83"/>
      <c r="I99" s="150"/>
      <c r="J99" s="83"/>
      <c r="L99" s="87">
        <f t="shared" si="3"/>
        <v>0</v>
      </c>
      <c r="N99" s="67" t="str">
        <f t="shared" si="4"/>
        <v/>
      </c>
      <c r="O99" s="68">
        <f t="shared" si="2"/>
        <v>0</v>
      </c>
      <c r="P99" s="109"/>
      <c r="Q99" s="328"/>
    </row>
    <row r="100" spans="1:17" s="92" customFormat="1" ht="12" customHeight="1">
      <c r="A100" s="106"/>
      <c r="B100" s="106"/>
      <c r="C100" s="106"/>
      <c r="D100" s="93"/>
      <c r="E100" s="93"/>
      <c r="F100" s="83"/>
      <c r="G100" s="160"/>
      <c r="H100" s="83"/>
      <c r="I100" s="153"/>
      <c r="J100" s="83"/>
      <c r="L100" s="87">
        <f t="shared" si="3"/>
        <v>0</v>
      </c>
      <c r="N100" s="67" t="str">
        <f t="shared" si="4"/>
        <v/>
      </c>
      <c r="O100" s="68">
        <f t="shared" si="2"/>
        <v>0</v>
      </c>
      <c r="P100" s="109"/>
      <c r="Q100" s="328"/>
    </row>
    <row r="101" spans="1:17" s="92" customFormat="1" ht="12" customHeight="1">
      <c r="A101" s="106"/>
      <c r="B101" s="106"/>
      <c r="C101" s="119"/>
      <c r="D101" s="93"/>
      <c r="E101" s="27"/>
      <c r="F101" s="83"/>
      <c r="G101" s="897"/>
      <c r="H101" s="83"/>
      <c r="I101" s="49"/>
      <c r="J101" s="28"/>
      <c r="L101" s="87">
        <f t="shared" si="3"/>
        <v>0</v>
      </c>
      <c r="N101" s="67" t="str">
        <f t="shared" si="4"/>
        <v/>
      </c>
      <c r="O101" s="68">
        <f t="shared" si="2"/>
        <v>0</v>
      </c>
      <c r="P101" s="109"/>
      <c r="Q101" s="328"/>
    </row>
    <row r="102" spans="1:17" s="92" customFormat="1" ht="12" customHeight="1">
      <c r="A102" s="106"/>
      <c r="B102" s="21"/>
      <c r="C102" s="9"/>
      <c r="D102" s="93"/>
      <c r="E102" s="93"/>
      <c r="F102" s="117"/>
      <c r="G102" s="160"/>
      <c r="H102" s="83"/>
      <c r="I102" s="107"/>
      <c r="J102" s="83"/>
      <c r="L102" s="87">
        <f t="shared" si="3"/>
        <v>0</v>
      </c>
      <c r="N102" s="67" t="str">
        <f t="shared" si="4"/>
        <v/>
      </c>
      <c r="O102" s="68">
        <f t="shared" si="2"/>
        <v>0</v>
      </c>
      <c r="P102" s="109"/>
      <c r="Q102" s="328"/>
    </row>
    <row r="103" spans="1:17" s="92" customFormat="1" ht="12" customHeight="1">
      <c r="A103" s="106"/>
      <c r="B103" s="93"/>
      <c r="C103" s="106"/>
      <c r="D103" s="93"/>
      <c r="E103" s="93"/>
      <c r="F103" s="117"/>
      <c r="G103" s="93"/>
      <c r="H103" s="106"/>
      <c r="I103" s="107"/>
      <c r="J103" s="83"/>
      <c r="L103" s="87">
        <f t="shared" si="3"/>
        <v>0</v>
      </c>
      <c r="N103" s="67" t="str">
        <f t="shared" si="4"/>
        <v/>
      </c>
      <c r="O103" s="68">
        <f t="shared" si="2"/>
        <v>0</v>
      </c>
      <c r="P103" s="109"/>
      <c r="Q103" s="328"/>
    </row>
    <row r="104" spans="1:17" s="92" customFormat="1" ht="12" customHeight="1">
      <c r="A104" s="106"/>
      <c r="B104" s="106"/>
      <c r="C104" s="106"/>
      <c r="D104" s="93"/>
      <c r="E104" s="93"/>
      <c r="F104" s="117"/>
      <c r="G104" s="93"/>
      <c r="H104" s="106"/>
      <c r="I104" s="107"/>
      <c r="J104" s="83"/>
      <c r="L104" s="87">
        <f t="shared" si="3"/>
        <v>0</v>
      </c>
      <c r="N104" s="67" t="str">
        <f t="shared" si="4"/>
        <v/>
      </c>
      <c r="O104" s="68">
        <f t="shared" si="2"/>
        <v>0</v>
      </c>
      <c r="P104" s="109"/>
      <c r="Q104" s="328"/>
    </row>
    <row r="105" spans="1:17" s="92" customFormat="1" ht="12" customHeight="1">
      <c r="A105" s="106"/>
      <c r="B105" s="21"/>
      <c r="C105" s="106"/>
      <c r="D105" s="93"/>
      <c r="E105" s="93"/>
      <c r="F105" s="117"/>
      <c r="G105" s="93"/>
      <c r="H105" s="93"/>
      <c r="I105" s="153"/>
      <c r="J105" s="83"/>
      <c r="L105" s="87">
        <f t="shared" si="3"/>
        <v>0</v>
      </c>
      <c r="N105" s="67" t="str">
        <f t="shared" si="4"/>
        <v/>
      </c>
      <c r="O105" s="68">
        <f t="shared" si="2"/>
        <v>0</v>
      </c>
      <c r="P105" s="109"/>
      <c r="Q105" s="328"/>
    </row>
    <row r="106" spans="1:17" s="92" customFormat="1" ht="12" customHeight="1">
      <c r="A106" s="91"/>
      <c r="B106" s="106"/>
      <c r="C106" s="106"/>
      <c r="D106" s="93"/>
      <c r="E106" s="93"/>
      <c r="F106" s="83"/>
      <c r="G106" s="93"/>
      <c r="H106" s="83"/>
      <c r="I106" s="107"/>
      <c r="J106" s="93"/>
      <c r="L106" s="87">
        <f t="shared" si="3"/>
        <v>0</v>
      </c>
      <c r="N106" s="67" t="str">
        <f t="shared" si="4"/>
        <v/>
      </c>
      <c r="O106" s="68">
        <f t="shared" si="2"/>
        <v>0</v>
      </c>
      <c r="P106" s="109"/>
      <c r="Q106" s="328"/>
    </row>
    <row r="107" spans="1:17" s="92" customFormat="1" ht="12" customHeight="1">
      <c r="A107" s="91"/>
      <c r="B107" s="106"/>
      <c r="C107" s="106"/>
      <c r="D107" s="93"/>
      <c r="E107" s="93"/>
      <c r="F107" s="83"/>
      <c r="G107" s="93"/>
      <c r="H107" s="83"/>
      <c r="I107" s="107"/>
      <c r="J107" s="93"/>
      <c r="L107" s="87">
        <f t="shared" si="3"/>
        <v>0</v>
      </c>
      <c r="N107" s="67" t="str">
        <f t="shared" si="4"/>
        <v/>
      </c>
      <c r="O107" s="68">
        <f t="shared" si="2"/>
        <v>0</v>
      </c>
      <c r="P107" s="109"/>
      <c r="Q107" s="328"/>
    </row>
    <row r="108" spans="1:17" s="92" customFormat="1" ht="12" customHeight="1">
      <c r="A108" s="91"/>
      <c r="B108" s="106"/>
      <c r="C108" s="106"/>
      <c r="D108" s="93"/>
      <c r="E108" s="93"/>
      <c r="F108" s="117"/>
      <c r="G108" s="93"/>
      <c r="H108" s="107"/>
      <c r="I108" s="107"/>
      <c r="J108" s="93"/>
      <c r="L108" s="87">
        <f t="shared" si="3"/>
        <v>0</v>
      </c>
      <c r="N108" s="67" t="str">
        <f t="shared" si="4"/>
        <v/>
      </c>
      <c r="O108" s="68">
        <f t="shared" si="2"/>
        <v>0</v>
      </c>
      <c r="P108" s="109"/>
      <c r="Q108" s="328"/>
    </row>
    <row r="109" spans="1:17" s="92" customFormat="1" ht="12" customHeight="1">
      <c r="A109" s="91"/>
      <c r="B109" s="106"/>
      <c r="C109" s="106"/>
      <c r="D109" s="93"/>
      <c r="E109" s="93"/>
      <c r="F109" s="117"/>
      <c r="G109" s="93"/>
      <c r="H109" s="107"/>
      <c r="I109" s="107"/>
      <c r="J109" s="93"/>
      <c r="L109" s="87">
        <f t="shared" si="3"/>
        <v>0</v>
      </c>
      <c r="N109" s="67" t="str">
        <f t="shared" si="4"/>
        <v/>
      </c>
      <c r="O109" s="68">
        <f t="shared" si="2"/>
        <v>0</v>
      </c>
      <c r="P109" s="109"/>
      <c r="Q109" s="328"/>
    </row>
    <row r="110" spans="1:17" s="92" customFormat="1" ht="12" customHeight="1">
      <c r="A110" s="91"/>
      <c r="B110" s="106"/>
      <c r="C110" s="106"/>
      <c r="D110" s="93"/>
      <c r="E110" s="93"/>
      <c r="F110" s="117"/>
      <c r="G110" s="93"/>
      <c r="H110" s="107"/>
      <c r="I110" s="107"/>
      <c r="J110" s="93"/>
      <c r="L110" s="87">
        <f t="shared" si="3"/>
        <v>0</v>
      </c>
      <c r="N110" s="67" t="str">
        <f t="shared" si="4"/>
        <v/>
      </c>
      <c r="O110" s="68">
        <f t="shared" si="2"/>
        <v>0</v>
      </c>
      <c r="P110" s="109"/>
      <c r="Q110" s="328"/>
    </row>
    <row r="111" spans="1:17" s="92" customFormat="1" ht="12" customHeight="1">
      <c r="A111" s="91"/>
      <c r="B111" s="106"/>
      <c r="C111" s="106"/>
      <c r="D111" s="93"/>
      <c r="E111" s="93"/>
      <c r="F111" s="117"/>
      <c r="G111" s="93"/>
      <c r="H111" s="107"/>
      <c r="I111" s="107"/>
      <c r="J111" s="93"/>
      <c r="L111" s="87">
        <f t="shared" si="3"/>
        <v>0</v>
      </c>
      <c r="N111" s="67" t="str">
        <f t="shared" si="4"/>
        <v/>
      </c>
      <c r="O111" s="68">
        <f t="shared" si="2"/>
        <v>0</v>
      </c>
      <c r="P111" s="109"/>
      <c r="Q111" s="328"/>
    </row>
    <row r="112" spans="1:17" s="92" customFormat="1" ht="12" customHeight="1">
      <c r="A112" s="91"/>
      <c r="B112" s="106"/>
      <c r="C112" s="106"/>
      <c r="D112" s="93"/>
      <c r="E112" s="93"/>
      <c r="F112" s="117"/>
      <c r="G112" s="93"/>
      <c r="H112" s="107"/>
      <c r="I112" s="107"/>
      <c r="J112" s="93"/>
      <c r="L112" s="87">
        <f t="shared" si="3"/>
        <v>0</v>
      </c>
      <c r="N112" s="67" t="str">
        <f t="shared" si="4"/>
        <v/>
      </c>
      <c r="O112" s="68">
        <f t="shared" si="2"/>
        <v>0</v>
      </c>
      <c r="P112" s="109"/>
      <c r="Q112" s="328"/>
    </row>
    <row r="113" spans="1:17" s="92" customFormat="1" ht="12" customHeight="1">
      <c r="A113" s="91"/>
      <c r="B113" s="106"/>
      <c r="C113" s="106"/>
      <c r="D113" s="93"/>
      <c r="E113" s="93"/>
      <c r="F113" s="117"/>
      <c r="G113" s="93"/>
      <c r="H113" s="107"/>
      <c r="I113" s="107"/>
      <c r="J113" s="93"/>
      <c r="L113" s="87">
        <f t="shared" si="3"/>
        <v>0</v>
      </c>
      <c r="N113" s="67" t="str">
        <f t="shared" si="4"/>
        <v/>
      </c>
      <c r="O113" s="68">
        <f t="shared" si="2"/>
        <v>0</v>
      </c>
      <c r="P113" s="109"/>
      <c r="Q113" s="328"/>
    </row>
    <row r="114" spans="1:17" s="92" customFormat="1" ht="12" customHeight="1">
      <c r="A114" s="91"/>
      <c r="B114" s="106"/>
      <c r="C114" s="106"/>
      <c r="D114" s="93"/>
      <c r="E114" s="93"/>
      <c r="F114" s="117"/>
      <c r="G114" s="93"/>
      <c r="H114" s="107"/>
      <c r="I114" s="107"/>
      <c r="J114" s="93"/>
      <c r="L114" s="87">
        <f t="shared" si="3"/>
        <v>0</v>
      </c>
      <c r="N114" s="67" t="str">
        <f t="shared" si="4"/>
        <v/>
      </c>
      <c r="O114" s="68">
        <f t="shared" si="2"/>
        <v>0</v>
      </c>
      <c r="P114" s="109"/>
      <c r="Q114" s="328"/>
    </row>
    <row r="115" spans="1:17" s="92" customFormat="1" ht="12" customHeight="1">
      <c r="A115" s="91"/>
      <c r="B115" s="106"/>
      <c r="C115" s="106"/>
      <c r="D115" s="93"/>
      <c r="E115" s="93"/>
      <c r="F115" s="117"/>
      <c r="G115" s="93"/>
      <c r="H115" s="106"/>
      <c r="I115" s="107"/>
      <c r="J115" s="93"/>
      <c r="L115" s="87">
        <f t="shared" si="3"/>
        <v>0</v>
      </c>
      <c r="N115" s="67" t="str">
        <f t="shared" si="4"/>
        <v/>
      </c>
      <c r="O115" s="68">
        <f t="shared" si="2"/>
        <v>0</v>
      </c>
      <c r="P115" s="109"/>
      <c r="Q115" s="328"/>
    </row>
    <row r="116" spans="1:17" s="92" customFormat="1" ht="12" customHeight="1">
      <c r="A116" s="106"/>
      <c r="B116" s="9"/>
      <c r="C116" s="106"/>
      <c r="D116" s="93"/>
      <c r="E116" s="93"/>
      <c r="F116" s="117"/>
      <c r="G116" s="93"/>
      <c r="H116" s="106"/>
      <c r="I116" s="107"/>
      <c r="J116" s="93"/>
      <c r="L116" s="87">
        <f t="shared" si="3"/>
        <v>0</v>
      </c>
      <c r="N116" s="67" t="str">
        <f t="shared" si="4"/>
        <v/>
      </c>
      <c r="O116" s="68">
        <f t="shared" si="2"/>
        <v>0</v>
      </c>
      <c r="P116" s="109"/>
      <c r="Q116" s="328"/>
    </row>
    <row r="117" spans="1:17" s="92" customFormat="1" ht="12" customHeight="1">
      <c r="A117" s="106"/>
      <c r="B117" s="9"/>
      <c r="C117" s="106"/>
      <c r="D117" s="93"/>
      <c r="E117" s="93"/>
      <c r="F117" s="117"/>
      <c r="G117" s="93"/>
      <c r="H117" s="106"/>
      <c r="I117" s="107"/>
      <c r="J117" s="93"/>
      <c r="L117" s="87">
        <f t="shared" si="3"/>
        <v>0</v>
      </c>
      <c r="N117" s="67" t="str">
        <f t="shared" si="4"/>
        <v/>
      </c>
      <c r="O117" s="68">
        <f t="shared" si="2"/>
        <v>0</v>
      </c>
      <c r="P117" s="109"/>
      <c r="Q117" s="328"/>
    </row>
    <row r="118" spans="1:17" s="92" customFormat="1" ht="12" customHeight="1">
      <c r="A118" s="106"/>
      <c r="B118" s="9"/>
      <c r="C118" s="106"/>
      <c r="D118" s="93"/>
      <c r="E118" s="93"/>
      <c r="F118" s="117"/>
      <c r="G118" s="93"/>
      <c r="H118" s="106"/>
      <c r="I118" s="107"/>
      <c r="J118" s="93"/>
      <c r="L118" s="87">
        <f t="shared" si="3"/>
        <v>0</v>
      </c>
      <c r="N118" s="67" t="str">
        <f t="shared" si="4"/>
        <v/>
      </c>
      <c r="O118" s="68">
        <f t="shared" si="2"/>
        <v>0</v>
      </c>
      <c r="P118" s="109"/>
      <c r="Q118" s="328"/>
    </row>
    <row r="119" spans="1:17" s="92" customFormat="1" ht="12" customHeight="1">
      <c r="A119" s="106"/>
      <c r="B119" s="9"/>
      <c r="C119" s="106"/>
      <c r="D119" s="93"/>
      <c r="E119" s="93"/>
      <c r="F119" s="117"/>
      <c r="G119" s="93"/>
      <c r="H119" s="106"/>
      <c r="I119" s="107"/>
      <c r="J119" s="93"/>
      <c r="L119" s="87">
        <f t="shared" si="3"/>
        <v>0</v>
      </c>
      <c r="N119" s="67" t="str">
        <f t="shared" si="4"/>
        <v/>
      </c>
      <c r="O119" s="68">
        <f t="shared" si="2"/>
        <v>0</v>
      </c>
      <c r="P119" s="109"/>
      <c r="Q119" s="328"/>
    </row>
    <row r="120" spans="1:17" s="92" customFormat="1" ht="12" customHeight="1">
      <c r="A120" s="106"/>
      <c r="B120" s="106"/>
      <c r="C120" s="106"/>
      <c r="D120" s="93"/>
      <c r="E120" s="93"/>
      <c r="F120" s="117"/>
      <c r="G120" s="93"/>
      <c r="H120" s="106"/>
      <c r="I120" s="107"/>
      <c r="J120" s="93"/>
      <c r="L120" s="87">
        <f t="shared" si="3"/>
        <v>0</v>
      </c>
      <c r="N120" s="67" t="str">
        <f t="shared" si="4"/>
        <v/>
      </c>
      <c r="O120" s="68">
        <f t="shared" si="2"/>
        <v>0</v>
      </c>
      <c r="P120" s="109"/>
      <c r="Q120" s="328"/>
    </row>
    <row r="121" spans="1:17" s="92" customFormat="1" ht="12" customHeight="1">
      <c r="A121" s="106"/>
      <c r="B121" s="106"/>
      <c r="C121" s="106"/>
      <c r="D121" s="93"/>
      <c r="E121" s="93"/>
      <c r="F121" s="117"/>
      <c r="G121" s="93"/>
      <c r="H121" s="106"/>
      <c r="I121" s="107"/>
      <c r="J121" s="93"/>
      <c r="L121" s="87">
        <f t="shared" si="3"/>
        <v>0</v>
      </c>
      <c r="N121" s="67" t="str">
        <f t="shared" si="4"/>
        <v/>
      </c>
      <c r="O121" s="68">
        <f t="shared" si="2"/>
        <v>0</v>
      </c>
      <c r="P121" s="109"/>
      <c r="Q121" s="328"/>
    </row>
    <row r="122" spans="1:17" s="92" customFormat="1" ht="12" customHeight="1">
      <c r="A122" s="106"/>
      <c r="B122" s="106"/>
      <c r="C122" s="106"/>
      <c r="D122" s="93"/>
      <c r="E122" s="93"/>
      <c r="F122" s="117"/>
      <c r="G122" s="93"/>
      <c r="H122" s="106"/>
      <c r="I122" s="107"/>
      <c r="J122" s="93"/>
      <c r="L122" s="87">
        <f t="shared" si="3"/>
        <v>0</v>
      </c>
      <c r="N122" s="67" t="str">
        <f t="shared" si="4"/>
        <v/>
      </c>
      <c r="O122" s="68">
        <f t="shared" si="2"/>
        <v>0</v>
      </c>
      <c r="P122" s="109"/>
      <c r="Q122" s="328"/>
    </row>
    <row r="123" spans="1:17" s="92" customFormat="1" ht="12" customHeight="1">
      <c r="A123" s="106"/>
      <c r="B123" s="106"/>
      <c r="C123" s="106"/>
      <c r="D123" s="93"/>
      <c r="E123" s="93"/>
      <c r="F123" s="117"/>
      <c r="G123" s="93"/>
      <c r="H123" s="106"/>
      <c r="I123" s="107"/>
      <c r="J123" s="93"/>
      <c r="L123" s="87">
        <f t="shared" si="3"/>
        <v>0</v>
      </c>
      <c r="N123" s="67" t="str">
        <f t="shared" si="4"/>
        <v/>
      </c>
      <c r="O123" s="68">
        <f t="shared" si="2"/>
        <v>0</v>
      </c>
      <c r="P123" s="109"/>
      <c r="Q123" s="328"/>
    </row>
    <row r="124" spans="1:17" s="92" customFormat="1" ht="12" customHeight="1">
      <c r="A124" s="106"/>
      <c r="B124" s="106"/>
      <c r="C124" s="106"/>
      <c r="D124" s="93"/>
      <c r="E124" s="93"/>
      <c r="F124" s="117"/>
      <c r="G124" s="93"/>
      <c r="H124" s="106"/>
      <c r="I124" s="107"/>
      <c r="J124" s="93"/>
      <c r="L124" s="87">
        <f t="shared" si="3"/>
        <v>0</v>
      </c>
      <c r="N124" s="67" t="str">
        <f t="shared" si="4"/>
        <v/>
      </c>
      <c r="O124" s="68">
        <f t="shared" si="2"/>
        <v>0</v>
      </c>
      <c r="P124" s="109"/>
      <c r="Q124" s="328"/>
    </row>
    <row r="125" spans="1:17" s="92" customFormat="1" ht="12" customHeight="1">
      <c r="A125" s="106"/>
      <c r="B125" s="106"/>
      <c r="C125" s="106"/>
      <c r="D125" s="93"/>
      <c r="E125" s="93"/>
      <c r="F125" s="117"/>
      <c r="G125" s="93"/>
      <c r="H125" s="106"/>
      <c r="I125" s="107"/>
      <c r="J125" s="83"/>
      <c r="L125" s="87">
        <f t="shared" si="3"/>
        <v>0</v>
      </c>
      <c r="N125" s="67" t="str">
        <f t="shared" si="4"/>
        <v/>
      </c>
      <c r="O125" s="68">
        <f t="shared" si="2"/>
        <v>0</v>
      </c>
      <c r="P125" s="109"/>
      <c r="Q125" s="328"/>
    </row>
    <row r="126" spans="1:17" s="92" customFormat="1" ht="12" customHeight="1">
      <c r="A126" s="106"/>
      <c r="B126" s="9" t="s">
        <v>13</v>
      </c>
      <c r="C126" s="106"/>
      <c r="D126" s="93"/>
      <c r="E126" s="93"/>
      <c r="F126" s="117"/>
      <c r="G126" s="93"/>
      <c r="H126" s="106"/>
      <c r="I126" s="107"/>
      <c r="J126" s="83"/>
      <c r="L126" s="87">
        <f t="shared" si="3"/>
        <v>0</v>
      </c>
      <c r="N126" s="67" t="str">
        <f t="shared" si="4"/>
        <v/>
      </c>
      <c r="O126" s="68">
        <f t="shared" si="2"/>
        <v>0</v>
      </c>
      <c r="P126" s="109"/>
      <c r="Q126" s="328"/>
    </row>
    <row r="127" spans="1:17" s="92" customFormat="1" ht="12" customHeight="1" thickBot="1">
      <c r="A127" s="106"/>
      <c r="B127" s="9" t="s">
        <v>12</v>
      </c>
      <c r="C127" s="106"/>
      <c r="D127" s="93"/>
      <c r="E127" s="93"/>
      <c r="F127" s="117"/>
      <c r="G127" s="93"/>
      <c r="H127" s="106"/>
      <c r="I127" s="107"/>
      <c r="J127" s="83"/>
      <c r="L127" s="87">
        <f t="shared" si="3"/>
        <v>0</v>
      </c>
      <c r="N127" s="67" t="str">
        <f t="shared" si="4"/>
        <v/>
      </c>
      <c r="O127" s="68">
        <f t="shared" si="2"/>
        <v>0</v>
      </c>
      <c r="P127" s="109"/>
      <c r="Q127" s="328"/>
    </row>
    <row r="128" spans="1:17" s="92" customFormat="1" ht="12" customHeight="1">
      <c r="A128" s="965" t="s">
        <v>2137</v>
      </c>
      <c r="B128" s="966"/>
      <c r="C128" s="966"/>
      <c r="D128" s="966"/>
      <c r="E128" s="966"/>
      <c r="F128" s="966"/>
      <c r="G128" s="966"/>
      <c r="H128" s="966"/>
      <c r="I128" s="966"/>
      <c r="J128" s="967"/>
      <c r="L128" s="87">
        <f t="shared" si="3"/>
        <v>0</v>
      </c>
      <c r="N128" s="67" t="str">
        <f t="shared" si="4"/>
        <v/>
      </c>
      <c r="O128" s="68">
        <f t="shared" si="2"/>
        <v>0</v>
      </c>
      <c r="P128" s="109"/>
      <c r="Q128" s="328"/>
    </row>
    <row r="129" spans="1:17" s="92" customFormat="1" ht="12" customHeight="1">
      <c r="A129" s="968"/>
      <c r="B129" s="969"/>
      <c r="C129" s="969"/>
      <c r="D129" s="969"/>
      <c r="E129" s="969"/>
      <c r="F129" s="969"/>
      <c r="G129" s="969"/>
      <c r="H129" s="969"/>
      <c r="I129" s="969"/>
      <c r="J129" s="970"/>
      <c r="L129" s="87">
        <f t="shared" si="3"/>
        <v>0</v>
      </c>
      <c r="N129" s="67" t="str">
        <f t="shared" si="4"/>
        <v/>
      </c>
      <c r="O129" s="68">
        <f t="shared" si="2"/>
        <v>0</v>
      </c>
      <c r="P129" s="109"/>
      <c r="Q129" s="328"/>
    </row>
    <row r="130" spans="1:17" s="92" customFormat="1" ht="12" customHeight="1">
      <c r="A130" s="968"/>
      <c r="B130" s="969"/>
      <c r="C130" s="969"/>
      <c r="D130" s="969"/>
      <c r="E130" s="969"/>
      <c r="F130" s="969"/>
      <c r="G130" s="969"/>
      <c r="H130" s="969"/>
      <c r="I130" s="969"/>
      <c r="J130" s="970"/>
      <c r="L130" s="87">
        <f t="shared" si="3"/>
        <v>0</v>
      </c>
      <c r="N130" s="67" t="str">
        <f t="shared" si="4"/>
        <v/>
      </c>
      <c r="O130" s="68">
        <f t="shared" si="2"/>
        <v>0</v>
      </c>
      <c r="P130" s="109"/>
      <c r="Q130" s="328"/>
    </row>
    <row r="131" spans="1:17" s="92" customFormat="1" ht="12" customHeight="1">
      <c r="A131" s="968"/>
      <c r="B131" s="969"/>
      <c r="C131" s="969"/>
      <c r="D131" s="969"/>
      <c r="E131" s="969"/>
      <c r="F131" s="969"/>
      <c r="G131" s="969"/>
      <c r="H131" s="969"/>
      <c r="I131" s="969"/>
      <c r="J131" s="970"/>
      <c r="L131" s="87">
        <f t="shared" si="3"/>
        <v>0</v>
      </c>
      <c r="N131" s="67" t="str">
        <f t="shared" si="4"/>
        <v/>
      </c>
      <c r="O131" s="68">
        <f t="shared" si="2"/>
        <v>0</v>
      </c>
      <c r="P131" s="109"/>
      <c r="Q131" s="328"/>
    </row>
    <row r="132" spans="1:17" s="92" customFormat="1" ht="12" customHeight="1">
      <c r="A132" s="968"/>
      <c r="B132" s="969"/>
      <c r="C132" s="969"/>
      <c r="D132" s="969"/>
      <c r="E132" s="969"/>
      <c r="F132" s="969"/>
      <c r="G132" s="969"/>
      <c r="H132" s="969"/>
      <c r="I132" s="969"/>
      <c r="J132" s="970"/>
      <c r="L132" s="87">
        <f t="shared" si="3"/>
        <v>0</v>
      </c>
      <c r="N132" s="67" t="str">
        <f t="shared" si="4"/>
        <v/>
      </c>
      <c r="O132" s="68">
        <f t="shared" si="2"/>
        <v>0</v>
      </c>
      <c r="P132" s="109"/>
      <c r="Q132" s="328"/>
    </row>
    <row r="133" spans="1:17" s="92" customFormat="1" ht="12" customHeight="1">
      <c r="A133" s="968"/>
      <c r="B133" s="969"/>
      <c r="C133" s="969"/>
      <c r="D133" s="969"/>
      <c r="E133" s="969"/>
      <c r="F133" s="969"/>
      <c r="G133" s="969"/>
      <c r="H133" s="969"/>
      <c r="I133" s="969"/>
      <c r="J133" s="970"/>
      <c r="L133" s="87">
        <f t="shared" si="3"/>
        <v>0</v>
      </c>
      <c r="N133" s="67" t="str">
        <f t="shared" si="4"/>
        <v/>
      </c>
      <c r="O133" s="68">
        <f t="shared" si="2"/>
        <v>0</v>
      </c>
      <c r="P133" s="109"/>
      <c r="Q133" s="328"/>
    </row>
    <row r="134" spans="1:17" s="92" customFormat="1" ht="12" customHeight="1">
      <c r="A134" s="968"/>
      <c r="B134" s="969"/>
      <c r="C134" s="969"/>
      <c r="D134" s="969"/>
      <c r="E134" s="969"/>
      <c r="F134" s="969"/>
      <c r="G134" s="969"/>
      <c r="H134" s="969"/>
      <c r="I134" s="969"/>
      <c r="J134" s="970"/>
      <c r="L134" s="87">
        <f t="shared" si="3"/>
        <v>0</v>
      </c>
      <c r="N134" s="67" t="str">
        <f t="shared" si="4"/>
        <v/>
      </c>
      <c r="O134" s="68">
        <f t="shared" si="2"/>
        <v>0</v>
      </c>
      <c r="P134" s="109"/>
      <c r="Q134" s="328"/>
    </row>
    <row r="135" spans="1:17" s="92" customFormat="1" ht="12" customHeight="1">
      <c r="A135" s="968"/>
      <c r="B135" s="969"/>
      <c r="C135" s="969"/>
      <c r="D135" s="969"/>
      <c r="E135" s="969"/>
      <c r="F135" s="969"/>
      <c r="G135" s="969"/>
      <c r="H135" s="969"/>
      <c r="I135" s="969"/>
      <c r="J135" s="970"/>
      <c r="L135" s="87">
        <f t="shared" si="3"/>
        <v>0</v>
      </c>
      <c r="N135" s="67" t="str">
        <f t="shared" si="4"/>
        <v/>
      </c>
      <c r="O135" s="68">
        <f t="shared" si="2"/>
        <v>0</v>
      </c>
      <c r="P135" s="109"/>
      <c r="Q135" s="328"/>
    </row>
    <row r="136" spans="1:17" s="92" customFormat="1" ht="12" customHeight="1">
      <c r="A136" s="968"/>
      <c r="B136" s="969"/>
      <c r="C136" s="969"/>
      <c r="D136" s="969"/>
      <c r="E136" s="969"/>
      <c r="F136" s="969"/>
      <c r="G136" s="969"/>
      <c r="H136" s="969"/>
      <c r="I136" s="969"/>
      <c r="J136" s="970"/>
      <c r="L136" s="87">
        <f t="shared" si="3"/>
        <v>0</v>
      </c>
      <c r="N136" s="67" t="str">
        <f t="shared" si="4"/>
        <v/>
      </c>
      <c r="O136" s="68">
        <f t="shared" si="2"/>
        <v>0</v>
      </c>
      <c r="P136" s="109"/>
      <c r="Q136" s="328"/>
    </row>
    <row r="137" spans="1:17" s="92" customFormat="1" ht="12" customHeight="1" thickBot="1">
      <c r="A137" s="971"/>
      <c r="B137" s="972"/>
      <c r="C137" s="972"/>
      <c r="D137" s="972"/>
      <c r="E137" s="972"/>
      <c r="F137" s="972"/>
      <c r="G137" s="972"/>
      <c r="H137" s="972"/>
      <c r="I137" s="972"/>
      <c r="J137" s="973"/>
      <c r="L137" s="87">
        <f t="shared" si="3"/>
        <v>0</v>
      </c>
      <c r="N137" s="67" t="str">
        <f t="shared" si="4"/>
        <v/>
      </c>
      <c r="O137" s="68">
        <f t="shared" si="2"/>
        <v>0</v>
      </c>
      <c r="P137" s="109"/>
      <c r="Q137" s="328"/>
    </row>
    <row r="138" spans="1:17" s="92" customFormat="1" ht="12" customHeight="1">
      <c r="A138" s="67"/>
      <c r="B138" s="67"/>
      <c r="C138" s="67"/>
      <c r="D138" s="79"/>
      <c r="E138" s="79"/>
      <c r="F138" s="80"/>
      <c r="G138" s="79"/>
      <c r="H138" s="67"/>
      <c r="I138" s="68"/>
      <c r="J138" s="89"/>
      <c r="L138" s="87">
        <f t="shared" si="3"/>
        <v>0</v>
      </c>
      <c r="N138" s="67" t="str">
        <f t="shared" si="4"/>
        <v/>
      </c>
      <c r="O138" s="68">
        <f t="shared" si="2"/>
        <v>0</v>
      </c>
      <c r="P138" s="109"/>
      <c r="Q138" s="328"/>
    </row>
    <row r="139" spans="1:17" s="92" customFormat="1" ht="12" customHeight="1">
      <c r="A139" s="67"/>
      <c r="B139" s="7" t="str">
        <f>Inputs!$C$2</f>
        <v>Rocky Mountain Power</v>
      </c>
      <c r="C139" s="67"/>
      <c r="D139" s="79"/>
      <c r="E139" s="79"/>
      <c r="F139" s="80"/>
      <c r="G139" s="79"/>
      <c r="H139" s="67"/>
      <c r="I139" s="87" t="s">
        <v>0</v>
      </c>
      <c r="J139" s="88">
        <v>7.3</v>
      </c>
      <c r="L139" s="87">
        <f t="shared" si="3"/>
        <v>0</v>
      </c>
      <c r="N139" s="67" t="str">
        <f t="shared" si="4"/>
        <v/>
      </c>
      <c r="O139" s="68">
        <f t="shared" ref="O139:O202" si="7">+F139</f>
        <v>0</v>
      </c>
      <c r="P139" s="109"/>
      <c r="Q139" s="328"/>
    </row>
    <row r="140" spans="1:17" s="92" customFormat="1" ht="12" customHeight="1">
      <c r="A140" s="67"/>
      <c r="B140" s="7" t="str">
        <f>Inputs!$C$3</f>
        <v>Utah Results of Operations - December 2014</v>
      </c>
      <c r="C140" s="67"/>
      <c r="D140" s="79"/>
      <c r="E140" s="79"/>
      <c r="F140" s="80"/>
      <c r="G140" s="79"/>
      <c r="H140" s="67"/>
      <c r="I140" s="68"/>
      <c r="J140" s="89"/>
      <c r="L140" s="87">
        <f t="shared" ref="L140:L203" si="8">IF(E140&gt;0,F140,0)</f>
        <v>0</v>
      </c>
      <c r="N140" s="67" t="str">
        <f t="shared" ref="N140:N203" si="9">+D140&amp;G140</f>
        <v/>
      </c>
      <c r="O140" s="68">
        <f t="shared" si="7"/>
        <v>0</v>
      </c>
      <c r="P140" s="109"/>
      <c r="Q140" s="328"/>
    </row>
    <row r="141" spans="1:17" s="92" customFormat="1" ht="12" customHeight="1">
      <c r="A141" s="67"/>
      <c r="B141" s="32" t="s">
        <v>1889</v>
      </c>
      <c r="C141" s="67"/>
      <c r="D141" s="79"/>
      <c r="E141" s="79"/>
      <c r="F141" s="80"/>
      <c r="G141" s="79"/>
      <c r="H141" s="67"/>
      <c r="I141" s="68"/>
      <c r="J141" s="89"/>
      <c r="L141" s="87">
        <f t="shared" si="8"/>
        <v>0</v>
      </c>
      <c r="N141" s="67" t="str">
        <f t="shared" si="9"/>
        <v/>
      </c>
      <c r="O141" s="68">
        <f t="shared" si="7"/>
        <v>0</v>
      </c>
      <c r="P141" s="109"/>
      <c r="Q141" s="328"/>
    </row>
    <row r="142" spans="1:17" s="92" customFormat="1" ht="12" customHeight="1">
      <c r="A142" s="67"/>
      <c r="B142" s="67"/>
      <c r="C142" s="67"/>
      <c r="D142" s="79"/>
      <c r="E142" s="79"/>
      <c r="F142" s="80"/>
      <c r="G142" s="79"/>
      <c r="H142" s="67"/>
      <c r="I142" s="68"/>
      <c r="J142" s="89"/>
      <c r="L142" s="87">
        <f t="shared" si="8"/>
        <v>0</v>
      </c>
      <c r="N142" s="67" t="str">
        <f t="shared" si="9"/>
        <v/>
      </c>
      <c r="O142" s="68">
        <f t="shared" si="7"/>
        <v>0</v>
      </c>
      <c r="P142" s="109"/>
      <c r="Q142" s="328"/>
    </row>
    <row r="143" spans="1:17" s="92" customFormat="1" ht="12" customHeight="1">
      <c r="B143" s="67"/>
      <c r="C143" s="67"/>
      <c r="D143" s="79"/>
      <c r="E143" s="79"/>
      <c r="F143" s="80"/>
      <c r="G143" s="79"/>
      <c r="H143" s="67"/>
      <c r="I143" s="68"/>
      <c r="J143" s="89"/>
      <c r="L143" s="87">
        <f t="shared" si="8"/>
        <v>0</v>
      </c>
      <c r="N143" s="67" t="str">
        <f t="shared" si="9"/>
        <v/>
      </c>
      <c r="O143" s="68">
        <f t="shared" si="7"/>
        <v>0</v>
      </c>
      <c r="P143" s="109"/>
      <c r="Q143" s="328"/>
    </row>
    <row r="144" spans="1:17" s="92" customFormat="1" ht="12" customHeight="1">
      <c r="B144" s="67"/>
      <c r="C144" s="67"/>
      <c r="D144" s="79"/>
      <c r="E144" s="79"/>
      <c r="F144" s="89" t="s">
        <v>1</v>
      </c>
      <c r="G144" s="79"/>
      <c r="H144" s="79"/>
      <c r="I144" s="90" t="str">
        <f>+Inputs!$C$6</f>
        <v>UTAH</v>
      </c>
      <c r="J144" s="79"/>
      <c r="L144" s="87">
        <f t="shared" si="8"/>
        <v>0</v>
      </c>
      <c r="N144" s="67" t="str">
        <f t="shared" si="9"/>
        <v/>
      </c>
      <c r="O144" s="68" t="str">
        <f t="shared" si="7"/>
        <v>TOTAL</v>
      </c>
      <c r="P144" s="109"/>
      <c r="Q144" s="328"/>
    </row>
    <row r="145" spans="1:17" s="92" customFormat="1" ht="12" customHeight="1">
      <c r="B145" s="67"/>
      <c r="C145" s="67"/>
      <c r="D145" s="42" t="s">
        <v>2</v>
      </c>
      <c r="E145" s="42" t="s">
        <v>3</v>
      </c>
      <c r="F145" s="41" t="s">
        <v>4</v>
      </c>
      <c r="G145" s="42" t="s">
        <v>5</v>
      </c>
      <c r="H145" s="42" t="s">
        <v>6</v>
      </c>
      <c r="I145" s="43" t="s">
        <v>7</v>
      </c>
      <c r="J145" s="42" t="s">
        <v>8</v>
      </c>
      <c r="L145" s="87" t="str">
        <f t="shared" si="8"/>
        <v>COMPANY</v>
      </c>
      <c r="N145" s="67" t="str">
        <f t="shared" si="9"/>
        <v>ACCOUNTFACTOR</v>
      </c>
      <c r="O145" s="68" t="str">
        <f t="shared" si="7"/>
        <v>COMPANY</v>
      </c>
      <c r="P145" s="109"/>
      <c r="Q145" s="328"/>
    </row>
    <row r="146" spans="1:17" s="92" customFormat="1" ht="12" customHeight="1">
      <c r="A146" s="106"/>
      <c r="B146" s="38" t="s">
        <v>151</v>
      </c>
      <c r="D146" s="81"/>
      <c r="E146" s="81"/>
      <c r="F146" s="81"/>
      <c r="G146" s="81"/>
      <c r="H146" s="106"/>
      <c r="I146" s="117"/>
      <c r="J146" s="93"/>
      <c r="L146" s="87">
        <f t="shared" si="8"/>
        <v>0</v>
      </c>
      <c r="N146" s="67" t="str">
        <f t="shared" si="9"/>
        <v/>
      </c>
      <c r="O146" s="68">
        <f t="shared" si="7"/>
        <v>0</v>
      </c>
      <c r="P146" s="109"/>
      <c r="Q146" s="328"/>
    </row>
    <row r="147" spans="1:17" s="92" customFormat="1" ht="12" customHeight="1">
      <c r="A147" s="106"/>
      <c r="B147" s="92" t="s">
        <v>1889</v>
      </c>
      <c r="D147" s="213">
        <v>930</v>
      </c>
      <c r="E147" s="236" t="s">
        <v>244</v>
      </c>
      <c r="F147" s="236">
        <v>1178250</v>
      </c>
      <c r="G147" s="81" t="s">
        <v>146</v>
      </c>
      <c r="H147" s="82">
        <f>VLOOKUP(G147,'Alloc. Factors'!$B$2:$M$110,7,FALSE)</f>
        <v>1</v>
      </c>
      <c r="I147" s="83">
        <f>F147*H147</f>
        <v>1178250</v>
      </c>
      <c r="J147" s="157" t="s">
        <v>2046</v>
      </c>
      <c r="L147" s="87">
        <f t="shared" si="8"/>
        <v>1178250</v>
      </c>
      <c r="N147" s="67" t="str">
        <f t="shared" si="9"/>
        <v>930UT</v>
      </c>
      <c r="O147" s="68">
        <f t="shared" si="7"/>
        <v>1178250</v>
      </c>
      <c r="P147" s="109"/>
      <c r="Q147" s="825"/>
    </row>
    <row r="148" spans="1:17" s="92" customFormat="1" ht="12" customHeight="1">
      <c r="A148" s="106"/>
      <c r="B148" s="96"/>
      <c r="D148" s="81"/>
      <c r="E148" s="81"/>
      <c r="F148" s="236"/>
      <c r="G148" s="81"/>
      <c r="H148" s="82"/>
      <c r="I148" s="83"/>
      <c r="J148" s="157"/>
      <c r="L148" s="87">
        <f t="shared" si="8"/>
        <v>0</v>
      </c>
      <c r="N148" s="67" t="str">
        <f t="shared" si="9"/>
        <v/>
      </c>
      <c r="O148" s="68">
        <f t="shared" si="7"/>
        <v>0</v>
      </c>
      <c r="P148" s="109"/>
      <c r="Q148" s="825"/>
    </row>
    <row r="149" spans="1:17" s="92" customFormat="1" ht="12" customHeight="1">
      <c r="A149" s="106"/>
      <c r="D149" s="213"/>
      <c r="E149" s="81"/>
      <c r="F149" s="236"/>
      <c r="G149" s="81"/>
      <c r="H149" s="82"/>
      <c r="I149" s="83"/>
      <c r="J149" s="157"/>
      <c r="L149" s="87">
        <f t="shared" si="8"/>
        <v>0</v>
      </c>
      <c r="N149" s="67" t="str">
        <f t="shared" si="9"/>
        <v/>
      </c>
      <c r="O149" s="68">
        <f t="shared" si="7"/>
        <v>0</v>
      </c>
      <c r="P149" s="109"/>
      <c r="Q149" s="825"/>
    </row>
    <row r="150" spans="1:17" s="92" customFormat="1" ht="12" customHeight="1">
      <c r="A150" s="106"/>
      <c r="B150" s="134"/>
      <c r="D150" s="81"/>
      <c r="E150" s="81"/>
      <c r="F150" s="236"/>
      <c r="G150" s="81"/>
      <c r="H150" s="82"/>
      <c r="I150" s="83"/>
      <c r="J150" s="157"/>
      <c r="L150" s="87">
        <f t="shared" si="8"/>
        <v>0</v>
      </c>
      <c r="N150" s="67" t="str">
        <f t="shared" si="9"/>
        <v/>
      </c>
      <c r="O150" s="68">
        <f t="shared" si="7"/>
        <v>0</v>
      </c>
      <c r="P150" s="109"/>
      <c r="Q150" s="328"/>
    </row>
    <row r="151" spans="1:17" s="92" customFormat="1" ht="12" customHeight="1">
      <c r="A151" s="106"/>
      <c r="D151" s="213"/>
      <c r="E151" s="81"/>
      <c r="F151" s="236"/>
      <c r="G151" s="81"/>
      <c r="H151" s="82"/>
      <c r="I151" s="83"/>
      <c r="J151" s="157"/>
      <c r="L151" s="87">
        <f t="shared" si="8"/>
        <v>0</v>
      </c>
      <c r="N151" s="67" t="str">
        <f t="shared" si="9"/>
        <v/>
      </c>
      <c r="O151" s="68">
        <f t="shared" si="7"/>
        <v>0</v>
      </c>
      <c r="P151" s="109"/>
      <c r="Q151" s="328"/>
    </row>
    <row r="152" spans="1:17" s="92" customFormat="1" ht="12" customHeight="1">
      <c r="A152" s="106"/>
      <c r="D152" s="213"/>
      <c r="E152" s="81"/>
      <c r="F152" s="236" t="s">
        <v>13</v>
      </c>
      <c r="G152" s="81"/>
      <c r="H152" s="106"/>
      <c r="I152" s="133"/>
      <c r="J152" s="81"/>
      <c r="L152" s="87">
        <f t="shared" si="8"/>
        <v>0</v>
      </c>
      <c r="N152" s="67" t="str">
        <f t="shared" si="9"/>
        <v/>
      </c>
      <c r="O152" s="68" t="str">
        <f t="shared" si="7"/>
        <v xml:space="preserve"> </v>
      </c>
      <c r="P152" s="109"/>
      <c r="Q152" s="328"/>
    </row>
    <row r="153" spans="1:17" s="92" customFormat="1" ht="12" customHeight="1">
      <c r="A153" s="106"/>
      <c r="D153" s="213"/>
      <c r="E153" s="81"/>
      <c r="F153" s="236"/>
      <c r="G153" s="81"/>
      <c r="H153" s="82"/>
      <c r="I153" s="83"/>
      <c r="J153" s="157"/>
      <c r="L153" s="87">
        <f t="shared" si="8"/>
        <v>0</v>
      </c>
      <c r="N153" s="67" t="str">
        <f t="shared" si="9"/>
        <v/>
      </c>
      <c r="O153" s="68">
        <f t="shared" si="7"/>
        <v>0</v>
      </c>
      <c r="P153" s="109"/>
      <c r="Q153" s="328"/>
    </row>
    <row r="154" spans="1:17" s="92" customFormat="1" ht="12" customHeight="1">
      <c r="A154" s="106"/>
      <c r="D154" s="213"/>
      <c r="E154" s="81"/>
      <c r="F154" s="236"/>
      <c r="G154" s="81"/>
      <c r="H154" s="82"/>
      <c r="I154" s="83"/>
      <c r="J154" s="157"/>
      <c r="L154" s="87">
        <f t="shared" si="8"/>
        <v>0</v>
      </c>
      <c r="N154" s="67" t="str">
        <f t="shared" si="9"/>
        <v/>
      </c>
      <c r="O154" s="68">
        <f t="shared" si="7"/>
        <v>0</v>
      </c>
      <c r="P154" s="109"/>
      <c r="Q154" s="328"/>
    </row>
    <row r="155" spans="1:17" s="92" customFormat="1" ht="12" customHeight="1">
      <c r="A155" s="106"/>
      <c r="D155" s="213"/>
      <c r="E155" s="81"/>
      <c r="F155" s="236"/>
      <c r="G155" s="81"/>
      <c r="H155" s="82"/>
      <c r="I155" s="83"/>
      <c r="J155" s="157"/>
      <c r="L155" s="87">
        <f t="shared" si="8"/>
        <v>0</v>
      </c>
      <c r="N155" s="67" t="str">
        <f t="shared" si="9"/>
        <v/>
      </c>
      <c r="O155" s="68">
        <f t="shared" si="7"/>
        <v>0</v>
      </c>
      <c r="P155" s="109"/>
      <c r="Q155" s="328"/>
    </row>
    <row r="156" spans="1:17" s="92" customFormat="1" ht="12" customHeight="1">
      <c r="A156" s="106"/>
      <c r="D156" s="213"/>
      <c r="E156" s="81"/>
      <c r="F156" s="236"/>
      <c r="G156" s="81"/>
      <c r="H156" s="82"/>
      <c r="I156" s="83"/>
      <c r="J156" s="157"/>
      <c r="L156" s="87">
        <f t="shared" si="8"/>
        <v>0</v>
      </c>
      <c r="N156" s="67" t="str">
        <f t="shared" si="9"/>
        <v/>
      </c>
      <c r="O156" s="68">
        <f t="shared" si="7"/>
        <v>0</v>
      </c>
      <c r="P156" s="109"/>
      <c r="Q156" s="328"/>
    </row>
    <row r="157" spans="1:17" s="92" customFormat="1" ht="12" customHeight="1">
      <c r="A157" s="106"/>
      <c r="D157" s="213"/>
      <c r="E157" s="81"/>
      <c r="F157" s="236" t="s">
        <v>13</v>
      </c>
      <c r="G157" s="81"/>
      <c r="H157" s="82"/>
      <c r="I157" s="83"/>
      <c r="J157" s="157"/>
      <c r="L157" s="87">
        <f t="shared" si="8"/>
        <v>0</v>
      </c>
      <c r="N157" s="67" t="str">
        <f t="shared" si="9"/>
        <v/>
      </c>
      <c r="O157" s="68" t="str">
        <f t="shared" si="7"/>
        <v xml:space="preserve"> </v>
      </c>
      <c r="P157" s="109"/>
      <c r="Q157" s="328"/>
    </row>
    <row r="158" spans="1:17" s="92" customFormat="1" ht="12" customHeight="1">
      <c r="A158" s="106"/>
      <c r="B158" s="125"/>
      <c r="D158" s="81"/>
      <c r="E158" s="81"/>
      <c r="F158" s="109"/>
      <c r="G158" s="81"/>
      <c r="I158" s="109"/>
      <c r="J158" s="81"/>
      <c r="L158" s="87">
        <f t="shared" si="8"/>
        <v>0</v>
      </c>
      <c r="N158" s="67" t="str">
        <f t="shared" si="9"/>
        <v/>
      </c>
      <c r="O158" s="68">
        <f t="shared" si="7"/>
        <v>0</v>
      </c>
      <c r="P158" s="109"/>
      <c r="Q158" s="328"/>
    </row>
    <row r="159" spans="1:17" s="92" customFormat="1" ht="12" customHeight="1">
      <c r="A159" s="106"/>
      <c r="B159" s="125"/>
      <c r="D159" s="81"/>
      <c r="E159" s="81"/>
      <c r="F159" s="109" t="s">
        <v>13</v>
      </c>
      <c r="G159" s="81"/>
      <c r="I159" s="129"/>
      <c r="J159" s="81"/>
      <c r="L159" s="87">
        <f t="shared" si="8"/>
        <v>0</v>
      </c>
      <c r="N159" s="67" t="str">
        <f t="shared" si="9"/>
        <v/>
      </c>
      <c r="O159" s="68" t="str">
        <f t="shared" si="7"/>
        <v xml:space="preserve"> </v>
      </c>
      <c r="P159" s="109"/>
      <c r="Q159" s="328"/>
    </row>
    <row r="160" spans="1:17" s="92" customFormat="1" ht="12" customHeight="1">
      <c r="A160" s="106"/>
      <c r="B160" s="106"/>
      <c r="D160" s="81"/>
      <c r="E160" s="81"/>
      <c r="F160" s="109" t="s">
        <v>13</v>
      </c>
      <c r="G160" s="81"/>
      <c r="I160" s="129"/>
      <c r="J160" s="81"/>
      <c r="L160" s="87">
        <f t="shared" si="8"/>
        <v>0</v>
      </c>
      <c r="N160" s="67" t="str">
        <f t="shared" si="9"/>
        <v/>
      </c>
      <c r="O160" s="68" t="str">
        <f t="shared" si="7"/>
        <v xml:space="preserve"> </v>
      </c>
      <c r="P160" s="109"/>
      <c r="Q160" s="328"/>
    </row>
    <row r="161" spans="1:17" s="92" customFormat="1" ht="12" customHeight="1">
      <c r="A161" s="106"/>
      <c r="B161" s="106"/>
      <c r="C161" s="106"/>
      <c r="D161" s="93"/>
      <c r="E161" s="93"/>
      <c r="F161" s="117" t="s">
        <v>13</v>
      </c>
      <c r="G161" s="162"/>
      <c r="H161" s="82"/>
      <c r="I161" s="83"/>
      <c r="J161" s="157"/>
      <c r="L161" s="87">
        <f t="shared" si="8"/>
        <v>0</v>
      </c>
      <c r="N161" s="67" t="str">
        <f t="shared" si="9"/>
        <v/>
      </c>
      <c r="O161" s="68" t="str">
        <f t="shared" si="7"/>
        <v xml:space="preserve"> </v>
      </c>
      <c r="P161" s="109"/>
      <c r="Q161" s="328"/>
    </row>
    <row r="162" spans="1:17" s="92" customFormat="1" ht="12" customHeight="1">
      <c r="A162" s="106"/>
      <c r="B162" s="34"/>
      <c r="C162" s="106"/>
      <c r="D162" s="93"/>
      <c r="E162" s="93"/>
      <c r="F162" s="190" t="s">
        <v>13</v>
      </c>
      <c r="G162" s="93"/>
      <c r="H162" s="106"/>
      <c r="I162" s="117"/>
      <c r="J162" s="157"/>
      <c r="L162" s="87">
        <f t="shared" si="8"/>
        <v>0</v>
      </c>
      <c r="N162" s="67" t="str">
        <f t="shared" si="9"/>
        <v/>
      </c>
      <c r="O162" s="68" t="str">
        <f t="shared" si="7"/>
        <v xml:space="preserve"> </v>
      </c>
      <c r="P162" s="109"/>
      <c r="Q162" s="328"/>
    </row>
    <row r="163" spans="1:17" s="92" customFormat="1" ht="12" customHeight="1">
      <c r="A163" s="106"/>
      <c r="B163" s="119"/>
      <c r="C163" s="106"/>
      <c r="D163" s="93"/>
      <c r="E163" s="93"/>
      <c r="F163" s="133"/>
      <c r="G163" s="86"/>
      <c r="H163" s="109"/>
      <c r="I163" s="109"/>
      <c r="J163" s="83"/>
      <c r="L163" s="87">
        <f t="shared" si="8"/>
        <v>0</v>
      </c>
      <c r="N163" s="67" t="str">
        <f t="shared" si="9"/>
        <v/>
      </c>
      <c r="O163" s="68">
        <f t="shared" si="7"/>
        <v>0</v>
      </c>
      <c r="P163" s="109"/>
      <c r="Q163" s="328"/>
    </row>
    <row r="164" spans="1:17" s="92" customFormat="1" ht="12" customHeight="1">
      <c r="A164" s="106"/>
      <c r="B164" s="106"/>
      <c r="C164" s="106"/>
      <c r="D164" s="93"/>
      <c r="E164" s="93"/>
      <c r="F164" s="150"/>
      <c r="G164" s="84"/>
      <c r="H164" s="82"/>
      <c r="I164" s="83"/>
      <c r="J164" s="83"/>
      <c r="L164" s="87">
        <f t="shared" si="8"/>
        <v>0</v>
      </c>
      <c r="N164" s="67" t="str">
        <f t="shared" si="9"/>
        <v/>
      </c>
      <c r="O164" s="68">
        <f t="shared" si="7"/>
        <v>0</v>
      </c>
      <c r="P164" s="109"/>
      <c r="Q164" s="328"/>
    </row>
    <row r="165" spans="1:17" s="92" customFormat="1" ht="12" customHeight="1">
      <c r="A165" s="106"/>
      <c r="B165" s="106"/>
      <c r="C165" s="106"/>
      <c r="D165" s="93"/>
      <c r="E165" s="93"/>
      <c r="F165" s="150"/>
      <c r="G165" s="84"/>
      <c r="H165" s="82"/>
      <c r="I165" s="83"/>
      <c r="J165" s="83"/>
      <c r="L165" s="87">
        <f t="shared" si="8"/>
        <v>0</v>
      </c>
      <c r="N165" s="67" t="str">
        <f t="shared" si="9"/>
        <v/>
      </c>
      <c r="O165" s="68">
        <f t="shared" si="7"/>
        <v>0</v>
      </c>
      <c r="P165" s="109"/>
      <c r="Q165" s="328"/>
    </row>
    <row r="166" spans="1:17" s="92" customFormat="1" ht="12" customHeight="1">
      <c r="A166" s="106"/>
      <c r="B166" s="106"/>
      <c r="C166" s="119"/>
      <c r="D166" s="93"/>
      <c r="E166" s="93"/>
      <c r="F166" s="150"/>
      <c r="G166" s="84"/>
      <c r="H166" s="82"/>
      <c r="I166" s="83"/>
      <c r="J166" s="83"/>
      <c r="L166" s="87">
        <f t="shared" si="8"/>
        <v>0</v>
      </c>
      <c r="N166" s="67" t="str">
        <f t="shared" si="9"/>
        <v/>
      </c>
      <c r="O166" s="68">
        <f t="shared" si="7"/>
        <v>0</v>
      </c>
      <c r="P166" s="109"/>
      <c r="Q166" s="328"/>
    </row>
    <row r="167" spans="1:17" s="92" customFormat="1" ht="12" customHeight="1">
      <c r="A167" s="106"/>
      <c r="B167" s="106"/>
      <c r="C167" s="119"/>
      <c r="D167" s="93"/>
      <c r="E167" s="93"/>
      <c r="F167" s="150"/>
      <c r="G167" s="93"/>
      <c r="H167" s="83"/>
      <c r="I167" s="150"/>
      <c r="J167" s="83"/>
      <c r="L167" s="87">
        <f t="shared" si="8"/>
        <v>0</v>
      </c>
      <c r="N167" s="67" t="str">
        <f t="shared" si="9"/>
        <v/>
      </c>
      <c r="O167" s="68">
        <f t="shared" si="7"/>
        <v>0</v>
      </c>
      <c r="P167" s="109"/>
      <c r="Q167" s="328"/>
    </row>
    <row r="168" spans="1:17" s="92" customFormat="1" ht="12" customHeight="1">
      <c r="A168" s="106"/>
      <c r="B168" s="106"/>
      <c r="C168" s="106"/>
      <c r="D168" s="93"/>
      <c r="E168" s="93"/>
      <c r="F168" s="83"/>
      <c r="G168" s="160"/>
      <c r="H168" s="83"/>
      <c r="I168" s="153"/>
      <c r="J168" s="83"/>
      <c r="L168" s="87">
        <f t="shared" si="8"/>
        <v>0</v>
      </c>
      <c r="N168" s="67" t="str">
        <f t="shared" si="9"/>
        <v/>
      </c>
      <c r="O168" s="68">
        <f t="shared" si="7"/>
        <v>0</v>
      </c>
      <c r="P168" s="109"/>
      <c r="Q168" s="328"/>
    </row>
    <row r="169" spans="1:17" s="92" customFormat="1" ht="12" customHeight="1">
      <c r="A169" s="106"/>
      <c r="B169" s="106"/>
      <c r="C169" s="119"/>
      <c r="D169" s="93"/>
      <c r="E169" s="27"/>
      <c r="F169" s="83"/>
      <c r="G169" s="27"/>
      <c r="H169" s="83"/>
      <c r="I169" s="49"/>
      <c r="J169" s="28"/>
      <c r="L169" s="87">
        <f t="shared" si="8"/>
        <v>0</v>
      </c>
      <c r="N169" s="67" t="str">
        <f t="shared" si="9"/>
        <v/>
      </c>
      <c r="O169" s="68">
        <f t="shared" si="7"/>
        <v>0</v>
      </c>
      <c r="P169" s="109"/>
      <c r="Q169" s="328"/>
    </row>
    <row r="170" spans="1:17" s="92" customFormat="1" ht="12" customHeight="1">
      <c r="A170" s="106"/>
      <c r="B170" s="21"/>
      <c r="C170" s="9"/>
      <c r="D170" s="93"/>
      <c r="E170" s="93"/>
      <c r="F170" s="117"/>
      <c r="G170" s="160"/>
      <c r="H170" s="83"/>
      <c r="I170" s="107"/>
      <c r="J170" s="83"/>
      <c r="L170" s="87">
        <f t="shared" si="8"/>
        <v>0</v>
      </c>
      <c r="N170" s="67" t="str">
        <f t="shared" si="9"/>
        <v/>
      </c>
      <c r="O170" s="68">
        <f t="shared" si="7"/>
        <v>0</v>
      </c>
      <c r="P170" s="109"/>
      <c r="Q170" s="328"/>
    </row>
    <row r="171" spans="1:17" s="92" customFormat="1" ht="12" customHeight="1">
      <c r="A171" s="106"/>
      <c r="B171" s="93"/>
      <c r="C171" s="106"/>
      <c r="D171" s="93"/>
      <c r="E171" s="93"/>
      <c r="F171" s="117"/>
      <c r="G171" s="93"/>
      <c r="H171" s="106"/>
      <c r="I171" s="107"/>
      <c r="J171" s="83"/>
      <c r="L171" s="87">
        <f t="shared" si="8"/>
        <v>0</v>
      </c>
      <c r="N171" s="67" t="str">
        <f t="shared" si="9"/>
        <v/>
      </c>
      <c r="O171" s="68">
        <f t="shared" si="7"/>
        <v>0</v>
      </c>
      <c r="P171" s="109"/>
      <c r="Q171" s="328"/>
    </row>
    <row r="172" spans="1:17" s="92" customFormat="1" ht="12" customHeight="1">
      <c r="A172" s="106"/>
      <c r="B172" s="106"/>
      <c r="C172" s="106"/>
      <c r="D172" s="93"/>
      <c r="E172" s="93"/>
      <c r="F172" s="117"/>
      <c r="G172" s="93"/>
      <c r="H172" s="106"/>
      <c r="I172" s="107"/>
      <c r="J172" s="83"/>
      <c r="L172" s="87">
        <f t="shared" si="8"/>
        <v>0</v>
      </c>
      <c r="N172" s="67" t="str">
        <f t="shared" si="9"/>
        <v/>
      </c>
      <c r="O172" s="68">
        <f t="shared" si="7"/>
        <v>0</v>
      </c>
      <c r="P172" s="109"/>
      <c r="Q172" s="328"/>
    </row>
    <row r="173" spans="1:17" s="92" customFormat="1" ht="12" customHeight="1">
      <c r="A173" s="106"/>
      <c r="B173" s="21"/>
      <c r="C173" s="106"/>
      <c r="D173" s="93"/>
      <c r="E173" s="93"/>
      <c r="F173" s="117"/>
      <c r="G173" s="93"/>
      <c r="H173" s="93"/>
      <c r="I173" s="153"/>
      <c r="J173" s="83"/>
      <c r="L173" s="87">
        <f t="shared" si="8"/>
        <v>0</v>
      </c>
      <c r="N173" s="67" t="str">
        <f t="shared" si="9"/>
        <v/>
      </c>
      <c r="O173" s="68">
        <f t="shared" si="7"/>
        <v>0</v>
      </c>
      <c r="P173" s="109"/>
      <c r="Q173" s="328"/>
    </row>
    <row r="174" spans="1:17" s="92" customFormat="1" ht="12" customHeight="1">
      <c r="A174" s="91"/>
      <c r="B174" s="106"/>
      <c r="C174" s="106"/>
      <c r="D174" s="93"/>
      <c r="E174" s="93"/>
      <c r="F174" s="83"/>
      <c r="G174" s="93"/>
      <c r="H174" s="83"/>
      <c r="I174" s="107"/>
      <c r="J174" s="93"/>
      <c r="L174" s="87">
        <f t="shared" si="8"/>
        <v>0</v>
      </c>
      <c r="N174" s="67" t="str">
        <f t="shared" si="9"/>
        <v/>
      </c>
      <c r="O174" s="68">
        <f t="shared" si="7"/>
        <v>0</v>
      </c>
      <c r="P174" s="109"/>
      <c r="Q174" s="328"/>
    </row>
    <row r="175" spans="1:17" s="92" customFormat="1" ht="12" customHeight="1">
      <c r="A175" s="91"/>
      <c r="B175" s="106"/>
      <c r="C175" s="106"/>
      <c r="D175" s="93"/>
      <c r="E175" s="93"/>
      <c r="F175" s="83"/>
      <c r="G175" s="93"/>
      <c r="H175" s="83"/>
      <c r="I175" s="107"/>
      <c r="J175" s="93"/>
      <c r="L175" s="87">
        <f t="shared" si="8"/>
        <v>0</v>
      </c>
      <c r="N175" s="67" t="str">
        <f t="shared" si="9"/>
        <v/>
      </c>
      <c r="O175" s="68">
        <f t="shared" si="7"/>
        <v>0</v>
      </c>
      <c r="P175" s="109"/>
      <c r="Q175" s="328"/>
    </row>
    <row r="176" spans="1:17" s="92" customFormat="1" ht="12" customHeight="1">
      <c r="A176" s="91"/>
      <c r="B176" s="106"/>
      <c r="C176" s="106"/>
      <c r="D176" s="93"/>
      <c r="E176" s="93"/>
      <c r="F176" s="117"/>
      <c r="G176" s="93"/>
      <c r="H176" s="107"/>
      <c r="I176" s="107"/>
      <c r="J176" s="93"/>
      <c r="L176" s="87">
        <f t="shared" si="8"/>
        <v>0</v>
      </c>
      <c r="N176" s="67" t="str">
        <f t="shared" si="9"/>
        <v/>
      </c>
      <c r="O176" s="68">
        <f t="shared" si="7"/>
        <v>0</v>
      </c>
      <c r="P176" s="109"/>
      <c r="Q176" s="328"/>
    </row>
    <row r="177" spans="1:17" s="92" customFormat="1" ht="12" customHeight="1">
      <c r="A177" s="91"/>
      <c r="B177" s="106"/>
      <c r="C177" s="106"/>
      <c r="D177" s="93"/>
      <c r="E177" s="93"/>
      <c r="F177" s="117"/>
      <c r="G177" s="93"/>
      <c r="H177" s="107"/>
      <c r="I177" s="107"/>
      <c r="J177" s="93"/>
      <c r="L177" s="87">
        <f t="shared" si="8"/>
        <v>0</v>
      </c>
      <c r="N177" s="67" t="str">
        <f t="shared" si="9"/>
        <v/>
      </c>
      <c r="O177" s="68">
        <f t="shared" si="7"/>
        <v>0</v>
      </c>
      <c r="P177" s="109"/>
      <c r="Q177" s="328"/>
    </row>
    <row r="178" spans="1:17" s="92" customFormat="1" ht="12" customHeight="1">
      <c r="A178" s="91"/>
      <c r="B178" s="106"/>
      <c r="C178" s="106"/>
      <c r="D178" s="93"/>
      <c r="E178" s="93"/>
      <c r="F178" s="117"/>
      <c r="G178" s="93"/>
      <c r="H178" s="107"/>
      <c r="I178" s="107"/>
      <c r="J178" s="93"/>
      <c r="L178" s="87">
        <f t="shared" si="8"/>
        <v>0</v>
      </c>
      <c r="N178" s="67" t="str">
        <f t="shared" si="9"/>
        <v/>
      </c>
      <c r="O178" s="68">
        <f t="shared" si="7"/>
        <v>0</v>
      </c>
      <c r="P178" s="109"/>
      <c r="Q178" s="328"/>
    </row>
    <row r="179" spans="1:17" s="92" customFormat="1" ht="12" customHeight="1">
      <c r="A179" s="91"/>
      <c r="B179" s="106"/>
      <c r="C179" s="106"/>
      <c r="D179" s="93"/>
      <c r="E179" s="93"/>
      <c r="F179" s="117"/>
      <c r="G179" s="93"/>
      <c r="H179" s="107"/>
      <c r="I179" s="107"/>
      <c r="J179" s="93"/>
      <c r="L179" s="87">
        <f t="shared" si="8"/>
        <v>0</v>
      </c>
      <c r="N179" s="67" t="str">
        <f t="shared" si="9"/>
        <v/>
      </c>
      <c r="O179" s="68">
        <f t="shared" si="7"/>
        <v>0</v>
      </c>
      <c r="P179" s="109"/>
      <c r="Q179" s="328"/>
    </row>
    <row r="180" spans="1:17" s="92" customFormat="1" ht="12" customHeight="1">
      <c r="A180" s="91"/>
      <c r="B180" s="106"/>
      <c r="C180" s="106"/>
      <c r="D180" s="93"/>
      <c r="E180" s="93"/>
      <c r="F180" s="117"/>
      <c r="G180" s="93"/>
      <c r="H180" s="107"/>
      <c r="I180" s="107"/>
      <c r="J180" s="93"/>
      <c r="L180" s="87">
        <f t="shared" si="8"/>
        <v>0</v>
      </c>
      <c r="N180" s="67" t="str">
        <f t="shared" si="9"/>
        <v/>
      </c>
      <c r="O180" s="68">
        <f t="shared" si="7"/>
        <v>0</v>
      </c>
      <c r="P180" s="109"/>
      <c r="Q180" s="328"/>
    </row>
    <row r="181" spans="1:17" s="92" customFormat="1" ht="12" customHeight="1">
      <c r="A181" s="91"/>
      <c r="B181" s="106"/>
      <c r="C181" s="106"/>
      <c r="D181" s="93"/>
      <c r="E181" s="93"/>
      <c r="F181" s="117"/>
      <c r="G181" s="93"/>
      <c r="H181" s="107"/>
      <c r="I181" s="107"/>
      <c r="J181" s="93"/>
      <c r="L181" s="87">
        <f t="shared" si="8"/>
        <v>0</v>
      </c>
      <c r="N181" s="67" t="str">
        <f t="shared" si="9"/>
        <v/>
      </c>
      <c r="O181" s="68">
        <f t="shared" si="7"/>
        <v>0</v>
      </c>
      <c r="P181" s="109"/>
      <c r="Q181" s="328"/>
    </row>
    <row r="182" spans="1:17" s="92" customFormat="1" ht="12" customHeight="1">
      <c r="A182" s="91"/>
      <c r="B182" s="106"/>
      <c r="C182" s="106"/>
      <c r="D182" s="93"/>
      <c r="E182" s="93"/>
      <c r="F182" s="117"/>
      <c r="G182" s="93"/>
      <c r="H182" s="107"/>
      <c r="I182" s="107"/>
      <c r="J182" s="93"/>
      <c r="L182" s="87">
        <f t="shared" si="8"/>
        <v>0</v>
      </c>
      <c r="N182" s="67" t="str">
        <f t="shared" si="9"/>
        <v/>
      </c>
      <c r="O182" s="68">
        <f t="shared" si="7"/>
        <v>0</v>
      </c>
      <c r="P182" s="109"/>
      <c r="Q182" s="328"/>
    </row>
    <row r="183" spans="1:17" s="92" customFormat="1" ht="12" customHeight="1">
      <c r="A183" s="91"/>
      <c r="B183" s="106"/>
      <c r="C183" s="106"/>
      <c r="D183" s="93"/>
      <c r="E183" s="93"/>
      <c r="F183" s="117"/>
      <c r="G183" s="93"/>
      <c r="H183" s="106"/>
      <c r="I183" s="107"/>
      <c r="J183" s="93"/>
      <c r="L183" s="87">
        <f t="shared" si="8"/>
        <v>0</v>
      </c>
      <c r="N183" s="67" t="str">
        <f t="shared" si="9"/>
        <v/>
      </c>
      <c r="O183" s="68">
        <f t="shared" si="7"/>
        <v>0</v>
      </c>
      <c r="P183" s="109"/>
      <c r="Q183" s="328"/>
    </row>
    <row r="184" spans="1:17" s="92" customFormat="1" ht="12" customHeight="1">
      <c r="A184" s="106"/>
      <c r="B184" s="9"/>
      <c r="C184" s="106"/>
      <c r="D184" s="93"/>
      <c r="E184" s="93"/>
      <c r="F184" s="117"/>
      <c r="G184" s="93"/>
      <c r="H184" s="106"/>
      <c r="I184" s="107"/>
      <c r="J184" s="93"/>
      <c r="L184" s="87">
        <f t="shared" si="8"/>
        <v>0</v>
      </c>
      <c r="N184" s="67" t="str">
        <f t="shared" si="9"/>
        <v/>
      </c>
      <c r="O184" s="68">
        <f t="shared" si="7"/>
        <v>0</v>
      </c>
      <c r="P184" s="109"/>
      <c r="Q184" s="328"/>
    </row>
    <row r="185" spans="1:17" s="92" customFormat="1" ht="12" customHeight="1">
      <c r="A185" s="106"/>
      <c r="B185" s="9"/>
      <c r="C185" s="106"/>
      <c r="D185" s="93"/>
      <c r="E185" s="93"/>
      <c r="F185" s="117"/>
      <c r="G185" s="93"/>
      <c r="H185" s="106"/>
      <c r="I185" s="107"/>
      <c r="J185" s="93"/>
      <c r="L185" s="87">
        <f t="shared" si="8"/>
        <v>0</v>
      </c>
      <c r="N185" s="67" t="str">
        <f t="shared" si="9"/>
        <v/>
      </c>
      <c r="O185" s="68">
        <f t="shared" si="7"/>
        <v>0</v>
      </c>
      <c r="P185" s="109"/>
      <c r="Q185" s="328"/>
    </row>
    <row r="186" spans="1:17" s="92" customFormat="1" ht="12" customHeight="1">
      <c r="A186" s="106"/>
      <c r="B186" s="9"/>
      <c r="C186" s="106"/>
      <c r="D186" s="93"/>
      <c r="E186" s="93"/>
      <c r="F186" s="117"/>
      <c r="G186" s="93"/>
      <c r="H186" s="106"/>
      <c r="I186" s="107"/>
      <c r="J186" s="93"/>
      <c r="L186" s="87">
        <f t="shared" si="8"/>
        <v>0</v>
      </c>
      <c r="N186" s="67" t="str">
        <f t="shared" si="9"/>
        <v/>
      </c>
      <c r="O186" s="68">
        <f t="shared" si="7"/>
        <v>0</v>
      </c>
      <c r="P186" s="109"/>
      <c r="Q186" s="328"/>
    </row>
    <row r="187" spans="1:17" s="92" customFormat="1" ht="12" customHeight="1">
      <c r="A187" s="106"/>
      <c r="B187" s="9"/>
      <c r="C187" s="106"/>
      <c r="D187" s="93"/>
      <c r="E187" s="93"/>
      <c r="F187" s="117"/>
      <c r="G187" s="93"/>
      <c r="H187" s="106"/>
      <c r="I187" s="107"/>
      <c r="J187" s="93"/>
      <c r="L187" s="87">
        <f t="shared" si="8"/>
        <v>0</v>
      </c>
      <c r="N187" s="67" t="str">
        <f t="shared" si="9"/>
        <v/>
      </c>
      <c r="O187" s="68">
        <f t="shared" si="7"/>
        <v>0</v>
      </c>
      <c r="P187" s="109"/>
      <c r="Q187" s="328"/>
    </row>
    <row r="188" spans="1:17" s="92" customFormat="1" ht="12" customHeight="1">
      <c r="A188" s="106"/>
      <c r="B188" s="106"/>
      <c r="C188" s="106"/>
      <c r="D188" s="93"/>
      <c r="E188" s="93"/>
      <c r="F188" s="117"/>
      <c r="G188" s="93"/>
      <c r="H188" s="106"/>
      <c r="I188" s="107"/>
      <c r="J188" s="93"/>
      <c r="L188" s="87">
        <f t="shared" si="8"/>
        <v>0</v>
      </c>
      <c r="N188" s="67" t="str">
        <f t="shared" si="9"/>
        <v/>
      </c>
      <c r="O188" s="68">
        <f t="shared" si="7"/>
        <v>0</v>
      </c>
      <c r="P188" s="109"/>
      <c r="Q188" s="328"/>
    </row>
    <row r="189" spans="1:17" s="92" customFormat="1" ht="12" customHeight="1">
      <c r="A189" s="106"/>
      <c r="B189" s="106"/>
      <c r="C189" s="106"/>
      <c r="D189" s="93"/>
      <c r="E189" s="93"/>
      <c r="F189" s="117"/>
      <c r="G189" s="93"/>
      <c r="H189" s="106"/>
      <c r="I189" s="107"/>
      <c r="J189" s="93"/>
      <c r="L189" s="87">
        <f t="shared" si="8"/>
        <v>0</v>
      </c>
      <c r="N189" s="67" t="str">
        <f t="shared" si="9"/>
        <v/>
      </c>
      <c r="O189" s="68">
        <f t="shared" si="7"/>
        <v>0</v>
      </c>
      <c r="P189" s="109"/>
      <c r="Q189" s="328"/>
    </row>
    <row r="190" spans="1:17" s="92" customFormat="1" ht="12" customHeight="1">
      <c r="A190" s="106"/>
      <c r="B190" s="106"/>
      <c r="C190" s="106"/>
      <c r="D190" s="93"/>
      <c r="E190" s="93"/>
      <c r="F190" s="117"/>
      <c r="G190" s="93"/>
      <c r="H190" s="106"/>
      <c r="I190" s="107"/>
      <c r="J190" s="93"/>
      <c r="L190" s="87">
        <f t="shared" si="8"/>
        <v>0</v>
      </c>
      <c r="N190" s="67" t="str">
        <f t="shared" si="9"/>
        <v/>
      </c>
      <c r="O190" s="68">
        <f t="shared" si="7"/>
        <v>0</v>
      </c>
      <c r="P190" s="109"/>
      <c r="Q190" s="328"/>
    </row>
    <row r="191" spans="1:17" s="92" customFormat="1" ht="12" customHeight="1">
      <c r="A191" s="106"/>
      <c r="B191" s="106"/>
      <c r="C191" s="106"/>
      <c r="D191" s="93"/>
      <c r="E191" s="93"/>
      <c r="F191" s="117"/>
      <c r="G191" s="93"/>
      <c r="H191" s="106"/>
      <c r="I191" s="107"/>
      <c r="J191" s="93"/>
      <c r="L191" s="87">
        <f t="shared" si="8"/>
        <v>0</v>
      </c>
      <c r="N191" s="67" t="str">
        <f t="shared" si="9"/>
        <v/>
      </c>
      <c r="O191" s="68">
        <f t="shared" si="7"/>
        <v>0</v>
      </c>
      <c r="P191" s="109"/>
      <c r="Q191" s="328"/>
    </row>
    <row r="192" spans="1:17" s="92" customFormat="1" ht="12" customHeight="1">
      <c r="A192" s="106"/>
      <c r="B192" s="106"/>
      <c r="C192" s="106"/>
      <c r="D192" s="93"/>
      <c r="E192" s="93"/>
      <c r="F192" s="117"/>
      <c r="G192" s="93"/>
      <c r="H192" s="106"/>
      <c r="I192" s="107"/>
      <c r="J192" s="93"/>
      <c r="L192" s="87">
        <f t="shared" si="8"/>
        <v>0</v>
      </c>
      <c r="N192" s="67" t="str">
        <f t="shared" si="9"/>
        <v/>
      </c>
      <c r="O192" s="68">
        <f t="shared" si="7"/>
        <v>0</v>
      </c>
      <c r="P192" s="109"/>
      <c r="Q192" s="328"/>
    </row>
    <row r="193" spans="1:17" s="92" customFormat="1" ht="12" customHeight="1">
      <c r="A193" s="106"/>
      <c r="B193" s="106"/>
      <c r="C193" s="106"/>
      <c r="D193" s="93"/>
      <c r="E193" s="93"/>
      <c r="F193" s="117"/>
      <c r="G193" s="93"/>
      <c r="H193" s="106"/>
      <c r="I193" s="107"/>
      <c r="J193" s="83"/>
      <c r="L193" s="87">
        <f t="shared" si="8"/>
        <v>0</v>
      </c>
      <c r="N193" s="67" t="str">
        <f t="shared" si="9"/>
        <v/>
      </c>
      <c r="O193" s="68">
        <f t="shared" si="7"/>
        <v>0</v>
      </c>
      <c r="P193" s="109"/>
      <c r="Q193" s="328"/>
    </row>
    <row r="194" spans="1:17" s="92" customFormat="1" ht="12" customHeight="1">
      <c r="A194" s="106"/>
      <c r="B194" s="9" t="s">
        <v>13</v>
      </c>
      <c r="C194" s="106"/>
      <c r="D194" s="93"/>
      <c r="E194" s="93"/>
      <c r="F194" s="117"/>
      <c r="G194" s="93"/>
      <c r="H194" s="106"/>
      <c r="I194" s="107"/>
      <c r="J194" s="83"/>
      <c r="L194" s="87">
        <f t="shared" si="8"/>
        <v>0</v>
      </c>
      <c r="N194" s="67" t="str">
        <f t="shared" si="9"/>
        <v/>
      </c>
      <c r="O194" s="68">
        <f t="shared" si="7"/>
        <v>0</v>
      </c>
      <c r="P194" s="109"/>
      <c r="Q194" s="328"/>
    </row>
    <row r="195" spans="1:17" s="92" customFormat="1" ht="12" customHeight="1" thickBot="1">
      <c r="A195" s="106"/>
      <c r="B195" s="9" t="s">
        <v>12</v>
      </c>
      <c r="C195" s="106"/>
      <c r="D195" s="93"/>
      <c r="E195" s="93"/>
      <c r="F195" s="117"/>
      <c r="G195" s="93"/>
      <c r="H195" s="106"/>
      <c r="I195" s="107"/>
      <c r="J195" s="83"/>
      <c r="L195" s="87">
        <f t="shared" si="8"/>
        <v>0</v>
      </c>
      <c r="N195" s="67" t="str">
        <f t="shared" si="9"/>
        <v/>
      </c>
      <c r="O195" s="68">
        <f t="shared" si="7"/>
        <v>0</v>
      </c>
      <c r="P195" s="109"/>
      <c r="Q195" s="328"/>
    </row>
    <row r="196" spans="1:17" s="92" customFormat="1" ht="12" customHeight="1">
      <c r="A196" s="965" t="s">
        <v>2138</v>
      </c>
      <c r="B196" s="966"/>
      <c r="C196" s="966"/>
      <c r="D196" s="966"/>
      <c r="E196" s="966"/>
      <c r="F196" s="966"/>
      <c r="G196" s="966"/>
      <c r="H196" s="966"/>
      <c r="I196" s="966"/>
      <c r="J196" s="967"/>
      <c r="L196" s="87">
        <f t="shared" si="8"/>
        <v>0</v>
      </c>
      <c r="N196" s="67" t="str">
        <f t="shared" si="9"/>
        <v/>
      </c>
      <c r="O196" s="68">
        <f t="shared" si="7"/>
        <v>0</v>
      </c>
      <c r="P196" s="109"/>
      <c r="Q196" s="328"/>
    </row>
    <row r="197" spans="1:17" s="92" customFormat="1" ht="12" customHeight="1">
      <c r="A197" s="968"/>
      <c r="B197" s="969"/>
      <c r="C197" s="969"/>
      <c r="D197" s="969"/>
      <c r="E197" s="969"/>
      <c r="F197" s="969"/>
      <c r="G197" s="969"/>
      <c r="H197" s="969"/>
      <c r="I197" s="969"/>
      <c r="J197" s="970"/>
      <c r="L197" s="87">
        <f t="shared" si="8"/>
        <v>0</v>
      </c>
      <c r="N197" s="67" t="str">
        <f t="shared" si="9"/>
        <v/>
      </c>
      <c r="O197" s="68">
        <f t="shared" si="7"/>
        <v>0</v>
      </c>
      <c r="P197" s="109"/>
      <c r="Q197" s="328"/>
    </row>
    <row r="198" spans="1:17" s="92" customFormat="1" ht="12" customHeight="1">
      <c r="A198" s="968"/>
      <c r="B198" s="969"/>
      <c r="C198" s="969"/>
      <c r="D198" s="969"/>
      <c r="E198" s="969"/>
      <c r="F198" s="969"/>
      <c r="G198" s="969"/>
      <c r="H198" s="969"/>
      <c r="I198" s="969"/>
      <c r="J198" s="970"/>
      <c r="L198" s="87">
        <f t="shared" si="8"/>
        <v>0</v>
      </c>
      <c r="N198" s="67" t="str">
        <f t="shared" si="9"/>
        <v/>
      </c>
      <c r="O198" s="68">
        <f t="shared" si="7"/>
        <v>0</v>
      </c>
      <c r="P198" s="109"/>
      <c r="Q198" s="328"/>
    </row>
    <row r="199" spans="1:17" s="92" customFormat="1" ht="12" customHeight="1">
      <c r="A199" s="968"/>
      <c r="B199" s="969"/>
      <c r="C199" s="969"/>
      <c r="D199" s="969"/>
      <c r="E199" s="969"/>
      <c r="F199" s="969"/>
      <c r="G199" s="969"/>
      <c r="H199" s="969"/>
      <c r="I199" s="969"/>
      <c r="J199" s="970"/>
      <c r="L199" s="87">
        <f t="shared" si="8"/>
        <v>0</v>
      </c>
      <c r="N199" s="67" t="str">
        <f t="shared" si="9"/>
        <v/>
      </c>
      <c r="O199" s="68">
        <f t="shared" si="7"/>
        <v>0</v>
      </c>
      <c r="P199" s="109"/>
      <c r="Q199" s="328"/>
    </row>
    <row r="200" spans="1:17" s="92" customFormat="1" ht="12" customHeight="1">
      <c r="A200" s="968"/>
      <c r="B200" s="969"/>
      <c r="C200" s="969"/>
      <c r="D200" s="969"/>
      <c r="E200" s="969"/>
      <c r="F200" s="969"/>
      <c r="G200" s="969"/>
      <c r="H200" s="969"/>
      <c r="I200" s="969"/>
      <c r="J200" s="970"/>
      <c r="L200" s="87">
        <f t="shared" si="8"/>
        <v>0</v>
      </c>
      <c r="N200" s="67" t="str">
        <f t="shared" si="9"/>
        <v/>
      </c>
      <c r="O200" s="68">
        <f t="shared" si="7"/>
        <v>0</v>
      </c>
      <c r="P200" s="109"/>
      <c r="Q200" s="328"/>
    </row>
    <row r="201" spans="1:17" s="92" customFormat="1" ht="12" customHeight="1">
      <c r="A201" s="968"/>
      <c r="B201" s="969"/>
      <c r="C201" s="969"/>
      <c r="D201" s="969"/>
      <c r="E201" s="969"/>
      <c r="F201" s="969"/>
      <c r="G201" s="969"/>
      <c r="H201" s="969"/>
      <c r="I201" s="969"/>
      <c r="J201" s="970"/>
      <c r="L201" s="87">
        <f t="shared" si="8"/>
        <v>0</v>
      </c>
      <c r="N201" s="67" t="str">
        <f t="shared" si="9"/>
        <v/>
      </c>
      <c r="O201" s="68">
        <f t="shared" si="7"/>
        <v>0</v>
      </c>
      <c r="P201" s="109"/>
      <c r="Q201" s="328"/>
    </row>
    <row r="202" spans="1:17" s="92" customFormat="1" ht="12" customHeight="1">
      <c r="A202" s="968"/>
      <c r="B202" s="969"/>
      <c r="C202" s="969"/>
      <c r="D202" s="969"/>
      <c r="E202" s="969"/>
      <c r="F202" s="969"/>
      <c r="G202" s="969"/>
      <c r="H202" s="969"/>
      <c r="I202" s="969"/>
      <c r="J202" s="970"/>
      <c r="L202" s="87">
        <f t="shared" si="8"/>
        <v>0</v>
      </c>
      <c r="N202" s="67" t="str">
        <f t="shared" si="9"/>
        <v/>
      </c>
      <c r="O202" s="68">
        <f t="shared" si="7"/>
        <v>0</v>
      </c>
      <c r="P202" s="109"/>
      <c r="Q202" s="328"/>
    </row>
    <row r="203" spans="1:17" s="92" customFormat="1" ht="12" customHeight="1">
      <c r="A203" s="968"/>
      <c r="B203" s="969"/>
      <c r="C203" s="969"/>
      <c r="D203" s="969"/>
      <c r="E203" s="969"/>
      <c r="F203" s="969"/>
      <c r="G203" s="969"/>
      <c r="H203" s="969"/>
      <c r="I203" s="969"/>
      <c r="J203" s="970"/>
      <c r="L203" s="87">
        <f t="shared" si="8"/>
        <v>0</v>
      </c>
      <c r="N203" s="67" t="str">
        <f t="shared" si="9"/>
        <v/>
      </c>
      <c r="O203" s="68">
        <f t="shared" ref="O203:O266" si="10">+F203</f>
        <v>0</v>
      </c>
      <c r="P203" s="109"/>
      <c r="Q203" s="328"/>
    </row>
    <row r="204" spans="1:17" s="92" customFormat="1" ht="12" customHeight="1">
      <c r="A204" s="968"/>
      <c r="B204" s="969"/>
      <c r="C204" s="969"/>
      <c r="D204" s="969"/>
      <c r="E204" s="969"/>
      <c r="F204" s="969"/>
      <c r="G204" s="969"/>
      <c r="H204" s="969"/>
      <c r="I204" s="969"/>
      <c r="J204" s="970"/>
      <c r="L204" s="87">
        <f t="shared" ref="L204:L267" si="11">IF(E204&gt;0,F204,0)</f>
        <v>0</v>
      </c>
      <c r="N204" s="67" t="str">
        <f t="shared" ref="N204:N267" si="12">+D204&amp;G204</f>
        <v/>
      </c>
      <c r="O204" s="68">
        <f t="shared" si="10"/>
        <v>0</v>
      </c>
      <c r="P204" s="109"/>
      <c r="Q204" s="328"/>
    </row>
    <row r="205" spans="1:17" s="92" customFormat="1" ht="12" customHeight="1" thickBot="1">
      <c r="A205" s="971"/>
      <c r="B205" s="972"/>
      <c r="C205" s="972"/>
      <c r="D205" s="972"/>
      <c r="E205" s="972"/>
      <c r="F205" s="972"/>
      <c r="G205" s="972"/>
      <c r="H205" s="972"/>
      <c r="I205" s="972"/>
      <c r="J205" s="973"/>
      <c r="L205" s="87">
        <f t="shared" si="11"/>
        <v>0</v>
      </c>
      <c r="N205" s="67" t="str">
        <f t="shared" si="12"/>
        <v/>
      </c>
      <c r="O205" s="68">
        <f t="shared" si="10"/>
        <v>0</v>
      </c>
      <c r="P205" s="109"/>
      <c r="Q205" s="328"/>
    </row>
    <row r="206" spans="1:17" s="92" customFormat="1" ht="12" customHeight="1">
      <c r="A206" s="67"/>
      <c r="B206" s="67"/>
      <c r="C206" s="67"/>
      <c r="D206" s="79"/>
      <c r="E206" s="79"/>
      <c r="F206" s="80"/>
      <c r="G206" s="79"/>
      <c r="H206" s="67"/>
      <c r="I206" s="68"/>
      <c r="J206" s="89"/>
      <c r="L206" s="87">
        <f t="shared" si="11"/>
        <v>0</v>
      </c>
      <c r="N206" s="67" t="str">
        <f t="shared" si="12"/>
        <v/>
      </c>
      <c r="O206" s="68">
        <f t="shared" si="10"/>
        <v>0</v>
      </c>
      <c r="P206" s="109"/>
      <c r="Q206" s="328"/>
    </row>
    <row r="207" spans="1:17" s="92" customFormat="1" ht="12" customHeight="1">
      <c r="A207" s="67"/>
      <c r="B207" s="7" t="str">
        <f>Inputs!$C$2</f>
        <v>Rocky Mountain Power</v>
      </c>
      <c r="C207" s="67"/>
      <c r="D207" s="79"/>
      <c r="E207" s="79"/>
      <c r="F207" s="80"/>
      <c r="G207" s="79"/>
      <c r="H207" s="67"/>
      <c r="I207" s="87" t="s">
        <v>0</v>
      </c>
      <c r="J207" s="88">
        <v>7.4</v>
      </c>
      <c r="L207" s="87">
        <f t="shared" si="11"/>
        <v>0</v>
      </c>
      <c r="N207" s="67" t="str">
        <f t="shared" si="12"/>
        <v/>
      </c>
      <c r="O207" s="68">
        <f t="shared" si="10"/>
        <v>0</v>
      </c>
      <c r="P207" s="109"/>
      <c r="Q207" s="328"/>
    </row>
    <row r="208" spans="1:17" s="92" customFormat="1" ht="12" customHeight="1">
      <c r="A208" s="67"/>
      <c r="B208" s="7" t="str">
        <f>Inputs!$C$3</f>
        <v>Utah Results of Operations - December 2014</v>
      </c>
      <c r="C208" s="67"/>
      <c r="D208" s="79"/>
      <c r="E208" s="79"/>
      <c r="F208" s="80"/>
      <c r="G208" s="79"/>
      <c r="H208" s="67"/>
      <c r="I208" s="68"/>
      <c r="J208" s="89"/>
      <c r="L208" s="87">
        <f t="shared" si="11"/>
        <v>0</v>
      </c>
      <c r="N208" s="67" t="str">
        <f t="shared" si="12"/>
        <v/>
      </c>
      <c r="O208" s="68">
        <f t="shared" si="10"/>
        <v>0</v>
      </c>
      <c r="P208" s="109"/>
      <c r="Q208" s="328"/>
    </row>
    <row r="209" spans="1:17" s="92" customFormat="1" ht="12" customHeight="1">
      <c r="A209" s="67"/>
      <c r="B209" s="32" t="s">
        <v>1997</v>
      </c>
      <c r="C209" s="67"/>
      <c r="D209" s="79"/>
      <c r="E209" s="79"/>
      <c r="F209" s="80"/>
      <c r="G209" s="79"/>
      <c r="H209" s="67"/>
      <c r="I209" s="68"/>
      <c r="J209" s="89"/>
      <c r="L209" s="87">
        <f t="shared" si="11"/>
        <v>0</v>
      </c>
      <c r="N209" s="67" t="str">
        <f t="shared" si="12"/>
        <v/>
      </c>
      <c r="O209" s="68">
        <f t="shared" si="10"/>
        <v>0</v>
      </c>
      <c r="P209" s="109"/>
      <c r="Q209" s="328"/>
    </row>
    <row r="210" spans="1:17" s="92" customFormat="1" ht="12" customHeight="1">
      <c r="A210" s="67"/>
      <c r="B210" s="67"/>
      <c r="C210" s="67"/>
      <c r="D210" s="79"/>
      <c r="E210" s="79"/>
      <c r="F210" s="80"/>
      <c r="G210" s="79"/>
      <c r="H210" s="67"/>
      <c r="I210" s="68"/>
      <c r="J210" s="89"/>
      <c r="L210" s="87">
        <f t="shared" si="11"/>
        <v>0</v>
      </c>
      <c r="N210" s="67" t="str">
        <f t="shared" si="12"/>
        <v/>
      </c>
      <c r="O210" s="68">
        <f t="shared" si="10"/>
        <v>0</v>
      </c>
      <c r="P210" s="109"/>
      <c r="Q210" s="328"/>
    </row>
    <row r="211" spans="1:17" s="92" customFormat="1" ht="12" customHeight="1">
      <c r="B211" s="67"/>
      <c r="C211" s="67"/>
      <c r="D211" s="79"/>
      <c r="E211" s="79"/>
      <c r="F211" s="80"/>
      <c r="G211" s="79"/>
      <c r="H211" s="67"/>
      <c r="I211" s="68"/>
      <c r="J211" s="89"/>
      <c r="L211" s="87">
        <f t="shared" si="11"/>
        <v>0</v>
      </c>
      <c r="N211" s="67" t="str">
        <f t="shared" si="12"/>
        <v/>
      </c>
      <c r="O211" s="68">
        <f t="shared" si="10"/>
        <v>0</v>
      </c>
      <c r="P211" s="109"/>
      <c r="Q211" s="328"/>
    </row>
    <row r="212" spans="1:17" s="92" customFormat="1" ht="12" customHeight="1">
      <c r="B212" s="67"/>
      <c r="C212" s="67"/>
      <c r="D212" s="79"/>
      <c r="E212" s="79"/>
      <c r="F212" s="89" t="s">
        <v>1</v>
      </c>
      <c r="G212" s="79"/>
      <c r="H212" s="79"/>
      <c r="I212" s="90" t="str">
        <f>+Inputs!$C$6</f>
        <v>UTAH</v>
      </c>
      <c r="J212" s="79"/>
      <c r="L212" s="87">
        <f t="shared" si="11"/>
        <v>0</v>
      </c>
      <c r="N212" s="67" t="str">
        <f t="shared" si="12"/>
        <v/>
      </c>
      <c r="O212" s="68" t="str">
        <f t="shared" si="10"/>
        <v>TOTAL</v>
      </c>
      <c r="P212" s="109"/>
      <c r="Q212" s="328"/>
    </row>
    <row r="213" spans="1:17" s="92" customFormat="1" ht="12" customHeight="1">
      <c r="B213" s="67"/>
      <c r="C213" s="67"/>
      <c r="D213" s="42" t="s">
        <v>2</v>
      </c>
      <c r="E213" s="42" t="s">
        <v>3</v>
      </c>
      <c r="F213" s="41" t="s">
        <v>4</v>
      </c>
      <c r="G213" s="42" t="s">
        <v>5</v>
      </c>
      <c r="H213" s="42" t="s">
        <v>6</v>
      </c>
      <c r="I213" s="43" t="s">
        <v>7</v>
      </c>
      <c r="J213" s="42" t="s">
        <v>8</v>
      </c>
      <c r="L213" s="87" t="str">
        <f t="shared" si="11"/>
        <v>COMPANY</v>
      </c>
      <c r="N213" s="67" t="str">
        <f t="shared" si="12"/>
        <v>ACCOUNTFACTOR</v>
      </c>
      <c r="O213" s="68" t="str">
        <f t="shared" si="10"/>
        <v>COMPANY</v>
      </c>
      <c r="P213" s="109"/>
      <c r="Q213" s="328"/>
    </row>
    <row r="214" spans="1:17" s="92" customFormat="1" ht="12" customHeight="1">
      <c r="A214" s="106"/>
      <c r="B214" s="38" t="s">
        <v>151</v>
      </c>
      <c r="D214" s="81"/>
      <c r="E214" s="81"/>
      <c r="F214" s="81"/>
      <c r="G214" s="81"/>
      <c r="H214" s="106"/>
      <c r="I214" s="117"/>
      <c r="J214" s="93"/>
      <c r="L214" s="87">
        <f t="shared" si="11"/>
        <v>0</v>
      </c>
      <c r="N214" s="67" t="str">
        <f t="shared" si="12"/>
        <v/>
      </c>
      <c r="O214" s="68">
        <f t="shared" si="10"/>
        <v>0</v>
      </c>
      <c r="P214" s="109"/>
      <c r="Q214" s="328"/>
    </row>
    <row r="215" spans="1:17" s="92" customFormat="1" ht="12" customHeight="1">
      <c r="A215" s="106"/>
      <c r="B215" s="92" t="s">
        <v>1997</v>
      </c>
      <c r="D215" s="213">
        <v>419</v>
      </c>
      <c r="E215" s="236" t="s">
        <v>244</v>
      </c>
      <c r="F215" s="236">
        <v>-54883</v>
      </c>
      <c r="G215" s="81" t="s">
        <v>50</v>
      </c>
      <c r="H215" s="82">
        <f>VLOOKUP(G215,'Alloc. Factors'!$B$2:$M$110,7,FALSE)</f>
        <v>0.44194213221050854</v>
      </c>
      <c r="I215" s="83">
        <f>F215*H215</f>
        <v>-24255.11004210934</v>
      </c>
      <c r="J215" s="157" t="s">
        <v>2160</v>
      </c>
      <c r="L215" s="87">
        <f t="shared" si="11"/>
        <v>-54883</v>
      </c>
      <c r="N215" s="67" t="str">
        <f t="shared" si="12"/>
        <v>419SNP</v>
      </c>
      <c r="O215" s="68">
        <f t="shared" si="10"/>
        <v>-54883</v>
      </c>
      <c r="P215" s="109"/>
      <c r="Q215" s="825"/>
    </row>
    <row r="216" spans="1:17" s="92" customFormat="1" ht="12" customHeight="1">
      <c r="A216" s="106"/>
      <c r="B216" s="96"/>
      <c r="D216" s="81"/>
      <c r="E216" s="81"/>
      <c r="F216" s="236"/>
      <c r="G216" s="81"/>
      <c r="H216" s="82"/>
      <c r="I216" s="83"/>
      <c r="J216" s="157"/>
      <c r="L216" s="87">
        <f t="shared" si="11"/>
        <v>0</v>
      </c>
      <c r="N216" s="67" t="str">
        <f t="shared" si="12"/>
        <v/>
      </c>
      <c r="O216" s="68">
        <f t="shared" si="10"/>
        <v>0</v>
      </c>
      <c r="P216" s="109"/>
      <c r="Q216" s="825"/>
    </row>
    <row r="217" spans="1:17" s="92" customFormat="1" ht="12" customHeight="1">
      <c r="A217" s="106"/>
      <c r="D217" s="213"/>
      <c r="E217" s="81"/>
      <c r="F217" s="236"/>
      <c r="G217" s="81"/>
      <c r="H217" s="82"/>
      <c r="I217" s="83"/>
      <c r="J217" s="157"/>
      <c r="L217" s="87">
        <f t="shared" si="11"/>
        <v>0</v>
      </c>
      <c r="N217" s="67" t="str">
        <f t="shared" si="12"/>
        <v/>
      </c>
      <c r="O217" s="68">
        <f t="shared" si="10"/>
        <v>0</v>
      </c>
      <c r="P217" s="109"/>
      <c r="Q217" s="825"/>
    </row>
    <row r="218" spans="1:17" s="92" customFormat="1" ht="12" customHeight="1">
      <c r="A218" s="106"/>
      <c r="B218" s="134"/>
      <c r="D218" s="81"/>
      <c r="E218" s="81"/>
      <c r="F218" s="236"/>
      <c r="G218" s="81"/>
      <c r="H218" s="82"/>
      <c r="I218" s="83"/>
      <c r="J218" s="157"/>
      <c r="L218" s="87">
        <f t="shared" si="11"/>
        <v>0</v>
      </c>
      <c r="N218" s="67" t="str">
        <f t="shared" si="12"/>
        <v/>
      </c>
      <c r="O218" s="68">
        <f t="shared" si="10"/>
        <v>0</v>
      </c>
      <c r="P218" s="109"/>
      <c r="Q218" s="328"/>
    </row>
    <row r="219" spans="1:17" s="92" customFormat="1" ht="12" customHeight="1">
      <c r="A219" s="106"/>
      <c r="D219" s="213"/>
      <c r="E219" s="81"/>
      <c r="F219" s="236"/>
      <c r="G219" s="81"/>
      <c r="H219" s="82"/>
      <c r="I219" s="83"/>
      <c r="J219" s="157"/>
      <c r="L219" s="87">
        <f t="shared" si="11"/>
        <v>0</v>
      </c>
      <c r="N219" s="67" t="str">
        <f t="shared" si="12"/>
        <v/>
      </c>
      <c r="O219" s="68">
        <f t="shared" si="10"/>
        <v>0</v>
      </c>
      <c r="P219" s="109"/>
      <c r="Q219" s="328"/>
    </row>
    <row r="220" spans="1:17" s="92" customFormat="1" ht="12" customHeight="1">
      <c r="A220" s="106"/>
      <c r="D220" s="213"/>
      <c r="E220" s="81"/>
      <c r="F220" s="236" t="s">
        <v>13</v>
      </c>
      <c r="G220" s="81"/>
      <c r="H220" s="106"/>
      <c r="I220" s="133"/>
      <c r="J220" s="81"/>
      <c r="L220" s="87">
        <f t="shared" si="11"/>
        <v>0</v>
      </c>
      <c r="N220" s="67" t="str">
        <f t="shared" si="12"/>
        <v/>
      </c>
      <c r="O220" s="68" t="str">
        <f t="shared" si="10"/>
        <v xml:space="preserve"> </v>
      </c>
      <c r="P220" s="109"/>
      <c r="Q220" s="328"/>
    </row>
    <row r="221" spans="1:17" s="92" customFormat="1" ht="12" customHeight="1">
      <c r="A221" s="106"/>
      <c r="D221" s="213"/>
      <c r="E221" s="81"/>
      <c r="F221" s="236"/>
      <c r="G221" s="81"/>
      <c r="H221" s="82"/>
      <c r="I221" s="83"/>
      <c r="J221" s="157"/>
      <c r="L221" s="87">
        <f t="shared" si="11"/>
        <v>0</v>
      </c>
      <c r="N221" s="67" t="str">
        <f t="shared" si="12"/>
        <v/>
      </c>
      <c r="O221" s="68">
        <f t="shared" si="10"/>
        <v>0</v>
      </c>
      <c r="P221" s="109"/>
      <c r="Q221" s="328"/>
    </row>
    <row r="222" spans="1:17" s="92" customFormat="1" ht="12" customHeight="1">
      <c r="A222" s="106"/>
      <c r="D222" s="213"/>
      <c r="E222" s="81"/>
      <c r="F222" s="236"/>
      <c r="G222" s="81"/>
      <c r="H222" s="82"/>
      <c r="I222" s="83"/>
      <c r="J222" s="157"/>
      <c r="L222" s="87">
        <f t="shared" si="11"/>
        <v>0</v>
      </c>
      <c r="N222" s="67" t="str">
        <f t="shared" si="12"/>
        <v/>
      </c>
      <c r="O222" s="68">
        <f t="shared" si="10"/>
        <v>0</v>
      </c>
      <c r="P222" s="109"/>
      <c r="Q222" s="328"/>
    </row>
    <row r="223" spans="1:17" s="92" customFormat="1" ht="12" customHeight="1">
      <c r="A223" s="106"/>
      <c r="D223" s="213"/>
      <c r="E223" s="81"/>
      <c r="F223" s="236"/>
      <c r="G223" s="81"/>
      <c r="H223" s="82"/>
      <c r="I223" s="83"/>
      <c r="J223" s="157"/>
      <c r="L223" s="87">
        <f t="shared" si="11"/>
        <v>0</v>
      </c>
      <c r="N223" s="67" t="str">
        <f t="shared" si="12"/>
        <v/>
      </c>
      <c r="O223" s="68">
        <f t="shared" si="10"/>
        <v>0</v>
      </c>
      <c r="P223" s="109"/>
      <c r="Q223" s="328"/>
    </row>
    <row r="224" spans="1:17" s="92" customFormat="1" ht="12" customHeight="1">
      <c r="A224" s="106"/>
      <c r="D224" s="213"/>
      <c r="E224" s="81"/>
      <c r="F224" s="236"/>
      <c r="G224" s="81"/>
      <c r="H224" s="82"/>
      <c r="I224" s="83"/>
      <c r="J224" s="157"/>
      <c r="L224" s="87">
        <f t="shared" si="11"/>
        <v>0</v>
      </c>
      <c r="N224" s="67" t="str">
        <f t="shared" si="12"/>
        <v/>
      </c>
      <c r="O224" s="68">
        <f t="shared" si="10"/>
        <v>0</v>
      </c>
      <c r="P224" s="109"/>
      <c r="Q224" s="328"/>
    </row>
    <row r="225" spans="1:17" s="92" customFormat="1" ht="12" customHeight="1">
      <c r="A225" s="106"/>
      <c r="D225" s="213"/>
      <c r="E225" s="81"/>
      <c r="F225" s="236" t="s">
        <v>13</v>
      </c>
      <c r="G225" s="81"/>
      <c r="H225" s="82"/>
      <c r="I225" s="83"/>
      <c r="J225" s="157"/>
      <c r="L225" s="87">
        <f t="shared" si="11"/>
        <v>0</v>
      </c>
      <c r="N225" s="67" t="str">
        <f t="shared" si="12"/>
        <v/>
      </c>
      <c r="O225" s="68" t="str">
        <f t="shared" si="10"/>
        <v xml:space="preserve"> </v>
      </c>
      <c r="P225" s="109"/>
      <c r="Q225" s="328"/>
    </row>
    <row r="226" spans="1:17" s="92" customFormat="1" ht="12" customHeight="1">
      <c r="A226" s="106"/>
      <c r="B226" s="125"/>
      <c r="D226" s="81"/>
      <c r="E226" s="81"/>
      <c r="F226" s="109"/>
      <c r="G226" s="81"/>
      <c r="I226" s="109"/>
      <c r="J226" s="81"/>
      <c r="L226" s="87">
        <f t="shared" si="11"/>
        <v>0</v>
      </c>
      <c r="N226" s="67" t="str">
        <f t="shared" si="12"/>
        <v/>
      </c>
      <c r="O226" s="68">
        <f t="shared" si="10"/>
        <v>0</v>
      </c>
      <c r="P226" s="109"/>
      <c r="Q226" s="328"/>
    </row>
    <row r="227" spans="1:17" s="92" customFormat="1" ht="12" customHeight="1">
      <c r="A227" s="106"/>
      <c r="B227" s="125"/>
      <c r="D227" s="81"/>
      <c r="E227" s="81"/>
      <c r="F227" s="109" t="s">
        <v>13</v>
      </c>
      <c r="G227" s="81"/>
      <c r="I227" s="129"/>
      <c r="J227" s="81"/>
      <c r="L227" s="87">
        <f t="shared" si="11"/>
        <v>0</v>
      </c>
      <c r="N227" s="67" t="str">
        <f t="shared" si="12"/>
        <v/>
      </c>
      <c r="O227" s="68" t="str">
        <f t="shared" si="10"/>
        <v xml:space="preserve"> </v>
      </c>
      <c r="P227" s="109"/>
      <c r="Q227" s="328"/>
    </row>
    <row r="228" spans="1:17" s="92" customFormat="1" ht="12" customHeight="1">
      <c r="A228" s="106"/>
      <c r="B228" s="106"/>
      <c r="D228" s="81"/>
      <c r="E228" s="81"/>
      <c r="F228" s="109" t="s">
        <v>13</v>
      </c>
      <c r="G228" s="81"/>
      <c r="I228" s="129"/>
      <c r="J228" s="81"/>
      <c r="L228" s="87">
        <f t="shared" si="11"/>
        <v>0</v>
      </c>
      <c r="N228" s="67" t="str">
        <f t="shared" si="12"/>
        <v/>
      </c>
      <c r="O228" s="68" t="str">
        <f t="shared" si="10"/>
        <v xml:space="preserve"> </v>
      </c>
      <c r="P228" s="109"/>
      <c r="Q228" s="328"/>
    </row>
    <row r="229" spans="1:17" s="92" customFormat="1" ht="12" customHeight="1">
      <c r="A229" s="106"/>
      <c r="B229" s="106"/>
      <c r="C229" s="106"/>
      <c r="D229" s="93"/>
      <c r="E229" s="93"/>
      <c r="F229" s="117" t="s">
        <v>13</v>
      </c>
      <c r="G229" s="162"/>
      <c r="H229" s="82"/>
      <c r="I229" s="83"/>
      <c r="J229" s="157"/>
      <c r="L229" s="87">
        <f t="shared" si="11"/>
        <v>0</v>
      </c>
      <c r="N229" s="67" t="str">
        <f t="shared" si="12"/>
        <v/>
      </c>
      <c r="O229" s="68" t="str">
        <f t="shared" si="10"/>
        <v xml:space="preserve"> </v>
      </c>
      <c r="P229" s="109"/>
      <c r="Q229" s="328"/>
    </row>
    <row r="230" spans="1:17" s="92" customFormat="1" ht="12" customHeight="1">
      <c r="A230" s="106"/>
      <c r="B230" s="34"/>
      <c r="C230" s="106"/>
      <c r="D230" s="93"/>
      <c r="E230" s="93"/>
      <c r="F230" s="190" t="s">
        <v>13</v>
      </c>
      <c r="G230" s="93"/>
      <c r="H230" s="106"/>
      <c r="I230" s="117"/>
      <c r="J230" s="157"/>
      <c r="L230" s="87">
        <f t="shared" si="11"/>
        <v>0</v>
      </c>
      <c r="N230" s="67" t="str">
        <f t="shared" si="12"/>
        <v/>
      </c>
      <c r="O230" s="68" t="str">
        <f t="shared" si="10"/>
        <v xml:space="preserve"> </v>
      </c>
      <c r="P230" s="109"/>
      <c r="Q230" s="328"/>
    </row>
    <row r="231" spans="1:17" s="92" customFormat="1" ht="12" customHeight="1">
      <c r="A231" s="106"/>
      <c r="B231" s="119"/>
      <c r="C231" s="106"/>
      <c r="D231" s="93"/>
      <c r="E231" s="93"/>
      <c r="F231" s="133"/>
      <c r="G231" s="86"/>
      <c r="H231" s="109"/>
      <c r="I231" s="109"/>
      <c r="J231" s="83"/>
      <c r="L231" s="87">
        <f t="shared" si="11"/>
        <v>0</v>
      </c>
      <c r="N231" s="67" t="str">
        <f t="shared" si="12"/>
        <v/>
      </c>
      <c r="O231" s="68">
        <f t="shared" si="10"/>
        <v>0</v>
      </c>
      <c r="P231" s="109"/>
      <c r="Q231" s="328"/>
    </row>
    <row r="232" spans="1:17" s="92" customFormat="1" ht="12" customHeight="1">
      <c r="A232" s="106"/>
      <c r="B232" s="106"/>
      <c r="C232" s="106"/>
      <c r="D232" s="93"/>
      <c r="E232" s="93"/>
      <c r="F232" s="150"/>
      <c r="G232" s="84"/>
      <c r="H232" s="82"/>
      <c r="I232" s="83"/>
      <c r="J232" s="83"/>
      <c r="L232" s="87">
        <f t="shared" si="11"/>
        <v>0</v>
      </c>
      <c r="N232" s="67" t="str">
        <f t="shared" si="12"/>
        <v/>
      </c>
      <c r="O232" s="68">
        <f t="shared" si="10"/>
        <v>0</v>
      </c>
      <c r="P232" s="109"/>
      <c r="Q232" s="328"/>
    </row>
    <row r="233" spans="1:17" s="92" customFormat="1" ht="12" customHeight="1">
      <c r="A233" s="106"/>
      <c r="B233" s="106"/>
      <c r="C233" s="106"/>
      <c r="D233" s="93"/>
      <c r="E233" s="93"/>
      <c r="F233" s="150"/>
      <c r="G233" s="84"/>
      <c r="H233" s="82"/>
      <c r="I233" s="83"/>
      <c r="J233" s="83"/>
      <c r="L233" s="87">
        <f t="shared" si="11"/>
        <v>0</v>
      </c>
      <c r="N233" s="67" t="str">
        <f t="shared" si="12"/>
        <v/>
      </c>
      <c r="O233" s="68">
        <f t="shared" si="10"/>
        <v>0</v>
      </c>
      <c r="P233" s="109"/>
      <c r="Q233" s="328"/>
    </row>
    <row r="234" spans="1:17" s="92" customFormat="1" ht="12" customHeight="1">
      <c r="A234" s="106"/>
      <c r="B234" s="106"/>
      <c r="C234" s="119"/>
      <c r="D234" s="93"/>
      <c r="E234" s="93"/>
      <c r="F234" s="150"/>
      <c r="G234" s="84"/>
      <c r="H234" s="82"/>
      <c r="I234" s="83"/>
      <c r="J234" s="83"/>
      <c r="L234" s="87">
        <f t="shared" si="11"/>
        <v>0</v>
      </c>
      <c r="N234" s="67" t="str">
        <f t="shared" si="12"/>
        <v/>
      </c>
      <c r="O234" s="68">
        <f t="shared" si="10"/>
        <v>0</v>
      </c>
      <c r="P234" s="109"/>
      <c r="Q234" s="328"/>
    </row>
    <row r="235" spans="1:17" s="92" customFormat="1" ht="12" customHeight="1">
      <c r="A235" s="106"/>
      <c r="B235" s="106"/>
      <c r="C235" s="119"/>
      <c r="D235" s="93"/>
      <c r="E235" s="93"/>
      <c r="F235" s="150"/>
      <c r="G235" s="93"/>
      <c r="H235" s="83"/>
      <c r="I235" s="150"/>
      <c r="J235" s="83"/>
      <c r="L235" s="87">
        <f t="shared" si="11"/>
        <v>0</v>
      </c>
      <c r="N235" s="67" t="str">
        <f t="shared" si="12"/>
        <v/>
      </c>
      <c r="O235" s="68">
        <f t="shared" si="10"/>
        <v>0</v>
      </c>
      <c r="P235" s="109"/>
      <c r="Q235" s="328"/>
    </row>
    <row r="236" spans="1:17" s="92" customFormat="1" ht="12" customHeight="1">
      <c r="A236" s="106"/>
      <c r="B236" s="106"/>
      <c r="C236" s="106"/>
      <c r="D236" s="93"/>
      <c r="E236" s="93"/>
      <c r="F236" s="83"/>
      <c r="G236" s="160"/>
      <c r="H236" s="83"/>
      <c r="I236" s="153"/>
      <c r="J236" s="83"/>
      <c r="L236" s="87">
        <f t="shared" si="11"/>
        <v>0</v>
      </c>
      <c r="N236" s="67" t="str">
        <f t="shared" si="12"/>
        <v/>
      </c>
      <c r="O236" s="68">
        <f t="shared" si="10"/>
        <v>0</v>
      </c>
      <c r="P236" s="109"/>
      <c r="Q236" s="328"/>
    </row>
    <row r="237" spans="1:17" s="92" customFormat="1" ht="12" customHeight="1">
      <c r="A237" s="106"/>
      <c r="B237" s="106"/>
      <c r="C237" s="119"/>
      <c r="D237" s="93"/>
      <c r="E237" s="27"/>
      <c r="F237" s="83"/>
      <c r="G237" s="27"/>
      <c r="H237" s="83"/>
      <c r="I237" s="49"/>
      <c r="J237" s="28"/>
      <c r="L237" s="87">
        <f t="shared" si="11"/>
        <v>0</v>
      </c>
      <c r="N237" s="67" t="str">
        <f t="shared" si="12"/>
        <v/>
      </c>
      <c r="O237" s="68">
        <f t="shared" si="10"/>
        <v>0</v>
      </c>
      <c r="P237" s="109"/>
      <c r="Q237" s="328"/>
    </row>
    <row r="238" spans="1:17" s="92" customFormat="1" ht="12" customHeight="1">
      <c r="A238" s="106"/>
      <c r="B238" s="21"/>
      <c r="C238" s="9"/>
      <c r="D238" s="93"/>
      <c r="E238" s="93"/>
      <c r="F238" s="117"/>
      <c r="G238" s="160"/>
      <c r="H238" s="83"/>
      <c r="I238" s="107"/>
      <c r="J238" s="83"/>
      <c r="L238" s="87">
        <f t="shared" si="11"/>
        <v>0</v>
      </c>
      <c r="N238" s="67" t="str">
        <f t="shared" si="12"/>
        <v/>
      </c>
      <c r="O238" s="68">
        <f t="shared" si="10"/>
        <v>0</v>
      </c>
      <c r="P238" s="109"/>
      <c r="Q238" s="328"/>
    </row>
    <row r="239" spans="1:17" s="92" customFormat="1" ht="12" customHeight="1">
      <c r="A239" s="106"/>
      <c r="B239" s="93"/>
      <c r="C239" s="106"/>
      <c r="D239" s="93"/>
      <c r="E239" s="93"/>
      <c r="F239" s="117"/>
      <c r="G239" s="93"/>
      <c r="H239" s="106"/>
      <c r="I239" s="107"/>
      <c r="J239" s="83"/>
      <c r="L239" s="87">
        <f t="shared" si="11"/>
        <v>0</v>
      </c>
      <c r="N239" s="67" t="str">
        <f t="shared" si="12"/>
        <v/>
      </c>
      <c r="O239" s="68">
        <f t="shared" si="10"/>
        <v>0</v>
      </c>
      <c r="P239" s="109"/>
      <c r="Q239" s="328"/>
    </row>
    <row r="240" spans="1:17" s="92" customFormat="1" ht="12" customHeight="1">
      <c r="A240" s="106"/>
      <c r="B240" s="106"/>
      <c r="C240" s="106"/>
      <c r="D240" s="93"/>
      <c r="E240" s="93"/>
      <c r="F240" s="117"/>
      <c r="G240" s="93"/>
      <c r="H240" s="106"/>
      <c r="I240" s="107"/>
      <c r="J240" s="83"/>
      <c r="L240" s="87">
        <f t="shared" si="11"/>
        <v>0</v>
      </c>
      <c r="N240" s="67" t="str">
        <f t="shared" si="12"/>
        <v/>
      </c>
      <c r="O240" s="68">
        <f t="shared" si="10"/>
        <v>0</v>
      </c>
      <c r="P240" s="109"/>
      <c r="Q240" s="328"/>
    </row>
    <row r="241" spans="1:17" s="92" customFormat="1" ht="12" customHeight="1">
      <c r="A241" s="106"/>
      <c r="B241" s="21"/>
      <c r="C241" s="106"/>
      <c r="D241" s="93"/>
      <c r="E241" s="93"/>
      <c r="F241" s="117"/>
      <c r="G241" s="93"/>
      <c r="H241" s="93"/>
      <c r="I241" s="153"/>
      <c r="J241" s="83"/>
      <c r="L241" s="87">
        <f t="shared" si="11"/>
        <v>0</v>
      </c>
      <c r="N241" s="67" t="str">
        <f t="shared" si="12"/>
        <v/>
      </c>
      <c r="O241" s="68">
        <f t="shared" si="10"/>
        <v>0</v>
      </c>
      <c r="P241" s="109"/>
      <c r="Q241" s="328"/>
    </row>
    <row r="242" spans="1:17" s="92" customFormat="1" ht="12" customHeight="1">
      <c r="A242" s="91"/>
      <c r="B242" s="106"/>
      <c r="C242" s="106"/>
      <c r="D242" s="93"/>
      <c r="E242" s="93"/>
      <c r="F242" s="83"/>
      <c r="G242" s="93"/>
      <c r="H242" s="83"/>
      <c r="I242" s="107"/>
      <c r="J242" s="93"/>
      <c r="L242" s="87">
        <f t="shared" si="11"/>
        <v>0</v>
      </c>
      <c r="N242" s="67" t="str">
        <f t="shared" si="12"/>
        <v/>
      </c>
      <c r="O242" s="68">
        <f t="shared" si="10"/>
        <v>0</v>
      </c>
      <c r="P242" s="109"/>
      <c r="Q242" s="328"/>
    </row>
    <row r="243" spans="1:17" s="92" customFormat="1" ht="12" customHeight="1">
      <c r="A243" s="91"/>
      <c r="B243" s="106"/>
      <c r="C243" s="106"/>
      <c r="D243" s="93"/>
      <c r="E243" s="93"/>
      <c r="F243" s="83"/>
      <c r="G243" s="93"/>
      <c r="H243" s="83"/>
      <c r="I243" s="107"/>
      <c r="J243" s="93"/>
      <c r="L243" s="87">
        <f t="shared" si="11"/>
        <v>0</v>
      </c>
      <c r="N243" s="67" t="str">
        <f t="shared" si="12"/>
        <v/>
      </c>
      <c r="O243" s="68">
        <f t="shared" si="10"/>
        <v>0</v>
      </c>
      <c r="P243" s="109"/>
      <c r="Q243" s="328"/>
    </row>
    <row r="244" spans="1:17" s="92" customFormat="1" ht="12" customHeight="1">
      <c r="A244" s="91"/>
      <c r="B244" s="106"/>
      <c r="C244" s="106"/>
      <c r="D244" s="93"/>
      <c r="E244" s="93"/>
      <c r="F244" s="117"/>
      <c r="G244" s="93"/>
      <c r="H244" s="107"/>
      <c r="I244" s="107"/>
      <c r="J244" s="93"/>
      <c r="L244" s="87">
        <f t="shared" si="11"/>
        <v>0</v>
      </c>
      <c r="N244" s="67" t="str">
        <f t="shared" si="12"/>
        <v/>
      </c>
      <c r="O244" s="68">
        <f t="shared" si="10"/>
        <v>0</v>
      </c>
      <c r="P244" s="109"/>
      <c r="Q244" s="328"/>
    </row>
    <row r="245" spans="1:17" s="92" customFormat="1" ht="12" customHeight="1">
      <c r="A245" s="91"/>
      <c r="B245" s="106"/>
      <c r="C245" s="106"/>
      <c r="D245" s="93"/>
      <c r="E245" s="93"/>
      <c r="F245" s="117"/>
      <c r="G245" s="93"/>
      <c r="H245" s="107"/>
      <c r="I245" s="107"/>
      <c r="J245" s="93"/>
      <c r="L245" s="87">
        <f t="shared" si="11"/>
        <v>0</v>
      </c>
      <c r="N245" s="67" t="str">
        <f t="shared" si="12"/>
        <v/>
      </c>
      <c r="O245" s="68">
        <f t="shared" si="10"/>
        <v>0</v>
      </c>
      <c r="P245" s="109"/>
      <c r="Q245" s="328"/>
    </row>
    <row r="246" spans="1:17" s="92" customFormat="1" ht="12" customHeight="1">
      <c r="A246" s="91"/>
      <c r="B246" s="106"/>
      <c r="C246" s="106"/>
      <c r="D246" s="93"/>
      <c r="E246" s="93"/>
      <c r="F246" s="117"/>
      <c r="G246" s="93"/>
      <c r="H246" s="107"/>
      <c r="I246" s="107"/>
      <c r="J246" s="93"/>
      <c r="L246" s="87">
        <f t="shared" si="11"/>
        <v>0</v>
      </c>
      <c r="N246" s="67" t="str">
        <f t="shared" si="12"/>
        <v/>
      </c>
      <c r="O246" s="68">
        <f t="shared" si="10"/>
        <v>0</v>
      </c>
      <c r="P246" s="109"/>
      <c r="Q246" s="328"/>
    </row>
    <row r="247" spans="1:17" s="92" customFormat="1" ht="12" customHeight="1">
      <c r="A247" s="91"/>
      <c r="B247" s="106"/>
      <c r="C247" s="106"/>
      <c r="D247" s="93"/>
      <c r="E247" s="93"/>
      <c r="F247" s="117"/>
      <c r="G247" s="93"/>
      <c r="H247" s="107"/>
      <c r="I247" s="107"/>
      <c r="J247" s="93"/>
      <c r="L247" s="87">
        <f t="shared" si="11"/>
        <v>0</v>
      </c>
      <c r="N247" s="67" t="str">
        <f t="shared" si="12"/>
        <v/>
      </c>
      <c r="O247" s="68">
        <f t="shared" si="10"/>
        <v>0</v>
      </c>
      <c r="P247" s="109"/>
      <c r="Q247" s="328"/>
    </row>
    <row r="248" spans="1:17" s="92" customFormat="1" ht="12" customHeight="1">
      <c r="A248" s="91"/>
      <c r="B248" s="106"/>
      <c r="C248" s="106"/>
      <c r="D248" s="93"/>
      <c r="E248" s="93"/>
      <c r="F248" s="117"/>
      <c r="G248" s="93"/>
      <c r="H248" s="107"/>
      <c r="I248" s="107"/>
      <c r="J248" s="93"/>
      <c r="L248" s="87">
        <f t="shared" si="11"/>
        <v>0</v>
      </c>
      <c r="N248" s="67" t="str">
        <f t="shared" si="12"/>
        <v/>
      </c>
      <c r="O248" s="68">
        <f t="shared" si="10"/>
        <v>0</v>
      </c>
      <c r="P248" s="109"/>
      <c r="Q248" s="328"/>
    </row>
    <row r="249" spans="1:17" s="92" customFormat="1" ht="12" customHeight="1">
      <c r="A249" s="91"/>
      <c r="B249" s="106"/>
      <c r="C249" s="106"/>
      <c r="D249" s="93"/>
      <c r="E249" s="93"/>
      <c r="F249" s="117"/>
      <c r="G249" s="93"/>
      <c r="H249" s="107"/>
      <c r="I249" s="107"/>
      <c r="J249" s="93"/>
      <c r="L249" s="87">
        <f t="shared" si="11"/>
        <v>0</v>
      </c>
      <c r="N249" s="67" t="str">
        <f t="shared" si="12"/>
        <v/>
      </c>
      <c r="O249" s="68">
        <f t="shared" si="10"/>
        <v>0</v>
      </c>
      <c r="P249" s="109"/>
      <c r="Q249" s="328"/>
    </row>
    <row r="250" spans="1:17" s="92" customFormat="1" ht="12" customHeight="1">
      <c r="A250" s="91"/>
      <c r="B250" s="106"/>
      <c r="C250" s="106"/>
      <c r="D250" s="93"/>
      <c r="E250" s="93"/>
      <c r="F250" s="117"/>
      <c r="G250" s="93"/>
      <c r="H250" s="107"/>
      <c r="I250" s="107"/>
      <c r="J250" s="93"/>
      <c r="L250" s="87">
        <f t="shared" si="11"/>
        <v>0</v>
      </c>
      <c r="N250" s="67" t="str">
        <f t="shared" si="12"/>
        <v/>
      </c>
      <c r="O250" s="68">
        <f t="shared" si="10"/>
        <v>0</v>
      </c>
      <c r="P250" s="109"/>
      <c r="Q250" s="328"/>
    </row>
    <row r="251" spans="1:17" s="92" customFormat="1" ht="12" customHeight="1">
      <c r="A251" s="91"/>
      <c r="B251" s="106"/>
      <c r="C251" s="106"/>
      <c r="D251" s="93"/>
      <c r="E251" s="93"/>
      <c r="F251" s="117"/>
      <c r="G251" s="93"/>
      <c r="H251" s="106"/>
      <c r="I251" s="107"/>
      <c r="J251" s="93"/>
      <c r="L251" s="87">
        <f t="shared" si="11"/>
        <v>0</v>
      </c>
      <c r="N251" s="67" t="str">
        <f t="shared" si="12"/>
        <v/>
      </c>
      <c r="O251" s="68">
        <f t="shared" si="10"/>
        <v>0</v>
      </c>
      <c r="P251" s="109"/>
      <c r="Q251" s="328"/>
    </row>
    <row r="252" spans="1:17" s="92" customFormat="1" ht="12" customHeight="1">
      <c r="A252" s="106"/>
      <c r="B252" s="9"/>
      <c r="C252" s="106"/>
      <c r="D252" s="93"/>
      <c r="E252" s="93"/>
      <c r="F252" s="117"/>
      <c r="G252" s="93"/>
      <c r="H252" s="106"/>
      <c r="I252" s="107"/>
      <c r="J252" s="93"/>
      <c r="L252" s="87">
        <f t="shared" si="11"/>
        <v>0</v>
      </c>
      <c r="N252" s="67" t="str">
        <f t="shared" si="12"/>
        <v/>
      </c>
      <c r="O252" s="68">
        <f t="shared" si="10"/>
        <v>0</v>
      </c>
      <c r="P252" s="109"/>
      <c r="Q252" s="328"/>
    </row>
    <row r="253" spans="1:17" s="92" customFormat="1" ht="12" customHeight="1">
      <c r="A253" s="106"/>
      <c r="B253" s="9"/>
      <c r="C253" s="106"/>
      <c r="D253" s="93"/>
      <c r="E253" s="93"/>
      <c r="F253" s="117"/>
      <c r="G253" s="93"/>
      <c r="H253" s="106"/>
      <c r="I253" s="107"/>
      <c r="J253" s="93"/>
      <c r="L253" s="87">
        <f t="shared" si="11"/>
        <v>0</v>
      </c>
      <c r="N253" s="67" t="str">
        <f t="shared" si="12"/>
        <v/>
      </c>
      <c r="O253" s="68">
        <f t="shared" si="10"/>
        <v>0</v>
      </c>
      <c r="P253" s="109"/>
      <c r="Q253" s="328"/>
    </row>
    <row r="254" spans="1:17" s="92" customFormat="1" ht="12" customHeight="1">
      <c r="A254" s="106"/>
      <c r="B254" s="9"/>
      <c r="C254" s="106"/>
      <c r="D254" s="93"/>
      <c r="E254" s="93"/>
      <c r="F254" s="117"/>
      <c r="G254" s="93"/>
      <c r="H254" s="106"/>
      <c r="I254" s="107"/>
      <c r="J254" s="93"/>
      <c r="L254" s="87">
        <f t="shared" si="11"/>
        <v>0</v>
      </c>
      <c r="N254" s="67" t="str">
        <f t="shared" si="12"/>
        <v/>
      </c>
      <c r="O254" s="68">
        <f t="shared" si="10"/>
        <v>0</v>
      </c>
      <c r="P254" s="109"/>
      <c r="Q254" s="328"/>
    </row>
    <row r="255" spans="1:17" s="92" customFormat="1" ht="12" customHeight="1">
      <c r="A255" s="106"/>
      <c r="B255" s="9"/>
      <c r="C255" s="106"/>
      <c r="D255" s="93"/>
      <c r="E255" s="93"/>
      <c r="F255" s="117"/>
      <c r="G255" s="93"/>
      <c r="H255" s="106"/>
      <c r="I255" s="107"/>
      <c r="J255" s="93"/>
      <c r="L255" s="87">
        <f t="shared" si="11"/>
        <v>0</v>
      </c>
      <c r="N255" s="67" t="str">
        <f t="shared" si="12"/>
        <v/>
      </c>
      <c r="O255" s="68">
        <f t="shared" si="10"/>
        <v>0</v>
      </c>
      <c r="P255" s="109"/>
      <c r="Q255" s="328"/>
    </row>
    <row r="256" spans="1:17" s="92" customFormat="1" ht="12" customHeight="1">
      <c r="A256" s="106"/>
      <c r="B256" s="106"/>
      <c r="C256" s="106"/>
      <c r="D256" s="93"/>
      <c r="E256" s="93"/>
      <c r="F256" s="117"/>
      <c r="G256" s="93"/>
      <c r="H256" s="106"/>
      <c r="I256" s="107"/>
      <c r="J256" s="93"/>
      <c r="L256" s="87">
        <f t="shared" si="11"/>
        <v>0</v>
      </c>
      <c r="N256" s="67" t="str">
        <f t="shared" si="12"/>
        <v/>
      </c>
      <c r="O256" s="68">
        <f t="shared" si="10"/>
        <v>0</v>
      </c>
      <c r="P256" s="109"/>
      <c r="Q256" s="328"/>
    </row>
    <row r="257" spans="1:17" s="92" customFormat="1" ht="12" customHeight="1">
      <c r="A257" s="106"/>
      <c r="B257" s="106"/>
      <c r="C257" s="106"/>
      <c r="D257" s="93"/>
      <c r="E257" s="93"/>
      <c r="F257" s="117"/>
      <c r="G257" s="93"/>
      <c r="H257" s="106"/>
      <c r="I257" s="107"/>
      <c r="J257" s="93"/>
      <c r="L257" s="87">
        <f t="shared" si="11"/>
        <v>0</v>
      </c>
      <c r="N257" s="67" t="str">
        <f t="shared" si="12"/>
        <v/>
      </c>
      <c r="O257" s="68">
        <f t="shared" si="10"/>
        <v>0</v>
      </c>
      <c r="P257" s="109"/>
      <c r="Q257" s="328"/>
    </row>
    <row r="258" spans="1:17" s="92" customFormat="1" ht="12" customHeight="1">
      <c r="A258" s="106"/>
      <c r="B258" s="106"/>
      <c r="C258" s="106"/>
      <c r="D258" s="93"/>
      <c r="E258" s="93"/>
      <c r="F258" s="117"/>
      <c r="G258" s="93"/>
      <c r="H258" s="106"/>
      <c r="I258" s="107"/>
      <c r="J258" s="93"/>
      <c r="L258" s="87">
        <f t="shared" si="11"/>
        <v>0</v>
      </c>
      <c r="N258" s="67" t="str">
        <f t="shared" si="12"/>
        <v/>
      </c>
      <c r="O258" s="68">
        <f t="shared" si="10"/>
        <v>0</v>
      </c>
      <c r="P258" s="109"/>
      <c r="Q258" s="328"/>
    </row>
    <row r="259" spans="1:17" s="92" customFormat="1" ht="12" customHeight="1">
      <c r="A259" s="106"/>
      <c r="B259" s="106"/>
      <c r="C259" s="106"/>
      <c r="D259" s="93"/>
      <c r="E259" s="93"/>
      <c r="F259" s="117"/>
      <c r="G259" s="93"/>
      <c r="H259" s="106"/>
      <c r="I259" s="107"/>
      <c r="J259" s="93"/>
      <c r="L259" s="87">
        <f t="shared" si="11"/>
        <v>0</v>
      </c>
      <c r="N259" s="67" t="str">
        <f t="shared" si="12"/>
        <v/>
      </c>
      <c r="O259" s="68">
        <f t="shared" si="10"/>
        <v>0</v>
      </c>
      <c r="P259" s="109"/>
      <c r="Q259" s="328"/>
    </row>
    <row r="260" spans="1:17" s="92" customFormat="1" ht="12" customHeight="1">
      <c r="A260" s="106"/>
      <c r="B260" s="106"/>
      <c r="C260" s="106"/>
      <c r="D260" s="93"/>
      <c r="E260" s="93"/>
      <c r="F260" s="117"/>
      <c r="G260" s="93"/>
      <c r="H260" s="106"/>
      <c r="I260" s="107"/>
      <c r="J260" s="93"/>
      <c r="L260" s="87">
        <f t="shared" si="11"/>
        <v>0</v>
      </c>
      <c r="N260" s="67" t="str">
        <f t="shared" si="12"/>
        <v/>
      </c>
      <c r="O260" s="68">
        <f t="shared" si="10"/>
        <v>0</v>
      </c>
      <c r="P260" s="109"/>
      <c r="Q260" s="328"/>
    </row>
    <row r="261" spans="1:17" s="92" customFormat="1" ht="12" customHeight="1">
      <c r="A261" s="106"/>
      <c r="B261" s="106"/>
      <c r="C261" s="106"/>
      <c r="D261" s="93"/>
      <c r="E261" s="93"/>
      <c r="F261" s="117"/>
      <c r="G261" s="93"/>
      <c r="H261" s="106"/>
      <c r="I261" s="107"/>
      <c r="J261" s="83"/>
      <c r="L261" s="87">
        <f t="shared" si="11"/>
        <v>0</v>
      </c>
      <c r="N261" s="67" t="str">
        <f t="shared" si="12"/>
        <v/>
      </c>
      <c r="O261" s="68">
        <f t="shared" si="10"/>
        <v>0</v>
      </c>
      <c r="P261" s="109"/>
      <c r="Q261" s="328"/>
    </row>
    <row r="262" spans="1:17" s="92" customFormat="1" ht="12" customHeight="1">
      <c r="A262" s="106"/>
      <c r="B262" s="9" t="s">
        <v>13</v>
      </c>
      <c r="C262" s="106"/>
      <c r="D262" s="93"/>
      <c r="E262" s="93"/>
      <c r="F262" s="117"/>
      <c r="G262" s="93"/>
      <c r="H262" s="106"/>
      <c r="I262" s="107"/>
      <c r="J262" s="83"/>
      <c r="L262" s="87">
        <f t="shared" si="11"/>
        <v>0</v>
      </c>
      <c r="N262" s="67" t="str">
        <f t="shared" si="12"/>
        <v/>
      </c>
      <c r="O262" s="68">
        <f t="shared" si="10"/>
        <v>0</v>
      </c>
      <c r="P262" s="109"/>
      <c r="Q262" s="328"/>
    </row>
    <row r="263" spans="1:17" s="92" customFormat="1" ht="12" customHeight="1" thickBot="1">
      <c r="A263" s="106"/>
      <c r="B263" s="9" t="s">
        <v>12</v>
      </c>
      <c r="C263" s="106"/>
      <c r="D263" s="93"/>
      <c r="E263" s="93"/>
      <c r="F263" s="117"/>
      <c r="G263" s="93"/>
      <c r="H263" s="106"/>
      <c r="I263" s="107"/>
      <c r="J263" s="83"/>
      <c r="L263" s="87">
        <f t="shared" si="11"/>
        <v>0</v>
      </c>
      <c r="N263" s="67" t="str">
        <f t="shared" si="12"/>
        <v/>
      </c>
      <c r="O263" s="68">
        <f t="shared" si="10"/>
        <v>0</v>
      </c>
      <c r="P263" s="109"/>
      <c r="Q263" s="328"/>
    </row>
    <row r="264" spans="1:17" s="92" customFormat="1" ht="12" customHeight="1">
      <c r="A264" s="965" t="s">
        <v>2139</v>
      </c>
      <c r="B264" s="966"/>
      <c r="C264" s="966"/>
      <c r="D264" s="966"/>
      <c r="E264" s="966"/>
      <c r="F264" s="966"/>
      <c r="G264" s="966"/>
      <c r="H264" s="966"/>
      <c r="I264" s="966"/>
      <c r="J264" s="967"/>
      <c r="L264" s="87">
        <f t="shared" si="11"/>
        <v>0</v>
      </c>
      <c r="N264" s="67" t="str">
        <f t="shared" si="12"/>
        <v/>
      </c>
      <c r="O264" s="68">
        <f t="shared" si="10"/>
        <v>0</v>
      </c>
      <c r="P264" s="109"/>
      <c r="Q264" s="328"/>
    </row>
    <row r="265" spans="1:17" s="92" customFormat="1" ht="12" customHeight="1">
      <c r="A265" s="968"/>
      <c r="B265" s="969"/>
      <c r="C265" s="969"/>
      <c r="D265" s="969"/>
      <c r="E265" s="969"/>
      <c r="F265" s="969"/>
      <c r="G265" s="969"/>
      <c r="H265" s="969"/>
      <c r="I265" s="969"/>
      <c r="J265" s="970"/>
      <c r="L265" s="87">
        <f t="shared" si="11"/>
        <v>0</v>
      </c>
      <c r="N265" s="67" t="str">
        <f t="shared" si="12"/>
        <v/>
      </c>
      <c r="O265" s="68">
        <f t="shared" si="10"/>
        <v>0</v>
      </c>
      <c r="P265" s="109"/>
      <c r="Q265" s="328"/>
    </row>
    <row r="266" spans="1:17" s="92" customFormat="1" ht="12" customHeight="1">
      <c r="A266" s="968"/>
      <c r="B266" s="969"/>
      <c r="C266" s="969"/>
      <c r="D266" s="969"/>
      <c r="E266" s="969"/>
      <c r="F266" s="969"/>
      <c r="G266" s="969"/>
      <c r="H266" s="969"/>
      <c r="I266" s="969"/>
      <c r="J266" s="970"/>
      <c r="L266" s="87">
        <f t="shared" si="11"/>
        <v>0</v>
      </c>
      <c r="N266" s="67" t="str">
        <f t="shared" si="12"/>
        <v/>
      </c>
      <c r="O266" s="68">
        <f t="shared" si="10"/>
        <v>0</v>
      </c>
      <c r="P266" s="109"/>
      <c r="Q266" s="328"/>
    </row>
    <row r="267" spans="1:17" s="92" customFormat="1" ht="12" customHeight="1">
      <c r="A267" s="968"/>
      <c r="B267" s="969"/>
      <c r="C267" s="969"/>
      <c r="D267" s="969"/>
      <c r="E267" s="969"/>
      <c r="F267" s="969"/>
      <c r="G267" s="969"/>
      <c r="H267" s="969"/>
      <c r="I267" s="969"/>
      <c r="J267" s="970"/>
      <c r="L267" s="87">
        <f t="shared" si="11"/>
        <v>0</v>
      </c>
      <c r="N267" s="67" t="str">
        <f t="shared" si="12"/>
        <v/>
      </c>
      <c r="O267" s="68">
        <f t="shared" ref="O267:O273" si="13">+F267</f>
        <v>0</v>
      </c>
      <c r="P267" s="109"/>
      <c r="Q267" s="328"/>
    </row>
    <row r="268" spans="1:17" s="92" customFormat="1" ht="12" customHeight="1">
      <c r="A268" s="968"/>
      <c r="B268" s="969"/>
      <c r="C268" s="969"/>
      <c r="D268" s="969"/>
      <c r="E268" s="969"/>
      <c r="F268" s="969"/>
      <c r="G268" s="969"/>
      <c r="H268" s="969"/>
      <c r="I268" s="969"/>
      <c r="J268" s="970"/>
      <c r="L268" s="87">
        <f t="shared" ref="L268:L273" si="14">IF(E268&gt;0,F268,0)</f>
        <v>0</v>
      </c>
      <c r="N268" s="67" t="str">
        <f t="shared" ref="N268:N273" si="15">+D268&amp;G268</f>
        <v/>
      </c>
      <c r="O268" s="68">
        <f t="shared" si="13"/>
        <v>0</v>
      </c>
      <c r="P268" s="109"/>
      <c r="Q268" s="328"/>
    </row>
    <row r="269" spans="1:17" s="92" customFormat="1" ht="12" customHeight="1">
      <c r="A269" s="968"/>
      <c r="B269" s="969"/>
      <c r="C269" s="969"/>
      <c r="D269" s="969"/>
      <c r="E269" s="969"/>
      <c r="F269" s="969"/>
      <c r="G269" s="969"/>
      <c r="H269" s="969"/>
      <c r="I269" s="969"/>
      <c r="J269" s="970"/>
      <c r="L269" s="87">
        <f t="shared" si="14"/>
        <v>0</v>
      </c>
      <c r="N269" s="67" t="str">
        <f t="shared" si="15"/>
        <v/>
      </c>
      <c r="O269" s="68">
        <f t="shared" si="13"/>
        <v>0</v>
      </c>
      <c r="P269" s="109"/>
      <c r="Q269" s="328"/>
    </row>
    <row r="270" spans="1:17" s="92" customFormat="1" ht="12" customHeight="1">
      <c r="A270" s="968"/>
      <c r="B270" s="969"/>
      <c r="C270" s="969"/>
      <c r="D270" s="969"/>
      <c r="E270" s="969"/>
      <c r="F270" s="969"/>
      <c r="G270" s="969"/>
      <c r="H270" s="969"/>
      <c r="I270" s="969"/>
      <c r="J270" s="970"/>
      <c r="L270" s="87">
        <f t="shared" si="14"/>
        <v>0</v>
      </c>
      <c r="N270" s="67" t="str">
        <f t="shared" si="15"/>
        <v/>
      </c>
      <c r="O270" s="68">
        <f t="shared" si="13"/>
        <v>0</v>
      </c>
      <c r="P270" s="109"/>
      <c r="Q270" s="328"/>
    </row>
    <row r="271" spans="1:17" s="92" customFormat="1" ht="12" customHeight="1">
      <c r="A271" s="968"/>
      <c r="B271" s="969"/>
      <c r="C271" s="969"/>
      <c r="D271" s="969"/>
      <c r="E271" s="969"/>
      <c r="F271" s="969"/>
      <c r="G271" s="969"/>
      <c r="H271" s="969"/>
      <c r="I271" s="969"/>
      <c r="J271" s="970"/>
      <c r="L271" s="87">
        <f t="shared" si="14"/>
        <v>0</v>
      </c>
      <c r="N271" s="67" t="str">
        <f t="shared" si="15"/>
        <v/>
      </c>
      <c r="O271" s="68">
        <f t="shared" si="13"/>
        <v>0</v>
      </c>
      <c r="P271" s="109"/>
      <c r="Q271" s="328"/>
    </row>
    <row r="272" spans="1:17" s="92" customFormat="1" ht="12" customHeight="1">
      <c r="A272" s="968"/>
      <c r="B272" s="969"/>
      <c r="C272" s="969"/>
      <c r="D272" s="969"/>
      <c r="E272" s="969"/>
      <c r="F272" s="969"/>
      <c r="G272" s="969"/>
      <c r="H272" s="969"/>
      <c r="I272" s="969"/>
      <c r="J272" s="970"/>
      <c r="L272" s="87">
        <f t="shared" si="14"/>
        <v>0</v>
      </c>
      <c r="N272" s="67" t="str">
        <f t="shared" si="15"/>
        <v/>
      </c>
      <c r="O272" s="68">
        <f t="shared" si="13"/>
        <v>0</v>
      </c>
      <c r="P272" s="109"/>
      <c r="Q272" s="328"/>
    </row>
    <row r="273" spans="1:17" s="92" customFormat="1" ht="12" customHeight="1" thickBot="1">
      <c r="A273" s="971"/>
      <c r="B273" s="972"/>
      <c r="C273" s="972"/>
      <c r="D273" s="972"/>
      <c r="E273" s="972"/>
      <c r="F273" s="972"/>
      <c r="G273" s="972"/>
      <c r="H273" s="972"/>
      <c r="I273" s="972"/>
      <c r="J273" s="973"/>
      <c r="L273" s="87">
        <f t="shared" si="14"/>
        <v>0</v>
      </c>
      <c r="N273" s="67" t="str">
        <f t="shared" si="15"/>
        <v/>
      </c>
      <c r="O273" s="68">
        <f t="shared" si="13"/>
        <v>0</v>
      </c>
      <c r="P273" s="109"/>
      <c r="Q273" s="328"/>
    </row>
    <row r="274" spans="1:17" ht="12" customHeight="1">
      <c r="J274" s="89"/>
      <c r="L274" s="376">
        <f>SUM(L70:L273)</f>
        <v>2055459.8493391685</v>
      </c>
      <c r="M274" s="376">
        <f>SUM(M70:M273)</f>
        <v>0</v>
      </c>
      <c r="N274" s="376">
        <f>SUM(N70:N273)</f>
        <v>0</v>
      </c>
      <c r="O274" s="376">
        <f>SUM(O70:O273)</f>
        <v>-3739507704.2243991</v>
      </c>
    </row>
    <row r="275" spans="1:17" ht="12" customHeight="1">
      <c r="B275" s="7" t="str">
        <f>Inputs!$C$2</f>
        <v>Rocky Mountain Power</v>
      </c>
      <c r="I275" s="87" t="s">
        <v>0</v>
      </c>
      <c r="J275" s="88">
        <v>7.5</v>
      </c>
    </row>
    <row r="276" spans="1:17" ht="12" customHeight="1">
      <c r="B276" s="7" t="str">
        <f>Inputs!$C$3</f>
        <v>Utah Results of Operations - December 2014</v>
      </c>
      <c r="J276" s="89"/>
    </row>
    <row r="277" spans="1:17" ht="12" customHeight="1">
      <c r="B277" s="32" t="s">
        <v>1997</v>
      </c>
      <c r="J277" s="89"/>
    </row>
    <row r="278" spans="1:17" ht="12" customHeight="1">
      <c r="J278" s="89"/>
    </row>
    <row r="279" spans="1:17" ht="12" customHeight="1">
      <c r="A279" s="92"/>
      <c r="J279" s="89"/>
    </row>
    <row r="280" spans="1:17" ht="12" customHeight="1">
      <c r="A280" s="92"/>
      <c r="F280" s="89" t="s">
        <v>1</v>
      </c>
      <c r="H280" s="79"/>
      <c r="I280" s="90" t="str">
        <f>+Inputs!$C$6</f>
        <v>UTAH</v>
      </c>
    </row>
    <row r="281" spans="1:17" ht="12" customHeight="1">
      <c r="A281" s="92"/>
      <c r="D281" s="42" t="s">
        <v>2</v>
      </c>
      <c r="E281" s="42" t="s">
        <v>3</v>
      </c>
      <c r="F281" s="41" t="s">
        <v>4</v>
      </c>
      <c r="G281" s="42" t="s">
        <v>5</v>
      </c>
      <c r="H281" s="42" t="s">
        <v>6</v>
      </c>
      <c r="I281" s="43" t="s">
        <v>7</v>
      </c>
      <c r="J281" s="42" t="s">
        <v>8</v>
      </c>
    </row>
    <row r="282" spans="1:17" ht="12" customHeight="1">
      <c r="A282" s="106"/>
      <c r="B282" s="38" t="s">
        <v>151</v>
      </c>
      <c r="C282" s="92"/>
      <c r="D282" s="81"/>
      <c r="E282" s="81"/>
      <c r="F282" s="81"/>
      <c r="G282" s="81"/>
      <c r="H282" s="106"/>
      <c r="I282" s="117"/>
      <c r="J282" s="93"/>
    </row>
    <row r="283" spans="1:17" ht="12" customHeight="1">
      <c r="A283" s="106"/>
      <c r="B283" s="92" t="s">
        <v>1997</v>
      </c>
      <c r="C283" s="92"/>
      <c r="D283" s="213">
        <v>419</v>
      </c>
      <c r="E283" s="236" t="s">
        <v>244</v>
      </c>
      <c r="F283" s="236">
        <v>-54883</v>
      </c>
      <c r="G283" s="81" t="s">
        <v>50</v>
      </c>
      <c r="H283" s="82">
        <f>VLOOKUP(G283,'Alloc. Factors'!$B$2:$M$110,7,FALSE)</f>
        <v>0.44194213221050854</v>
      </c>
      <c r="I283" s="83">
        <f>F283*H283</f>
        <v>-24255.11004210934</v>
      </c>
      <c r="J283" s="157"/>
    </row>
    <row r="284" spans="1:17" ht="12" customHeight="1">
      <c r="A284" s="106"/>
      <c r="B284" s="96"/>
      <c r="C284" s="92"/>
      <c r="D284" s="81"/>
      <c r="E284" s="81"/>
      <c r="F284" s="236"/>
      <c r="G284" s="81"/>
      <c r="H284" s="82"/>
      <c r="I284" s="83"/>
      <c r="J284" s="157"/>
    </row>
    <row r="285" spans="1:17" ht="12" customHeight="1">
      <c r="A285" s="106"/>
      <c r="B285" s="92"/>
      <c r="C285" s="92"/>
      <c r="D285" s="213"/>
      <c r="E285" s="81"/>
      <c r="F285" s="236"/>
      <c r="G285" s="81"/>
      <c r="H285" s="82"/>
      <c r="I285" s="83"/>
      <c r="J285" s="157"/>
    </row>
    <row r="286" spans="1:17" ht="12" customHeight="1">
      <c r="A286" s="106"/>
      <c r="B286" s="134"/>
      <c r="C286" s="92"/>
      <c r="D286" s="81"/>
      <c r="E286" s="81"/>
      <c r="F286" s="236"/>
      <c r="G286" s="81"/>
      <c r="H286" s="82"/>
      <c r="I286" s="83"/>
      <c r="J286" s="157"/>
    </row>
    <row r="287" spans="1:17" ht="12" customHeight="1">
      <c r="A287" s="106"/>
      <c r="B287" s="92"/>
      <c r="C287" s="92"/>
      <c r="D287" s="213"/>
      <c r="E287" s="81"/>
      <c r="F287" s="236"/>
      <c r="G287" s="81"/>
      <c r="H287" s="82"/>
      <c r="I287" s="83"/>
      <c r="J287" s="157"/>
    </row>
    <row r="288" spans="1:17" ht="12" customHeight="1">
      <c r="A288" s="106"/>
      <c r="B288" s="92"/>
      <c r="C288" s="92"/>
      <c r="D288" s="213"/>
      <c r="E288" s="81"/>
      <c r="F288" s="236" t="s">
        <v>13</v>
      </c>
      <c r="G288" s="81"/>
      <c r="H288" s="106"/>
      <c r="I288" s="133"/>
      <c r="J288" s="81"/>
    </row>
    <row r="289" spans="1:10" ht="12" customHeight="1">
      <c r="A289" s="106"/>
      <c r="B289" s="92"/>
      <c r="C289" s="92"/>
      <c r="D289" s="213"/>
      <c r="E289" s="81"/>
      <c r="F289" s="236"/>
      <c r="G289" s="81"/>
      <c r="H289" s="82"/>
      <c r="I289" s="83"/>
      <c r="J289" s="157"/>
    </row>
    <row r="290" spans="1:10" ht="12" customHeight="1">
      <c r="A290" s="106"/>
      <c r="B290" s="92"/>
      <c r="C290" s="92"/>
      <c r="D290" s="213"/>
      <c r="E290" s="81"/>
      <c r="F290" s="236"/>
      <c r="G290" s="81"/>
      <c r="H290" s="82"/>
      <c r="I290" s="83"/>
      <c r="J290" s="157"/>
    </row>
    <row r="291" spans="1:10" ht="12" customHeight="1">
      <c r="A291" s="106"/>
      <c r="B291" s="92"/>
      <c r="C291" s="92"/>
      <c r="D291" s="213"/>
      <c r="E291" s="81"/>
      <c r="F291" s="236"/>
      <c r="G291" s="81"/>
      <c r="H291" s="82"/>
      <c r="I291" s="83"/>
      <c r="J291" s="157"/>
    </row>
    <row r="292" spans="1:10" ht="12" customHeight="1">
      <c r="A292" s="106"/>
      <c r="B292" s="92"/>
      <c r="C292" s="92"/>
      <c r="D292" s="213"/>
      <c r="E292" s="81"/>
      <c r="F292" s="236"/>
      <c r="G292" s="81"/>
      <c r="H292" s="82"/>
      <c r="I292" s="83"/>
      <c r="J292" s="157"/>
    </row>
    <row r="293" spans="1:10" ht="12" customHeight="1">
      <c r="A293" s="106"/>
      <c r="B293" s="92"/>
      <c r="C293" s="92"/>
      <c r="D293" s="213"/>
      <c r="E293" s="81"/>
      <c r="F293" s="236" t="s">
        <v>13</v>
      </c>
      <c r="G293" s="81"/>
      <c r="H293" s="82"/>
      <c r="I293" s="83"/>
      <c r="J293" s="157"/>
    </row>
    <row r="294" spans="1:10" ht="12" customHeight="1">
      <c r="A294" s="106"/>
      <c r="B294" s="125"/>
      <c r="C294" s="92"/>
      <c r="D294" s="81"/>
      <c r="E294" s="81"/>
      <c r="F294" s="109"/>
      <c r="G294" s="81"/>
      <c r="H294" s="92"/>
      <c r="I294" s="109"/>
      <c r="J294" s="81"/>
    </row>
    <row r="295" spans="1:10" ht="12" customHeight="1">
      <c r="A295" s="106"/>
      <c r="B295" s="125"/>
      <c r="C295" s="92"/>
      <c r="D295" s="81"/>
      <c r="E295" s="81"/>
      <c r="F295" s="109" t="s">
        <v>13</v>
      </c>
      <c r="G295" s="81"/>
      <c r="H295" s="92"/>
      <c r="I295" s="129"/>
      <c r="J295" s="81"/>
    </row>
    <row r="296" spans="1:10" ht="12" customHeight="1">
      <c r="A296" s="106"/>
      <c r="B296" s="106"/>
      <c r="C296" s="92"/>
      <c r="D296" s="81"/>
      <c r="E296" s="81"/>
      <c r="F296" s="109" t="s">
        <v>13</v>
      </c>
      <c r="G296" s="81"/>
      <c r="H296" s="92"/>
      <c r="I296" s="129"/>
      <c r="J296" s="81"/>
    </row>
    <row r="297" spans="1:10" ht="12" customHeight="1">
      <c r="A297" s="106"/>
      <c r="B297" s="106"/>
      <c r="C297" s="106"/>
      <c r="D297" s="93"/>
      <c r="E297" s="93"/>
      <c r="F297" s="117" t="s">
        <v>13</v>
      </c>
      <c r="G297" s="162"/>
      <c r="H297" s="82"/>
      <c r="I297" s="83"/>
      <c r="J297" s="157"/>
    </row>
    <row r="298" spans="1:10" ht="12" customHeight="1">
      <c r="A298" s="106"/>
      <c r="B298" s="34"/>
      <c r="C298" s="106"/>
      <c r="D298" s="93"/>
      <c r="E298" s="93"/>
      <c r="F298" s="190" t="s">
        <v>13</v>
      </c>
      <c r="G298" s="93"/>
      <c r="H298" s="106"/>
      <c r="I298" s="117"/>
      <c r="J298" s="157"/>
    </row>
    <row r="299" spans="1:10" ht="12" customHeight="1">
      <c r="A299" s="106"/>
      <c r="B299" s="119"/>
      <c r="C299" s="106"/>
      <c r="D299" s="93"/>
      <c r="E299" s="93"/>
      <c r="F299" s="133"/>
      <c r="G299" s="86"/>
      <c r="H299" s="109"/>
      <c r="I299" s="109"/>
      <c r="J299" s="83"/>
    </row>
    <row r="300" spans="1:10" ht="12" customHeight="1">
      <c r="A300" s="106"/>
      <c r="B300" s="106"/>
      <c r="C300" s="106"/>
      <c r="D300" s="93"/>
      <c r="E300" s="93"/>
      <c r="F300" s="150"/>
      <c r="G300" s="84"/>
      <c r="H300" s="82"/>
      <c r="I300" s="83"/>
      <c r="J300" s="83"/>
    </row>
    <row r="301" spans="1:10" ht="12" customHeight="1">
      <c r="A301" s="106"/>
      <c r="B301" s="106"/>
      <c r="C301" s="106"/>
      <c r="D301" s="93"/>
      <c r="E301" s="93"/>
      <c r="F301" s="150"/>
      <c r="G301" s="84"/>
      <c r="H301" s="82"/>
      <c r="I301" s="83"/>
      <c r="J301" s="83"/>
    </row>
    <row r="302" spans="1:10" ht="12" customHeight="1">
      <c r="A302" s="106"/>
      <c r="B302" s="106"/>
      <c r="C302" s="119"/>
      <c r="D302" s="93"/>
      <c r="E302" s="93"/>
      <c r="F302" s="150"/>
      <c r="G302" s="84"/>
      <c r="H302" s="82"/>
      <c r="I302" s="83"/>
      <c r="J302" s="83"/>
    </row>
    <row r="303" spans="1:10" ht="12" customHeight="1">
      <c r="A303" s="106"/>
      <c r="B303" s="106"/>
      <c r="C303" s="119"/>
      <c r="D303" s="93"/>
      <c r="E303" s="93"/>
      <c r="F303" s="150"/>
      <c r="G303" s="93"/>
      <c r="H303" s="83"/>
      <c r="I303" s="150"/>
      <c r="J303" s="83"/>
    </row>
    <row r="304" spans="1:10" ht="12" customHeight="1">
      <c r="A304" s="106"/>
      <c r="B304" s="106"/>
      <c r="C304" s="106"/>
      <c r="D304" s="93"/>
      <c r="E304" s="93"/>
      <c r="F304" s="83"/>
      <c r="G304" s="160"/>
      <c r="H304" s="83"/>
      <c r="I304" s="153"/>
      <c r="J304" s="83"/>
    </row>
    <row r="305" spans="1:10" ht="12" customHeight="1">
      <c r="A305" s="106"/>
      <c r="B305" s="106"/>
      <c r="C305" s="119"/>
      <c r="D305" s="93"/>
      <c r="E305" s="27"/>
      <c r="F305" s="83"/>
      <c r="G305" s="27"/>
      <c r="H305" s="83"/>
      <c r="I305" s="49"/>
      <c r="J305" s="28"/>
    </row>
    <row r="306" spans="1:10" ht="12" customHeight="1">
      <c r="A306" s="106"/>
      <c r="B306" s="21"/>
      <c r="C306" s="9"/>
      <c r="D306" s="93"/>
      <c r="E306" s="93"/>
      <c r="F306" s="117"/>
      <c r="G306" s="160"/>
      <c r="H306" s="83"/>
      <c r="I306" s="107"/>
      <c r="J306" s="83"/>
    </row>
    <row r="307" spans="1:10" ht="12" customHeight="1">
      <c r="A307" s="106"/>
      <c r="B307" s="93"/>
      <c r="C307" s="106"/>
      <c r="D307" s="93"/>
      <c r="E307" s="93"/>
      <c r="F307" s="117"/>
      <c r="G307" s="93"/>
      <c r="H307" s="106"/>
      <c r="I307" s="107"/>
      <c r="J307" s="83"/>
    </row>
    <row r="308" spans="1:10" ht="12" customHeight="1">
      <c r="A308" s="106"/>
      <c r="B308" s="106"/>
      <c r="C308" s="106"/>
      <c r="D308" s="93"/>
      <c r="E308" s="93"/>
      <c r="F308" s="117"/>
      <c r="G308" s="93"/>
      <c r="H308" s="106"/>
      <c r="I308" s="107"/>
      <c r="J308" s="83"/>
    </row>
    <row r="309" spans="1:10" ht="12" customHeight="1">
      <c r="A309" s="106"/>
      <c r="B309" s="21"/>
      <c r="C309" s="106"/>
      <c r="D309" s="93"/>
      <c r="E309" s="93"/>
      <c r="F309" s="117"/>
      <c r="G309" s="93"/>
      <c r="H309" s="93"/>
      <c r="I309" s="153"/>
      <c r="J309" s="83"/>
    </row>
    <row r="310" spans="1:10" ht="12" customHeight="1">
      <c r="A310" s="91"/>
      <c r="B310" s="106"/>
      <c r="C310" s="106"/>
      <c r="D310" s="93"/>
      <c r="E310" s="93"/>
      <c r="F310" s="83"/>
      <c r="G310" s="93"/>
      <c r="H310" s="83"/>
      <c r="I310" s="107"/>
      <c r="J310" s="93"/>
    </row>
    <row r="311" spans="1:10" ht="12" customHeight="1">
      <c r="A311" s="91"/>
      <c r="B311" s="106"/>
      <c r="C311" s="106"/>
      <c r="D311" s="93"/>
      <c r="E311" s="93"/>
      <c r="F311" s="83"/>
      <c r="G311" s="93"/>
      <c r="H311" s="83"/>
      <c r="I311" s="107"/>
      <c r="J311" s="93"/>
    </row>
    <row r="312" spans="1:10" ht="12" customHeight="1">
      <c r="A312" s="91"/>
      <c r="B312" s="106"/>
      <c r="C312" s="106"/>
      <c r="D312" s="93"/>
      <c r="E312" s="93"/>
      <c r="F312" s="117"/>
      <c r="G312" s="93"/>
      <c r="H312" s="107"/>
      <c r="I312" s="107"/>
      <c r="J312" s="93"/>
    </row>
    <row r="313" spans="1:10" ht="12" customHeight="1">
      <c r="A313" s="91"/>
      <c r="B313" s="106"/>
      <c r="C313" s="106"/>
      <c r="D313" s="93"/>
      <c r="E313" s="93"/>
      <c r="F313" s="117"/>
      <c r="G313" s="93"/>
      <c r="H313" s="107"/>
      <c r="I313" s="107"/>
      <c r="J313" s="93"/>
    </row>
    <row r="314" spans="1:10" ht="12" customHeight="1">
      <c r="A314" s="91"/>
      <c r="B314" s="106"/>
      <c r="C314" s="106"/>
      <c r="D314" s="93"/>
      <c r="E314" s="93"/>
      <c r="F314" s="117"/>
      <c r="G314" s="93"/>
      <c r="H314" s="107"/>
      <c r="I314" s="107"/>
      <c r="J314" s="93"/>
    </row>
    <row r="315" spans="1:10" ht="12" customHeight="1">
      <c r="A315" s="91"/>
      <c r="B315" s="106"/>
      <c r="C315" s="106"/>
      <c r="D315" s="93"/>
      <c r="E315" s="93"/>
      <c r="F315" s="117"/>
      <c r="G315" s="93"/>
      <c r="H315" s="107"/>
      <c r="I315" s="107"/>
      <c r="J315" s="93"/>
    </row>
    <row r="316" spans="1:10" ht="12" customHeight="1">
      <c r="A316" s="91"/>
      <c r="B316" s="106"/>
      <c r="C316" s="106"/>
      <c r="D316" s="93"/>
      <c r="E316" s="93"/>
      <c r="F316" s="117"/>
      <c r="G316" s="93"/>
      <c r="H316" s="107"/>
      <c r="I316" s="107"/>
      <c r="J316" s="93"/>
    </row>
    <row r="317" spans="1:10" ht="12" customHeight="1">
      <c r="A317" s="91"/>
      <c r="B317" s="106"/>
      <c r="C317" s="106"/>
      <c r="D317" s="93"/>
      <c r="E317" s="93"/>
      <c r="F317" s="117"/>
      <c r="G317" s="93"/>
      <c r="H317" s="107"/>
      <c r="I317" s="107"/>
      <c r="J317" s="93"/>
    </row>
    <row r="318" spans="1:10" ht="12" customHeight="1">
      <c r="A318" s="91"/>
      <c r="B318" s="106"/>
      <c r="C318" s="106"/>
      <c r="D318" s="93"/>
      <c r="E318" s="93"/>
      <c r="F318" s="117"/>
      <c r="G318" s="93"/>
      <c r="H318" s="107"/>
      <c r="I318" s="107"/>
      <c r="J318" s="93"/>
    </row>
    <row r="319" spans="1:10" ht="12" customHeight="1">
      <c r="A319" s="91"/>
      <c r="B319" s="106"/>
      <c r="C319" s="106"/>
      <c r="D319" s="93"/>
      <c r="E319" s="93"/>
      <c r="F319" s="117"/>
      <c r="G319" s="93"/>
      <c r="H319" s="106"/>
      <c r="I319" s="107"/>
      <c r="J319" s="93"/>
    </row>
    <row r="320" spans="1:10" ht="12" customHeight="1">
      <c r="A320" s="106"/>
      <c r="B320" s="9"/>
      <c r="C320" s="106"/>
      <c r="D320" s="93"/>
      <c r="E320" s="93"/>
      <c r="F320" s="117"/>
      <c r="G320" s="93"/>
      <c r="H320" s="106"/>
      <c r="I320" s="107"/>
      <c r="J320" s="93"/>
    </row>
    <row r="321" spans="1:10" ht="12" customHeight="1">
      <c r="A321" s="106"/>
      <c r="B321" s="9"/>
      <c r="C321" s="106"/>
      <c r="D321" s="93"/>
      <c r="E321" s="93"/>
      <c r="F321" s="117"/>
      <c r="G321" s="93"/>
      <c r="H321" s="106"/>
      <c r="I321" s="107"/>
      <c r="J321" s="93"/>
    </row>
    <row r="322" spans="1:10" ht="12" customHeight="1">
      <c r="A322" s="106"/>
      <c r="B322" s="9"/>
      <c r="C322" s="106"/>
      <c r="D322" s="93"/>
      <c r="E322" s="93"/>
      <c r="F322" s="117"/>
      <c r="G322" s="93"/>
      <c r="H322" s="106"/>
      <c r="I322" s="107"/>
      <c r="J322" s="93"/>
    </row>
    <row r="323" spans="1:10" ht="12" customHeight="1">
      <c r="A323" s="106"/>
      <c r="B323" s="9"/>
      <c r="C323" s="106"/>
      <c r="D323" s="93"/>
      <c r="E323" s="93"/>
      <c r="F323" s="117"/>
      <c r="G323" s="93"/>
      <c r="H323" s="106"/>
      <c r="I323" s="107"/>
      <c r="J323" s="93"/>
    </row>
    <row r="324" spans="1:10" ht="12" customHeight="1">
      <c r="A324" s="106"/>
      <c r="B324" s="106"/>
      <c r="C324" s="106"/>
      <c r="D324" s="93"/>
      <c r="E324" s="93"/>
      <c r="F324" s="117"/>
      <c r="G324" s="93"/>
      <c r="H324" s="106"/>
      <c r="I324" s="107"/>
      <c r="J324" s="93"/>
    </row>
    <row r="325" spans="1:10" ht="12" customHeight="1">
      <c r="A325" s="106"/>
      <c r="B325" s="106"/>
      <c r="C325" s="106"/>
      <c r="D325" s="93"/>
      <c r="E325" s="93"/>
      <c r="F325" s="117"/>
      <c r="G325" s="93"/>
      <c r="H325" s="106"/>
      <c r="I325" s="107"/>
      <c r="J325" s="93"/>
    </row>
    <row r="326" spans="1:10" ht="12" customHeight="1">
      <c r="A326" s="106"/>
      <c r="B326" s="106"/>
      <c r="C326" s="106"/>
      <c r="D326" s="93"/>
      <c r="E326" s="93"/>
      <c r="F326" s="117"/>
      <c r="G326" s="93"/>
      <c r="H326" s="106"/>
      <c r="I326" s="107"/>
      <c r="J326" s="93"/>
    </row>
    <row r="327" spans="1:10" ht="12" customHeight="1">
      <c r="A327" s="106"/>
      <c r="B327" s="106"/>
      <c r="C327" s="106"/>
      <c r="D327" s="93"/>
      <c r="E327" s="93"/>
      <c r="F327" s="117"/>
      <c r="G327" s="93"/>
      <c r="H327" s="106"/>
      <c r="I327" s="107"/>
      <c r="J327" s="93"/>
    </row>
    <row r="328" spans="1:10" ht="12" customHeight="1">
      <c r="A328" s="106"/>
      <c r="B328" s="106"/>
      <c r="C328" s="106"/>
      <c r="D328" s="93"/>
      <c r="E328" s="93"/>
      <c r="F328" s="117"/>
      <c r="G328" s="93"/>
      <c r="H328" s="106"/>
      <c r="I328" s="107"/>
      <c r="J328" s="93"/>
    </row>
    <row r="329" spans="1:10" ht="12" customHeight="1">
      <c r="A329" s="106"/>
      <c r="B329" s="106"/>
      <c r="C329" s="106"/>
      <c r="D329" s="93"/>
      <c r="E329" s="93"/>
      <c r="F329" s="117"/>
      <c r="G329" s="93"/>
      <c r="H329" s="106"/>
      <c r="I329" s="107"/>
      <c r="J329" s="83"/>
    </row>
    <row r="330" spans="1:10" ht="12" customHeight="1">
      <c r="A330" s="106"/>
      <c r="B330" s="9" t="s">
        <v>13</v>
      </c>
      <c r="C330" s="106"/>
      <c r="D330" s="93"/>
      <c r="E330" s="93"/>
      <c r="F330" s="117"/>
      <c r="G330" s="93"/>
      <c r="H330" s="106"/>
      <c r="I330" s="107"/>
      <c r="J330" s="83"/>
    </row>
    <row r="331" spans="1:10" ht="12" customHeight="1" thickBot="1">
      <c r="A331" s="106"/>
      <c r="B331" s="9" t="s">
        <v>12</v>
      </c>
      <c r="C331" s="106"/>
      <c r="D331" s="93"/>
      <c r="E331" s="93"/>
      <c r="F331" s="117"/>
      <c r="G331" s="93"/>
      <c r="H331" s="106"/>
      <c r="I331" s="107"/>
      <c r="J331" s="83"/>
    </row>
    <row r="332" spans="1:10" ht="12" customHeight="1">
      <c r="A332" s="965" t="s">
        <v>2139</v>
      </c>
      <c r="B332" s="966"/>
      <c r="C332" s="966"/>
      <c r="D332" s="966"/>
      <c r="E332" s="966"/>
      <c r="F332" s="966"/>
      <c r="G332" s="966"/>
      <c r="H332" s="966"/>
      <c r="I332" s="966"/>
      <c r="J332" s="967"/>
    </row>
    <row r="333" spans="1:10" ht="12" customHeight="1">
      <c r="A333" s="968"/>
      <c r="B333" s="969"/>
      <c r="C333" s="969"/>
      <c r="D333" s="969"/>
      <c r="E333" s="969"/>
      <c r="F333" s="969"/>
      <c r="G333" s="969"/>
      <c r="H333" s="969"/>
      <c r="I333" s="969"/>
      <c r="J333" s="970"/>
    </row>
    <row r="334" spans="1:10" ht="12" customHeight="1">
      <c r="A334" s="968"/>
      <c r="B334" s="969"/>
      <c r="C334" s="969"/>
      <c r="D334" s="969"/>
      <c r="E334" s="969"/>
      <c r="F334" s="969"/>
      <c r="G334" s="969"/>
      <c r="H334" s="969"/>
      <c r="I334" s="969"/>
      <c r="J334" s="970"/>
    </row>
    <row r="335" spans="1:10" ht="12" customHeight="1">
      <c r="A335" s="968"/>
      <c r="B335" s="969"/>
      <c r="C335" s="969"/>
      <c r="D335" s="969"/>
      <c r="E335" s="969"/>
      <c r="F335" s="969"/>
      <c r="G335" s="969"/>
      <c r="H335" s="969"/>
      <c r="I335" s="969"/>
      <c r="J335" s="970"/>
    </row>
    <row r="336" spans="1:10" ht="12" customHeight="1">
      <c r="A336" s="968"/>
      <c r="B336" s="969"/>
      <c r="C336" s="969"/>
      <c r="D336" s="969"/>
      <c r="E336" s="969"/>
      <c r="F336" s="969"/>
      <c r="G336" s="969"/>
      <c r="H336" s="969"/>
      <c r="I336" s="969"/>
      <c r="J336" s="970"/>
    </row>
    <row r="337" spans="1:10" ht="12" customHeight="1">
      <c r="A337" s="968"/>
      <c r="B337" s="969"/>
      <c r="C337" s="969"/>
      <c r="D337" s="969"/>
      <c r="E337" s="969"/>
      <c r="F337" s="969"/>
      <c r="G337" s="969"/>
      <c r="H337" s="969"/>
      <c r="I337" s="969"/>
      <c r="J337" s="970"/>
    </row>
    <row r="338" spans="1:10" ht="12" customHeight="1">
      <c r="A338" s="968"/>
      <c r="B338" s="969"/>
      <c r="C338" s="969"/>
      <c r="D338" s="969"/>
      <c r="E338" s="969"/>
      <c r="F338" s="969"/>
      <c r="G338" s="969"/>
      <c r="H338" s="969"/>
      <c r="I338" s="969"/>
      <c r="J338" s="970"/>
    </row>
    <row r="339" spans="1:10" ht="12" customHeight="1">
      <c r="A339" s="968"/>
      <c r="B339" s="969"/>
      <c r="C339" s="969"/>
      <c r="D339" s="969"/>
      <c r="E339" s="969"/>
      <c r="F339" s="969"/>
      <c r="G339" s="969"/>
      <c r="H339" s="969"/>
      <c r="I339" s="969"/>
      <c r="J339" s="970"/>
    </row>
    <row r="340" spans="1:10" ht="12" customHeight="1">
      <c r="A340" s="968"/>
      <c r="B340" s="969"/>
      <c r="C340" s="969"/>
      <c r="D340" s="969"/>
      <c r="E340" s="969"/>
      <c r="F340" s="969"/>
      <c r="G340" s="969"/>
      <c r="H340" s="969"/>
      <c r="I340" s="969"/>
      <c r="J340" s="970"/>
    </row>
    <row r="341" spans="1:10" ht="12" customHeight="1" thickBot="1">
      <c r="A341" s="971"/>
      <c r="B341" s="972"/>
      <c r="C341" s="972"/>
      <c r="D341" s="972"/>
      <c r="E341" s="972"/>
      <c r="F341" s="972"/>
      <c r="G341" s="972"/>
      <c r="H341" s="972"/>
      <c r="I341" s="972"/>
      <c r="J341" s="973"/>
    </row>
  </sheetData>
  <mergeCells count="5">
    <mergeCell ref="A128:J137"/>
    <mergeCell ref="A196:J205"/>
    <mergeCell ref="A264:J273"/>
    <mergeCell ref="A332:J341"/>
    <mergeCell ref="A60:J69"/>
  </mergeCells>
  <phoneticPr fontId="3" type="noConversion"/>
  <conditionalFormatting sqref="B29">
    <cfRule type="cellIs" dxfId="5435" priority="101" stopIfTrue="1" operator="equal">
      <formula>"Title"</formula>
    </cfRule>
  </conditionalFormatting>
  <conditionalFormatting sqref="B78 B10">
    <cfRule type="cellIs" dxfId="5434" priority="102" stopIfTrue="1" operator="equal">
      <formula>"Adjustment to Income/Expense/Rate Base:"</formula>
    </cfRule>
  </conditionalFormatting>
  <conditionalFormatting sqref="B152:B157">
    <cfRule type="cellIs" dxfId="5433" priority="50" stopIfTrue="1" operator="equal">
      <formula>"Title"</formula>
    </cfRule>
  </conditionalFormatting>
  <conditionalFormatting sqref="B14">
    <cfRule type="cellIs" dxfId="5432" priority="49" stopIfTrue="1" operator="equal">
      <formula>"Adjustment to Income/Expense/Rate Base:"</formula>
    </cfRule>
  </conditionalFormatting>
  <conditionalFormatting sqref="B15">
    <cfRule type="cellIs" dxfId="5431" priority="48" stopIfTrue="1" operator="equal">
      <formula>"Adjustment to Income/Expense/Rate Base:"</formula>
    </cfRule>
  </conditionalFormatting>
  <conditionalFormatting sqref="B147:B149 B151">
    <cfRule type="cellIs" dxfId="5430" priority="14" stopIfTrue="1" operator="equal">
      <formula>"Title"</formula>
    </cfRule>
  </conditionalFormatting>
  <conditionalFormatting sqref="B146">
    <cfRule type="cellIs" dxfId="5429" priority="15" stopIfTrue="1" operator="equal">
      <formula>"Adjustment to Income/Expense/Rate Base:"</formula>
    </cfRule>
  </conditionalFormatting>
  <conditionalFormatting sqref="B79:B80">
    <cfRule type="cellIs" dxfId="5428" priority="7" stopIfTrue="1" operator="equal">
      <formula>"Title"</formula>
    </cfRule>
  </conditionalFormatting>
  <conditionalFormatting sqref="B288:B293">
    <cfRule type="cellIs" dxfId="5427" priority="6" stopIfTrue="1" operator="equal">
      <formula>"Title"</formula>
    </cfRule>
  </conditionalFormatting>
  <conditionalFormatting sqref="B283:B285 B287">
    <cfRule type="cellIs" dxfId="5426" priority="4" stopIfTrue="1" operator="equal">
      <formula>"Title"</formula>
    </cfRule>
  </conditionalFormatting>
  <conditionalFormatting sqref="B282">
    <cfRule type="cellIs" dxfId="5425" priority="5" stopIfTrue="1" operator="equal">
      <formula>"Adjustment to Income/Expense/Rate Base:"</formula>
    </cfRule>
  </conditionalFormatting>
  <conditionalFormatting sqref="B220:B225">
    <cfRule type="cellIs" dxfId="5424" priority="3" stopIfTrue="1" operator="equal">
      <formula>"Title"</formula>
    </cfRule>
  </conditionalFormatting>
  <conditionalFormatting sqref="B215:B217 B219">
    <cfRule type="cellIs" dxfId="5423" priority="1" stopIfTrue="1" operator="equal">
      <formula>"Title"</formula>
    </cfRule>
  </conditionalFormatting>
  <conditionalFormatting sqref="B214">
    <cfRule type="cellIs" dxfId="5422" priority="2" stopIfTrue="1" operator="equal">
      <formula>"Adjustment to Income/Expense/Rate Base:"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84:E293 E148:E157 E216:E225">
      <formula1>"1, 2, 3"</formula1>
    </dataValidation>
    <dataValidation type="list" errorStyle="warning" allowBlank="1" showInputMessage="1" showErrorMessage="1" errorTitle="Factor" error="This factor is not included in the drop-down list. Is this the factor you want to use?" sqref="G79:G90 G147:G157 G283:G293 G215:G225">
      <formula1>#REF!</formula1>
    </dataValidation>
    <dataValidation type="list" errorStyle="warning" allowBlank="1" showInputMessage="1" showErrorMessage="1" errorTitle="FERC ACCOUNT" error="This FERC Account is not included in the drop-down list. Is this the account you want to use?" sqref="D79:D90 D283:D293 D147:D157 D215:D225">
      <formula1>$D$70:$D$137</formula1>
    </dataValidation>
  </dataValidations>
  <pageMargins left="1" right="0" top="1" bottom="0.75" header="0.5" footer="0.5"/>
  <pageSetup scale="80" orientation="portrait" r:id="rId1"/>
  <headerFooter alignWithMargins="0"/>
  <rowBreaks count="4" manualBreakCount="4">
    <brk id="69" max="9" man="1"/>
    <brk id="137" max="9" man="1"/>
    <brk id="205" max="9" man="1"/>
    <brk id="273" max="9" man="1"/>
  </rowBreaks>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7"/>
  <sheetViews>
    <sheetView tabSelected="1" view="pageBreakPreview" zoomScale="80" zoomScaleNormal="82" zoomScaleSheetLayoutView="80" workbookViewId="0">
      <pane ySplit="1" topLeftCell="A11" activePane="bottomLeft" state="frozen"/>
      <selection pane="bottomLeft" activeCell="N28" sqref="N28"/>
    </sheetView>
  </sheetViews>
  <sheetFormatPr defaultColWidth="9.140625" defaultRowHeight="12" customHeight="1"/>
  <cols>
    <col min="1" max="1" width="4.140625" style="67" bestFit="1" customWidth="1"/>
    <col min="2" max="2" width="6.7109375" style="67" customWidth="1"/>
    <col min="3" max="3" width="32.28515625" style="67" customWidth="1"/>
    <col min="4" max="4" width="9.85546875" style="79" bestFit="1" customWidth="1"/>
    <col min="5" max="5" width="5.140625" style="79" bestFit="1" customWidth="1"/>
    <col min="6" max="6" width="18.140625" style="80" customWidth="1"/>
    <col min="7" max="7" width="8.7109375" style="79" bestFit="1" customWidth="1"/>
    <col min="8" max="8" width="11.42578125" style="67" customWidth="1"/>
    <col min="9" max="9" width="16" style="68" bestFit="1" customWidth="1"/>
    <col min="10" max="10" width="8.7109375" style="79" customWidth="1"/>
    <col min="11" max="11" width="5.42578125" style="79" customWidth="1"/>
    <col min="12" max="12" width="19.140625" style="81" customWidth="1"/>
    <col min="13" max="13" width="14.28515625" style="92" bestFit="1" customWidth="1"/>
    <col min="14" max="14" width="15.28515625" style="92" bestFit="1" customWidth="1"/>
    <col min="15" max="15" width="20.140625" style="92" bestFit="1" customWidth="1"/>
    <col min="16" max="17" width="9.140625" style="67"/>
    <col min="18" max="18" width="20.5703125" style="67" customWidth="1"/>
    <col min="19" max="16384" width="9.140625" style="67"/>
  </cols>
  <sheetData>
    <row r="1" spans="1:15" ht="12" customHeight="1">
      <c r="H1" s="224"/>
      <c r="I1" s="225"/>
    </row>
    <row r="3" spans="1:15" ht="12" customHeight="1">
      <c r="B3" s="7" t="str">
        <f>Inputs!$C$2</f>
        <v>Rocky Mountain Power</v>
      </c>
      <c r="I3" s="87" t="s">
        <v>0</v>
      </c>
      <c r="J3" s="88">
        <v>8.1</v>
      </c>
    </row>
    <row r="4" spans="1:15" ht="12" customHeight="1">
      <c r="B4" s="7" t="str">
        <f>Inputs!$C$3</f>
        <v>Utah Results of Operations - December 2014</v>
      </c>
    </row>
    <row r="5" spans="1:15" ht="12" customHeight="1">
      <c r="B5" s="32" t="s">
        <v>198</v>
      </c>
    </row>
    <row r="8" spans="1:15" ht="12" customHeight="1">
      <c r="F8" s="89" t="s">
        <v>1</v>
      </c>
      <c r="H8" s="79"/>
      <c r="I8" s="90" t="str">
        <f>+Inputs!$C$6</f>
        <v>UTAH</v>
      </c>
      <c r="K8" s="214"/>
      <c r="L8" s="332"/>
    </row>
    <row r="9" spans="1:15" ht="12" customHeight="1">
      <c r="A9" s="79"/>
      <c r="D9" s="42" t="s">
        <v>2</v>
      </c>
      <c r="E9" s="42" t="s">
        <v>3</v>
      </c>
      <c r="F9" s="41" t="s">
        <v>4</v>
      </c>
      <c r="G9" s="42" t="s">
        <v>5</v>
      </c>
      <c r="H9" s="42" t="s">
        <v>6</v>
      </c>
      <c r="I9" s="43" t="s">
        <v>7</v>
      </c>
      <c r="J9" s="42" t="s">
        <v>8</v>
      </c>
      <c r="L9" s="373" t="s">
        <v>283</v>
      </c>
      <c r="O9" s="67"/>
    </row>
    <row r="10" spans="1:15" ht="12" customHeight="1">
      <c r="A10" s="88"/>
      <c r="B10" s="38" t="s">
        <v>151</v>
      </c>
      <c r="C10" s="92"/>
      <c r="D10" s="81"/>
      <c r="E10" s="81"/>
      <c r="F10" s="81"/>
      <c r="G10" s="81"/>
      <c r="H10" s="91"/>
      <c r="I10" s="123"/>
      <c r="J10" s="88"/>
      <c r="K10" s="88"/>
      <c r="L10" s="87"/>
      <c r="O10" s="67"/>
    </row>
    <row r="11" spans="1:15" ht="12" customHeight="1">
      <c r="A11" s="91"/>
      <c r="B11" s="67" t="s">
        <v>198</v>
      </c>
      <c r="D11" s="79" t="s">
        <v>199</v>
      </c>
      <c r="E11" s="79" t="s">
        <v>244</v>
      </c>
      <c r="F11" s="80">
        <f>I18</f>
        <v>-859366.92512273416</v>
      </c>
      <c r="G11" s="79" t="s">
        <v>146</v>
      </c>
      <c r="H11" s="82">
        <f>VLOOKUP(G11,'Alloc. Factors'!$B$2:$M$110,7,FALSE)</f>
        <v>1</v>
      </c>
      <c r="I11" s="83">
        <f>F11*H11</f>
        <v>-859366.92512273416</v>
      </c>
      <c r="J11" s="79" t="s">
        <v>172</v>
      </c>
      <c r="K11" s="215"/>
      <c r="L11" s="374" t="s">
        <v>13</v>
      </c>
      <c r="M11" s="99" t="s">
        <v>2042</v>
      </c>
      <c r="O11" s="67"/>
    </row>
    <row r="12" spans="1:15" ht="12" customHeight="1">
      <c r="A12" s="91"/>
      <c r="B12" s="92"/>
      <c r="C12" s="92"/>
      <c r="D12" s="215"/>
      <c r="E12" s="215"/>
      <c r="F12" s="215"/>
      <c r="G12" s="215"/>
      <c r="H12" s="215"/>
      <c r="I12" s="215"/>
      <c r="J12" s="215"/>
      <c r="K12" s="215"/>
      <c r="L12" s="374"/>
      <c r="O12" s="67"/>
    </row>
    <row r="13" spans="1:15" ht="12" customHeight="1">
      <c r="A13" s="91"/>
      <c r="B13" s="92"/>
      <c r="C13" s="92"/>
      <c r="D13" s="109"/>
      <c r="E13" s="109"/>
      <c r="F13" s="109"/>
      <c r="G13" s="109"/>
      <c r="H13" s="109"/>
      <c r="I13" s="109"/>
      <c r="J13" s="109"/>
      <c r="K13" s="109"/>
      <c r="L13" s="374"/>
      <c r="O13" s="67"/>
    </row>
    <row r="14" spans="1:15" ht="12" customHeight="1">
      <c r="A14" s="91"/>
      <c r="B14" s="92"/>
      <c r="C14" s="92"/>
      <c r="D14" s="109"/>
      <c r="E14" s="109"/>
      <c r="F14" s="109"/>
      <c r="G14" s="109"/>
      <c r="H14" s="109"/>
      <c r="I14" s="109"/>
      <c r="J14" s="109"/>
      <c r="K14" s="109"/>
      <c r="L14" s="374"/>
      <c r="O14" s="67"/>
    </row>
    <row r="15" spans="1:15" ht="12" customHeight="1">
      <c r="A15" s="91"/>
      <c r="B15" s="38" t="s">
        <v>180</v>
      </c>
      <c r="C15" s="92"/>
      <c r="D15" s="109"/>
      <c r="E15" s="129"/>
      <c r="F15" s="276" t="s">
        <v>13</v>
      </c>
      <c r="G15" s="129"/>
      <c r="H15" s="129"/>
      <c r="I15" s="129"/>
      <c r="J15" s="129"/>
      <c r="K15" s="129"/>
      <c r="L15" s="374"/>
      <c r="O15" s="67"/>
    </row>
    <row r="16" spans="1:15" ht="12" customHeight="1">
      <c r="A16" s="91"/>
      <c r="B16" s="92" t="s">
        <v>2155</v>
      </c>
      <c r="C16" s="92"/>
      <c r="D16" s="92"/>
      <c r="E16" s="92"/>
      <c r="F16" s="431">
        <v>52010834.186296724</v>
      </c>
      <c r="G16" s="92"/>
      <c r="H16" s="92"/>
      <c r="I16" s="431">
        <v>22855211.035596926</v>
      </c>
      <c r="J16" s="81">
        <v>2.33</v>
      </c>
      <c r="K16" s="92"/>
      <c r="L16" s="374"/>
      <c r="M16" s="99" t="s">
        <v>1883</v>
      </c>
      <c r="O16" s="67"/>
    </row>
    <row r="17" spans="1:15" ht="12" customHeight="1">
      <c r="A17" s="91"/>
      <c r="B17" s="92" t="s">
        <v>2156</v>
      </c>
      <c r="C17" s="92"/>
      <c r="D17" s="216"/>
      <c r="E17" s="216"/>
      <c r="F17" s="433">
        <v>50863610.426155597</v>
      </c>
      <c r="G17" s="216"/>
      <c r="H17" s="216"/>
      <c r="I17" s="432">
        <v>21995844.110474192</v>
      </c>
      <c r="J17" s="217"/>
      <c r="K17" s="216"/>
      <c r="L17" s="374"/>
      <c r="M17" s="99" t="s">
        <v>1883</v>
      </c>
      <c r="O17" s="67"/>
    </row>
    <row r="18" spans="1:15" ht="12" customHeight="1">
      <c r="A18" s="91"/>
      <c r="B18" s="198" t="s">
        <v>201</v>
      </c>
      <c r="C18" s="92"/>
      <c r="D18" s="218"/>
      <c r="E18" s="218"/>
      <c r="F18" s="277">
        <f>F17-F16</f>
        <v>-1147223.7601411268</v>
      </c>
      <c r="G18" s="218"/>
      <c r="H18" s="218"/>
      <c r="I18" s="277">
        <f>I17-I16</f>
        <v>-859366.92512273416</v>
      </c>
      <c r="J18" s="278"/>
      <c r="K18" s="218"/>
      <c r="L18" s="374"/>
      <c r="O18" s="67"/>
    </row>
    <row r="19" spans="1:15" ht="12" customHeight="1">
      <c r="A19" s="91"/>
      <c r="B19" s="92"/>
      <c r="C19" s="92"/>
      <c r="D19" s="219"/>
      <c r="E19" s="219"/>
      <c r="F19" s="219"/>
      <c r="G19" s="219"/>
      <c r="H19" s="219"/>
      <c r="I19" s="219"/>
      <c r="J19" s="193"/>
      <c r="K19" s="219"/>
      <c r="L19" s="374"/>
      <c r="O19" s="67"/>
    </row>
    <row r="20" spans="1:15" ht="12" customHeight="1">
      <c r="A20" s="91"/>
      <c r="B20" s="92"/>
      <c r="C20" s="92"/>
      <c r="D20" s="207"/>
      <c r="E20" s="92"/>
      <c r="F20" s="129"/>
      <c r="G20" s="92"/>
      <c r="H20" s="92"/>
      <c r="I20" s="129"/>
      <c r="J20" s="92"/>
      <c r="K20" s="81"/>
      <c r="L20" s="374"/>
      <c r="O20" s="67"/>
    </row>
    <row r="21" spans="1:15" ht="12" customHeight="1">
      <c r="A21" s="91"/>
      <c r="B21" s="92"/>
      <c r="C21" s="92"/>
      <c r="D21" s="219"/>
      <c r="E21" s="219"/>
      <c r="F21" s="219"/>
      <c r="G21" s="219"/>
      <c r="H21" s="219"/>
      <c r="I21" s="219"/>
      <c r="J21" s="219"/>
      <c r="K21" s="219"/>
      <c r="L21" s="374"/>
      <c r="O21" s="67"/>
    </row>
    <row r="22" spans="1:15" ht="12" customHeight="1">
      <c r="A22" s="91"/>
      <c r="B22" s="92"/>
      <c r="C22" s="92"/>
      <c r="D22" s="207"/>
      <c r="E22" s="92"/>
      <c r="F22" s="92"/>
      <c r="G22" s="92"/>
      <c r="H22" s="92"/>
      <c r="I22" s="92"/>
      <c r="J22" s="92"/>
      <c r="K22" s="207"/>
      <c r="L22" s="374"/>
      <c r="O22" s="67"/>
    </row>
    <row r="23" spans="1:15" ht="12" customHeight="1">
      <c r="A23" s="91"/>
      <c r="B23" s="105"/>
      <c r="C23" s="105"/>
      <c r="D23" s="100"/>
      <c r="E23" s="100"/>
      <c r="F23" s="128"/>
      <c r="G23" s="53"/>
      <c r="H23" s="9"/>
      <c r="I23" s="26"/>
      <c r="J23" s="83"/>
      <c r="K23" s="83"/>
      <c r="L23" s="374"/>
      <c r="O23" s="67"/>
    </row>
    <row r="24" spans="1:15" ht="12" customHeight="1">
      <c r="A24" s="91"/>
      <c r="B24" s="105"/>
      <c r="C24" s="105"/>
      <c r="D24" s="100"/>
      <c r="E24" s="100"/>
      <c r="F24" s="128"/>
      <c r="G24" s="53"/>
      <c r="H24" s="9"/>
      <c r="I24" s="26"/>
      <c r="J24" s="83"/>
      <c r="K24" s="83"/>
      <c r="L24" s="374"/>
      <c r="O24" s="67"/>
    </row>
    <row r="25" spans="1:15" ht="12" customHeight="1">
      <c r="A25" s="91"/>
      <c r="B25" s="105"/>
      <c r="C25" s="105"/>
      <c r="D25" s="100"/>
      <c r="E25" s="100"/>
      <c r="F25" s="128"/>
      <c r="G25" s="53"/>
      <c r="H25" s="9"/>
      <c r="I25" s="26"/>
      <c r="J25" s="83"/>
      <c r="K25" s="83"/>
      <c r="L25" s="374"/>
      <c r="O25" s="67"/>
    </row>
    <row r="26" spans="1:15" ht="12" customHeight="1">
      <c r="A26" s="91"/>
      <c r="B26" s="105"/>
      <c r="C26" s="105"/>
      <c r="D26" s="100"/>
      <c r="E26" s="100"/>
      <c r="F26" s="128"/>
      <c r="G26" s="53"/>
      <c r="H26" s="9"/>
      <c r="I26" s="26"/>
      <c r="J26" s="83"/>
      <c r="K26" s="83"/>
      <c r="L26" s="374"/>
      <c r="O26" s="67"/>
    </row>
    <row r="27" spans="1:15" ht="12" customHeight="1">
      <c r="A27" s="91"/>
      <c r="B27" s="37"/>
      <c r="C27" s="105"/>
      <c r="D27" s="100"/>
      <c r="E27" s="100"/>
      <c r="F27" s="109"/>
      <c r="G27" s="54"/>
      <c r="H27" s="9"/>
      <c r="I27" s="26"/>
      <c r="J27" s="137"/>
      <c r="K27" s="137"/>
      <c r="L27" s="374"/>
      <c r="M27" s="67"/>
      <c r="N27" s="67"/>
      <c r="O27" s="67"/>
    </row>
    <row r="28" spans="1:15" ht="12" customHeight="1">
      <c r="A28" s="91"/>
      <c r="B28" s="110"/>
      <c r="C28" s="105"/>
      <c r="D28" s="100"/>
      <c r="E28" s="100"/>
      <c r="F28" s="109"/>
      <c r="G28" s="39"/>
      <c r="H28" s="22"/>
      <c r="I28" s="11"/>
      <c r="J28" s="94"/>
      <c r="K28" s="93"/>
      <c r="L28" s="374"/>
      <c r="M28" s="67"/>
      <c r="N28" s="67"/>
      <c r="O28" s="67"/>
    </row>
    <row r="29" spans="1:15" ht="12" customHeight="1">
      <c r="A29" s="91"/>
      <c r="B29" s="110"/>
      <c r="C29" s="105"/>
      <c r="D29" s="100"/>
      <c r="E29" s="100"/>
      <c r="F29" s="86"/>
      <c r="G29" s="39"/>
      <c r="H29" s="22"/>
      <c r="I29" s="11"/>
      <c r="J29" s="94"/>
      <c r="K29" s="93"/>
      <c r="L29" s="374"/>
      <c r="M29" s="67"/>
      <c r="N29" s="67"/>
      <c r="O29" s="67"/>
    </row>
    <row r="30" spans="1:15" ht="12" customHeight="1">
      <c r="A30" s="91"/>
      <c r="B30" s="164"/>
      <c r="C30" s="164"/>
      <c r="D30" s="165"/>
      <c r="E30" s="165"/>
      <c r="F30" s="24"/>
      <c r="G30" s="53"/>
      <c r="H30" s="9"/>
      <c r="I30" s="24"/>
      <c r="J30" s="137"/>
      <c r="K30" s="137"/>
      <c r="L30" s="374"/>
      <c r="M30" s="67"/>
      <c r="N30" s="67"/>
      <c r="O30" s="67"/>
    </row>
    <row r="31" spans="1:15" ht="12" customHeight="1">
      <c r="A31" s="91"/>
      <c r="B31" s="37"/>
      <c r="C31" s="105"/>
      <c r="D31" s="100"/>
      <c r="E31" s="101"/>
      <c r="F31" s="109"/>
      <c r="G31" s="54"/>
      <c r="H31" s="9"/>
      <c r="I31" s="26"/>
      <c r="J31" s="137"/>
      <c r="K31" s="137"/>
      <c r="L31" s="374"/>
      <c r="M31" s="67"/>
      <c r="N31" s="67"/>
      <c r="O31" s="67"/>
    </row>
    <row r="32" spans="1:15" ht="12" customHeight="1">
      <c r="A32" s="91"/>
      <c r="B32" s="110"/>
      <c r="C32" s="105"/>
      <c r="D32" s="100"/>
      <c r="E32" s="100"/>
      <c r="F32" s="109"/>
      <c r="G32" s="39"/>
      <c r="H32" s="22"/>
      <c r="I32" s="11"/>
      <c r="J32" s="94"/>
      <c r="K32" s="93"/>
      <c r="L32" s="374"/>
      <c r="M32" s="67"/>
      <c r="N32" s="67"/>
      <c r="O32" s="67"/>
    </row>
    <row r="33" spans="1:15" ht="12" customHeight="1">
      <c r="A33" s="91"/>
      <c r="B33" s="110"/>
      <c r="C33" s="105"/>
      <c r="D33" s="100"/>
      <c r="E33" s="100"/>
      <c r="F33" s="109"/>
      <c r="G33" s="39"/>
      <c r="H33" s="22"/>
      <c r="I33" s="11"/>
      <c r="J33" s="94"/>
      <c r="K33" s="93"/>
      <c r="L33" s="374"/>
      <c r="M33" s="67"/>
      <c r="N33" s="67"/>
      <c r="O33" s="67"/>
    </row>
    <row r="34" spans="1:15" ht="12" customHeight="1">
      <c r="A34" s="91"/>
      <c r="B34" s="110"/>
      <c r="C34" s="105"/>
      <c r="D34" s="100"/>
      <c r="E34" s="100"/>
      <c r="F34" s="109"/>
      <c r="G34" s="39"/>
      <c r="H34" s="22"/>
      <c r="I34" s="11"/>
      <c r="J34" s="94"/>
      <c r="K34" s="93"/>
      <c r="L34" s="374"/>
      <c r="M34" s="67"/>
      <c r="N34" s="67"/>
      <c r="O34" s="67"/>
    </row>
    <row r="35" spans="1:15" ht="12" customHeight="1">
      <c r="A35" s="91"/>
      <c r="B35" s="110"/>
      <c r="C35" s="109"/>
      <c r="D35" s="100"/>
      <c r="E35" s="100"/>
      <c r="F35" s="109"/>
      <c r="G35" s="39"/>
      <c r="H35" s="22"/>
      <c r="I35" s="11"/>
      <c r="J35" s="94"/>
      <c r="K35" s="93"/>
      <c r="L35" s="374"/>
      <c r="M35" s="67"/>
      <c r="N35" s="67"/>
      <c r="O35" s="67"/>
    </row>
    <row r="36" spans="1:15" ht="12" customHeight="1">
      <c r="A36" s="91"/>
      <c r="B36" s="110"/>
      <c r="C36" s="109"/>
      <c r="D36" s="100"/>
      <c r="E36" s="100"/>
      <c r="F36" s="109"/>
      <c r="G36" s="55"/>
      <c r="H36" s="9"/>
      <c r="I36" s="8"/>
      <c r="J36" s="137"/>
      <c r="K36" s="137"/>
      <c r="L36" s="374"/>
      <c r="M36" s="67"/>
      <c r="N36" s="67"/>
      <c r="O36" s="67"/>
    </row>
    <row r="37" spans="1:15" ht="12" customHeight="1">
      <c r="A37" s="91"/>
      <c r="B37" s="53"/>
      <c r="C37" s="105"/>
      <c r="D37" s="100"/>
      <c r="E37" s="101"/>
      <c r="F37" s="109"/>
      <c r="G37" s="55"/>
      <c r="H37" s="9"/>
      <c r="I37" s="26"/>
      <c r="J37" s="137"/>
      <c r="K37" s="137"/>
      <c r="L37" s="374"/>
      <c r="M37" s="67"/>
      <c r="N37" s="67"/>
      <c r="O37" s="67"/>
    </row>
    <row r="38" spans="1:15" ht="12" customHeight="1">
      <c r="A38" s="91"/>
      <c r="B38" s="37"/>
      <c r="C38" s="105"/>
      <c r="D38" s="100"/>
      <c r="E38" s="100"/>
      <c r="F38" s="109"/>
      <c r="G38" s="55"/>
      <c r="H38" s="9"/>
      <c r="I38" s="26"/>
      <c r="J38" s="137"/>
      <c r="K38" s="137"/>
      <c r="L38" s="374"/>
      <c r="M38" s="67"/>
      <c r="N38" s="67"/>
      <c r="O38" s="67"/>
    </row>
    <row r="39" spans="1:15" ht="12" customHeight="1">
      <c r="A39" s="91"/>
      <c r="B39" s="37"/>
      <c r="C39" s="105"/>
      <c r="D39" s="100"/>
      <c r="E39" s="100"/>
      <c r="F39" s="109"/>
      <c r="G39" s="55"/>
      <c r="H39" s="9"/>
      <c r="I39" s="26"/>
      <c r="J39" s="137"/>
      <c r="K39" s="137"/>
      <c r="L39" s="374"/>
      <c r="M39" s="67"/>
      <c r="N39" s="67"/>
      <c r="O39" s="67"/>
    </row>
    <row r="40" spans="1:15" ht="12" customHeight="1">
      <c r="A40" s="91"/>
      <c r="B40" s="110"/>
      <c r="C40" s="105"/>
      <c r="D40" s="100"/>
      <c r="E40" s="100"/>
      <c r="F40" s="109"/>
      <c r="G40" s="39"/>
      <c r="H40" s="22"/>
      <c r="I40" s="11"/>
      <c r="J40" s="94"/>
      <c r="K40" s="93"/>
      <c r="L40" s="374"/>
      <c r="M40" s="67"/>
      <c r="N40" s="67"/>
      <c r="O40" s="67"/>
    </row>
    <row r="41" spans="1:15" ht="12" customHeight="1">
      <c r="A41" s="91"/>
      <c r="B41" s="110"/>
      <c r="C41" s="105"/>
      <c r="D41" s="100"/>
      <c r="E41" s="100"/>
      <c r="F41" s="109"/>
      <c r="G41" s="55"/>
      <c r="H41" s="22"/>
      <c r="I41" s="11"/>
      <c r="J41" s="94"/>
      <c r="K41" s="93"/>
      <c r="L41" s="374"/>
      <c r="M41" s="67"/>
      <c r="N41" s="67"/>
      <c r="O41" s="67"/>
    </row>
    <row r="42" spans="1:15" ht="12" customHeight="1">
      <c r="A42" s="91"/>
      <c r="B42" s="37"/>
      <c r="C42" s="105"/>
      <c r="D42" s="100"/>
      <c r="E42" s="100"/>
      <c r="F42" s="109"/>
      <c r="G42" s="55"/>
      <c r="H42" s="9"/>
      <c r="I42" s="26"/>
      <c r="J42" s="137"/>
      <c r="K42" s="137"/>
      <c r="L42" s="374"/>
      <c r="M42" s="67"/>
      <c r="N42" s="67"/>
      <c r="O42" s="67"/>
    </row>
    <row r="43" spans="1:15" ht="12" customHeight="1">
      <c r="A43" s="91"/>
      <c r="B43" s="110"/>
      <c r="C43" s="105"/>
      <c r="D43" s="100"/>
      <c r="E43" s="100"/>
      <c r="F43" s="109"/>
      <c r="G43" s="39"/>
      <c r="H43" s="22"/>
      <c r="I43" s="11"/>
      <c r="J43" s="94"/>
      <c r="K43" s="93"/>
      <c r="L43" s="374"/>
      <c r="M43" s="67"/>
      <c r="N43" s="67"/>
      <c r="O43" s="67"/>
    </row>
    <row r="44" spans="1:15" ht="12" customHeight="1">
      <c r="A44" s="91"/>
      <c r="B44" s="110"/>
      <c r="C44" s="105"/>
      <c r="D44" s="100"/>
      <c r="E44" s="100"/>
      <c r="F44" s="109"/>
      <c r="G44" s="39"/>
      <c r="H44" s="22"/>
      <c r="I44" s="11"/>
      <c r="J44" s="94"/>
      <c r="K44" s="93"/>
      <c r="L44" s="374"/>
      <c r="M44" s="67"/>
      <c r="N44" s="67"/>
      <c r="O44" s="67"/>
    </row>
    <row r="45" spans="1:15" ht="12" customHeight="1">
      <c r="A45" s="91"/>
      <c r="B45" s="110"/>
      <c r="C45" s="105"/>
      <c r="D45" s="100"/>
      <c r="E45" s="100"/>
      <c r="F45" s="109"/>
      <c r="G45" s="39"/>
      <c r="H45" s="22"/>
      <c r="I45" s="11"/>
      <c r="J45" s="94"/>
      <c r="K45" s="93"/>
      <c r="L45" s="374"/>
      <c r="M45" s="67"/>
      <c r="N45" s="67"/>
      <c r="O45" s="67"/>
    </row>
    <row r="46" spans="1:15" ht="12" customHeight="1">
      <c r="A46" s="91"/>
      <c r="B46" s="110"/>
      <c r="C46" s="105"/>
      <c r="D46" s="100"/>
      <c r="E46" s="100"/>
      <c r="F46" s="109"/>
      <c r="G46" s="39"/>
      <c r="H46" s="22"/>
      <c r="I46" s="11"/>
      <c r="J46" s="94"/>
      <c r="K46" s="93"/>
      <c r="L46" s="374"/>
      <c r="M46" s="67"/>
      <c r="N46" s="67"/>
      <c r="O46" s="67"/>
    </row>
    <row r="47" spans="1:15" ht="12" customHeight="1">
      <c r="A47" s="91"/>
      <c r="B47" s="110"/>
      <c r="C47" s="105"/>
      <c r="D47" s="100"/>
      <c r="E47" s="100"/>
      <c r="F47" s="109"/>
      <c r="G47" s="39"/>
      <c r="H47" s="22"/>
      <c r="I47" s="11"/>
      <c r="J47" s="94"/>
      <c r="K47" s="93"/>
      <c r="L47" s="374"/>
      <c r="M47" s="67"/>
      <c r="N47" s="67"/>
      <c r="O47" s="67"/>
    </row>
    <row r="48" spans="1:15" ht="12" customHeight="1">
      <c r="A48" s="91"/>
      <c r="B48" s="110"/>
      <c r="C48" s="105"/>
      <c r="D48" s="100"/>
      <c r="E48" s="100"/>
      <c r="F48" s="109"/>
      <c r="G48" s="39"/>
      <c r="H48" s="22"/>
      <c r="I48" s="11"/>
      <c r="J48" s="94"/>
      <c r="K48" s="93"/>
      <c r="L48" s="374"/>
      <c r="M48" s="67"/>
      <c r="N48" s="67"/>
      <c r="O48" s="67"/>
    </row>
    <row r="49" spans="1:15" ht="12" customHeight="1">
      <c r="A49" s="91"/>
      <c r="B49" s="110"/>
      <c r="C49" s="105"/>
      <c r="D49" s="100"/>
      <c r="E49" s="100"/>
      <c r="F49" s="86"/>
      <c r="G49" s="39"/>
      <c r="H49" s="22"/>
      <c r="I49" s="11"/>
      <c r="J49" s="94"/>
      <c r="K49" s="93"/>
      <c r="L49" s="374"/>
      <c r="M49" s="67"/>
      <c r="N49" s="67"/>
      <c r="O49" s="67"/>
    </row>
    <row r="50" spans="1:15" ht="12" customHeight="1">
      <c r="A50" s="91"/>
      <c r="B50" s="37"/>
      <c r="C50" s="109"/>
      <c r="D50" s="100"/>
      <c r="E50" s="100"/>
      <c r="F50" s="8"/>
      <c r="G50" s="55"/>
      <c r="H50" s="9"/>
      <c r="I50" s="8"/>
      <c r="J50" s="137"/>
      <c r="K50" s="137"/>
      <c r="L50" s="374"/>
      <c r="M50" s="67"/>
      <c r="N50" s="67"/>
      <c r="O50" s="67"/>
    </row>
    <row r="51" spans="1:15" ht="12" customHeight="1">
      <c r="A51" s="91"/>
      <c r="B51" s="37"/>
      <c r="C51" s="109"/>
      <c r="D51" s="100"/>
      <c r="E51" s="100"/>
      <c r="F51" s="8"/>
      <c r="G51" s="55"/>
      <c r="H51" s="9"/>
      <c r="I51" s="8"/>
      <c r="J51" s="137"/>
      <c r="K51" s="137"/>
      <c r="L51" s="374"/>
      <c r="M51" s="67"/>
      <c r="N51" s="67"/>
      <c r="O51" s="67"/>
    </row>
    <row r="52" spans="1:15" ht="12" customHeight="1">
      <c r="A52" s="91"/>
      <c r="B52" s="37"/>
      <c r="C52" s="109"/>
      <c r="D52" s="100"/>
      <c r="E52" s="100"/>
      <c r="F52" s="109"/>
      <c r="G52" s="55"/>
      <c r="H52" s="9"/>
      <c r="I52" s="26"/>
      <c r="J52" s="137"/>
      <c r="K52" s="137"/>
      <c r="L52" s="374"/>
      <c r="M52" s="67"/>
      <c r="N52" s="67"/>
      <c r="O52" s="67"/>
    </row>
    <row r="53" spans="1:15" ht="12" customHeight="1">
      <c r="A53" s="91"/>
      <c r="B53" s="110"/>
      <c r="C53" s="105"/>
      <c r="D53" s="100"/>
      <c r="E53" s="100"/>
      <c r="F53" s="109"/>
      <c r="G53" s="39"/>
      <c r="H53" s="22"/>
      <c r="I53" s="11"/>
      <c r="J53" s="94"/>
      <c r="K53" s="93"/>
      <c r="L53" s="374"/>
      <c r="M53" s="67"/>
      <c r="N53" s="67"/>
      <c r="O53" s="67"/>
    </row>
    <row r="54" spans="1:15" ht="12" customHeight="1">
      <c r="A54" s="91"/>
      <c r="B54" s="110"/>
      <c r="C54" s="109"/>
      <c r="D54" s="100"/>
      <c r="E54" s="100"/>
      <c r="F54" s="109"/>
      <c r="G54" s="39"/>
      <c r="H54" s="22"/>
      <c r="I54" s="11"/>
      <c r="J54" s="94"/>
      <c r="K54" s="93"/>
      <c r="L54" s="374"/>
      <c r="M54" s="67"/>
      <c r="N54" s="67"/>
      <c r="O54" s="67"/>
    </row>
    <row r="55" spans="1:15" ht="12" customHeight="1">
      <c r="A55" s="91"/>
      <c r="B55" s="110"/>
      <c r="C55" s="182"/>
      <c r="D55" s="100"/>
      <c r="E55" s="100"/>
      <c r="F55" s="109"/>
      <c r="G55" s="39"/>
      <c r="H55" s="22"/>
      <c r="I55" s="11"/>
      <c r="J55" s="94"/>
      <c r="K55" s="93"/>
      <c r="L55" s="374"/>
      <c r="M55" s="67"/>
      <c r="N55" s="67"/>
      <c r="O55" s="67"/>
    </row>
    <row r="56" spans="1:15" ht="12" customHeight="1">
      <c r="A56" s="91"/>
      <c r="B56" s="110"/>
      <c r="C56" s="109"/>
      <c r="D56" s="100"/>
      <c r="E56" s="100"/>
      <c r="F56" s="109"/>
      <c r="G56" s="39"/>
      <c r="H56" s="22"/>
      <c r="I56" s="11"/>
      <c r="J56" s="94"/>
      <c r="K56" s="93"/>
      <c r="L56" s="374"/>
      <c r="M56" s="67"/>
      <c r="N56" s="67"/>
      <c r="O56" s="67"/>
    </row>
    <row r="57" spans="1:15" ht="12" customHeight="1">
      <c r="A57" s="91"/>
      <c r="B57" s="110"/>
      <c r="C57" s="109"/>
      <c r="D57" s="100"/>
      <c r="E57" s="100"/>
      <c r="F57" s="8"/>
      <c r="G57" s="84"/>
      <c r="H57" s="82"/>
      <c r="I57" s="8"/>
      <c r="J57" s="94"/>
      <c r="K57" s="93"/>
      <c r="L57" s="374"/>
      <c r="M57" s="67"/>
      <c r="N57" s="67"/>
      <c r="O57" s="67"/>
    </row>
    <row r="58" spans="1:15" s="92" customFormat="1" ht="12" customHeight="1">
      <c r="A58" s="106"/>
      <c r="B58" s="9"/>
      <c r="C58" s="105"/>
      <c r="D58" s="100"/>
      <c r="E58" s="100"/>
      <c r="F58" s="109"/>
      <c r="G58" s="105"/>
      <c r="H58" s="106"/>
      <c r="I58" s="107"/>
      <c r="J58" s="83"/>
      <c r="K58" s="83"/>
      <c r="L58" s="374"/>
    </row>
    <row r="59" spans="1:15" s="92" customFormat="1" ht="12" customHeight="1" thickBot="1">
      <c r="A59" s="106"/>
      <c r="B59" s="9" t="s">
        <v>12</v>
      </c>
      <c r="C59" s="105"/>
      <c r="D59" s="105"/>
      <c r="E59" s="100"/>
      <c r="F59" s="109"/>
      <c r="G59" s="105"/>
      <c r="H59" s="106"/>
      <c r="I59" s="107"/>
      <c r="J59" s="83"/>
      <c r="K59" s="83"/>
      <c r="L59" s="374"/>
    </row>
    <row r="60" spans="1:15" s="92" customFormat="1" ht="12" customHeight="1">
      <c r="A60" s="992" t="s">
        <v>2140</v>
      </c>
      <c r="B60" s="993"/>
      <c r="C60" s="993"/>
      <c r="D60" s="993"/>
      <c r="E60" s="993"/>
      <c r="F60" s="993"/>
      <c r="G60" s="993"/>
      <c r="H60" s="993"/>
      <c r="I60" s="993"/>
      <c r="J60" s="994"/>
      <c r="K60" s="83"/>
      <c r="L60" s="374"/>
    </row>
    <row r="61" spans="1:15" s="92" customFormat="1" ht="12" customHeight="1">
      <c r="A61" s="995"/>
      <c r="B61" s="996"/>
      <c r="C61" s="996"/>
      <c r="D61" s="996"/>
      <c r="E61" s="996"/>
      <c r="F61" s="996"/>
      <c r="G61" s="996"/>
      <c r="H61" s="996"/>
      <c r="I61" s="996"/>
      <c r="J61" s="997"/>
      <c r="K61" s="83"/>
      <c r="L61" s="374"/>
    </row>
    <row r="62" spans="1:15" s="92" customFormat="1" ht="12" customHeight="1">
      <c r="A62" s="995"/>
      <c r="B62" s="996"/>
      <c r="C62" s="996"/>
      <c r="D62" s="996"/>
      <c r="E62" s="996"/>
      <c r="F62" s="996"/>
      <c r="G62" s="996"/>
      <c r="H62" s="996"/>
      <c r="I62" s="996"/>
      <c r="J62" s="997"/>
      <c r="K62" s="83"/>
      <c r="L62" s="374"/>
    </row>
    <row r="63" spans="1:15" s="92" customFormat="1" ht="12" customHeight="1">
      <c r="A63" s="995"/>
      <c r="B63" s="996"/>
      <c r="C63" s="996"/>
      <c r="D63" s="996"/>
      <c r="E63" s="996"/>
      <c r="F63" s="996"/>
      <c r="G63" s="996"/>
      <c r="H63" s="996"/>
      <c r="I63" s="996"/>
      <c r="J63" s="997"/>
      <c r="K63" s="83"/>
      <c r="L63" s="374"/>
    </row>
    <row r="64" spans="1:15" s="92" customFormat="1" ht="12" customHeight="1">
      <c r="A64" s="995"/>
      <c r="B64" s="996"/>
      <c r="C64" s="996"/>
      <c r="D64" s="996"/>
      <c r="E64" s="996"/>
      <c r="F64" s="996"/>
      <c r="G64" s="996"/>
      <c r="H64" s="996"/>
      <c r="I64" s="996"/>
      <c r="J64" s="997"/>
      <c r="K64" s="83"/>
      <c r="L64" s="374"/>
    </row>
    <row r="65" spans="1:18" s="92" customFormat="1" ht="12" customHeight="1">
      <c r="A65" s="995"/>
      <c r="B65" s="996"/>
      <c r="C65" s="996"/>
      <c r="D65" s="996"/>
      <c r="E65" s="996"/>
      <c r="F65" s="996"/>
      <c r="G65" s="996"/>
      <c r="H65" s="996"/>
      <c r="I65" s="996"/>
      <c r="J65" s="997"/>
      <c r="K65" s="83"/>
      <c r="L65" s="374"/>
    </row>
    <row r="66" spans="1:18" s="92" customFormat="1" ht="12" customHeight="1">
      <c r="A66" s="995"/>
      <c r="B66" s="996"/>
      <c r="C66" s="996"/>
      <c r="D66" s="996"/>
      <c r="E66" s="996"/>
      <c r="F66" s="996"/>
      <c r="G66" s="996"/>
      <c r="H66" s="996"/>
      <c r="I66" s="996"/>
      <c r="J66" s="997"/>
      <c r="K66" s="83"/>
      <c r="L66" s="374"/>
    </row>
    <row r="67" spans="1:18" s="92" customFormat="1" ht="12" customHeight="1">
      <c r="A67" s="995"/>
      <c r="B67" s="996"/>
      <c r="C67" s="996"/>
      <c r="D67" s="996"/>
      <c r="E67" s="996"/>
      <c r="F67" s="996"/>
      <c r="G67" s="996"/>
      <c r="H67" s="996"/>
      <c r="I67" s="996"/>
      <c r="J67" s="997"/>
      <c r="K67" s="83"/>
      <c r="L67" s="374"/>
    </row>
    <row r="68" spans="1:18" ht="12" customHeight="1">
      <c r="A68" s="995"/>
      <c r="B68" s="996"/>
      <c r="C68" s="996"/>
      <c r="D68" s="996"/>
      <c r="E68" s="996"/>
      <c r="F68" s="996"/>
      <c r="G68" s="996"/>
      <c r="H68" s="996"/>
      <c r="I68" s="996"/>
      <c r="J68" s="997"/>
      <c r="K68" s="83"/>
      <c r="L68" s="374"/>
      <c r="M68" s="67"/>
      <c r="N68" s="67"/>
      <c r="O68" s="67"/>
    </row>
    <row r="69" spans="1:18" ht="12" customHeight="1" thickBot="1">
      <c r="A69" s="998"/>
      <c r="B69" s="999"/>
      <c r="C69" s="999"/>
      <c r="D69" s="999"/>
      <c r="E69" s="999"/>
      <c r="F69" s="999"/>
      <c r="G69" s="999"/>
      <c r="H69" s="999"/>
      <c r="I69" s="999"/>
      <c r="J69" s="1000"/>
      <c r="K69" s="89"/>
      <c r="L69" s="374"/>
      <c r="M69" s="67"/>
      <c r="N69" s="67"/>
      <c r="O69" s="67"/>
    </row>
    <row r="70" spans="1:18" ht="12" customHeight="1">
      <c r="J70" s="89"/>
      <c r="K70" s="89"/>
      <c r="L70" s="374">
        <f>IF(E70&gt;0,F70,0)</f>
        <v>0</v>
      </c>
      <c r="M70" s="67"/>
      <c r="N70" s="67" t="str">
        <f>+D70&amp;G70</f>
        <v/>
      </c>
      <c r="O70" s="68">
        <f t="shared" ref="O70:O133" si="0">+F70</f>
        <v>0</v>
      </c>
      <c r="P70" s="68" t="s">
        <v>13</v>
      </c>
    </row>
    <row r="71" spans="1:18" ht="12" customHeight="1">
      <c r="B71" s="7" t="str">
        <f>Inputs!$C$2</f>
        <v>Rocky Mountain Power</v>
      </c>
      <c r="I71" s="87" t="s">
        <v>0</v>
      </c>
      <c r="J71" s="88">
        <v>8.1999999999999993</v>
      </c>
      <c r="L71" s="374">
        <f t="shared" ref="L71:L134" si="1">IF(E71&gt;0,F71,0)</f>
        <v>0</v>
      </c>
      <c r="M71" s="67"/>
      <c r="N71" s="67" t="str">
        <f t="shared" ref="N71:N134" si="2">+D71&amp;G71</f>
        <v/>
      </c>
      <c r="O71" s="68">
        <f t="shared" si="0"/>
        <v>0</v>
      </c>
      <c r="P71" s="68" t="s">
        <v>13</v>
      </c>
    </row>
    <row r="72" spans="1:18" ht="12" customHeight="1">
      <c r="B72" s="7" t="str">
        <f>Inputs!$C$3</f>
        <v>Utah Results of Operations - December 2014</v>
      </c>
      <c r="J72" s="89"/>
      <c r="K72" s="89"/>
      <c r="L72" s="374">
        <f t="shared" si="1"/>
        <v>0</v>
      </c>
      <c r="M72" s="67"/>
      <c r="N72" s="67" t="str">
        <f t="shared" si="2"/>
        <v/>
      </c>
      <c r="O72" s="68">
        <f t="shared" si="0"/>
        <v>0</v>
      </c>
      <c r="P72" s="68" t="s">
        <v>13</v>
      </c>
    </row>
    <row r="73" spans="1:18" ht="12" customHeight="1">
      <c r="B73" s="32" t="s">
        <v>166</v>
      </c>
      <c r="J73" s="89"/>
      <c r="K73" s="89"/>
      <c r="L73" s="374">
        <f t="shared" si="1"/>
        <v>0</v>
      </c>
      <c r="M73" s="67"/>
      <c r="N73" s="67" t="str">
        <f t="shared" si="2"/>
        <v/>
      </c>
      <c r="O73" s="68">
        <f t="shared" si="0"/>
        <v>0</v>
      </c>
      <c r="P73" s="68" t="s">
        <v>13</v>
      </c>
    </row>
    <row r="74" spans="1:18" ht="12" customHeight="1">
      <c r="J74" s="89"/>
      <c r="K74" s="89"/>
      <c r="L74" s="374">
        <f t="shared" si="1"/>
        <v>0</v>
      </c>
      <c r="M74" s="67"/>
      <c r="N74" s="67" t="str">
        <f t="shared" si="2"/>
        <v/>
      </c>
      <c r="O74" s="68">
        <f t="shared" si="0"/>
        <v>0</v>
      </c>
      <c r="P74" s="68" t="s">
        <v>13</v>
      </c>
    </row>
    <row r="75" spans="1:18" ht="12" customHeight="1">
      <c r="J75" s="89"/>
      <c r="K75" s="89"/>
      <c r="L75" s="374">
        <f t="shared" si="1"/>
        <v>0</v>
      </c>
      <c r="M75" s="67"/>
      <c r="N75" s="67" t="str">
        <f t="shared" si="2"/>
        <v/>
      </c>
      <c r="O75" s="68">
        <f t="shared" si="0"/>
        <v>0</v>
      </c>
      <c r="P75" s="68" t="s">
        <v>13</v>
      </c>
    </row>
    <row r="76" spans="1:18" ht="12" customHeight="1">
      <c r="F76" s="89" t="s">
        <v>1</v>
      </c>
      <c r="H76" s="79"/>
      <c r="I76" s="90" t="str">
        <f>+Inputs!$C$6</f>
        <v>UTAH</v>
      </c>
      <c r="K76" s="214"/>
      <c r="L76" s="374">
        <f t="shared" si="1"/>
        <v>0</v>
      </c>
      <c r="M76" s="67"/>
      <c r="N76" s="67" t="str">
        <f t="shared" si="2"/>
        <v/>
      </c>
      <c r="O76" s="68" t="str">
        <f t="shared" si="0"/>
        <v>TOTAL</v>
      </c>
      <c r="P76" s="68" t="s">
        <v>13</v>
      </c>
    </row>
    <row r="77" spans="1:18" ht="12" customHeight="1">
      <c r="D77" s="42" t="s">
        <v>2</v>
      </c>
      <c r="E77" s="42" t="s">
        <v>3</v>
      </c>
      <c r="F77" s="41" t="s">
        <v>4</v>
      </c>
      <c r="G77" s="42" t="s">
        <v>5</v>
      </c>
      <c r="H77" s="42" t="s">
        <v>6</v>
      </c>
      <c r="I77" s="43" t="s">
        <v>7</v>
      </c>
      <c r="J77" s="42" t="s">
        <v>8</v>
      </c>
      <c r="L77" s="374" t="str">
        <f t="shared" si="1"/>
        <v>COMPANY</v>
      </c>
      <c r="M77" s="67"/>
      <c r="N77" s="67" t="str">
        <f t="shared" si="2"/>
        <v>ACCOUNTFACTOR</v>
      </c>
      <c r="O77" s="68" t="str">
        <f t="shared" si="0"/>
        <v>COMPANY</v>
      </c>
      <c r="P77" s="68" t="s">
        <v>13</v>
      </c>
    </row>
    <row r="78" spans="1:18" ht="12" customHeight="1">
      <c r="A78" s="106"/>
      <c r="B78" s="38" t="s">
        <v>10</v>
      </c>
      <c r="C78" s="92"/>
      <c r="D78" s="81"/>
      <c r="E78" s="81"/>
      <c r="F78" s="81"/>
      <c r="G78" s="81"/>
      <c r="H78" s="91"/>
      <c r="I78" s="123"/>
      <c r="J78" s="88"/>
      <c r="K78" s="88"/>
      <c r="L78" s="374">
        <f t="shared" si="1"/>
        <v>0</v>
      </c>
      <c r="M78" s="67"/>
      <c r="N78" s="67" t="str">
        <f t="shared" si="2"/>
        <v/>
      </c>
      <c r="O78" s="68">
        <f t="shared" si="0"/>
        <v>0</v>
      </c>
      <c r="P78" s="68" t="s">
        <v>13</v>
      </c>
    </row>
    <row r="79" spans="1:18" ht="12" customHeight="1">
      <c r="A79" s="107"/>
      <c r="B79" s="67" t="s">
        <v>193</v>
      </c>
      <c r="C79" s="92"/>
      <c r="D79" s="81">
        <v>399</v>
      </c>
      <c r="E79" s="81" t="s">
        <v>244</v>
      </c>
      <c r="F79" s="98">
        <v>9698982.0149658993</v>
      </c>
      <c r="G79" s="81" t="s">
        <v>9</v>
      </c>
      <c r="H79" s="82">
        <f>VLOOKUP(G79,'Alloc. Factors'!$B$2:$M$110,7,FALSE)</f>
        <v>0.42847774434674141</v>
      </c>
      <c r="I79" s="83">
        <f>F79*H79</f>
        <v>4155797.9362322013</v>
      </c>
      <c r="J79" s="97" t="s">
        <v>195</v>
      </c>
      <c r="K79" s="81"/>
      <c r="L79" s="374">
        <f t="shared" si="1"/>
        <v>9698982.0149658993</v>
      </c>
      <c r="M79" s="67"/>
      <c r="N79" s="67" t="str">
        <f t="shared" si="2"/>
        <v>399SE</v>
      </c>
      <c r="O79" s="68">
        <f t="shared" si="0"/>
        <v>9698982.0149658993</v>
      </c>
      <c r="P79" s="68" t="s">
        <v>13</v>
      </c>
      <c r="R79" s="68"/>
    </row>
    <row r="80" spans="1:18" ht="12" customHeight="1">
      <c r="A80" s="106"/>
      <c r="B80" s="92"/>
      <c r="C80" s="92"/>
      <c r="D80" s="81"/>
      <c r="E80" s="81"/>
      <c r="F80" s="98"/>
      <c r="G80" s="81"/>
      <c r="H80" s="82"/>
      <c r="I80" s="83"/>
      <c r="J80" s="95"/>
      <c r="K80" s="81"/>
      <c r="L80" s="374">
        <f t="shared" si="1"/>
        <v>0</v>
      </c>
      <c r="M80" s="67"/>
      <c r="N80" s="67" t="str">
        <f t="shared" si="2"/>
        <v/>
      </c>
      <c r="O80" s="68">
        <f t="shared" si="0"/>
        <v>0</v>
      </c>
      <c r="P80" s="68" t="s">
        <v>13</v>
      </c>
      <c r="R80" s="68"/>
    </row>
    <row r="81" spans="1:18" ht="12" customHeight="1">
      <c r="A81" s="106"/>
      <c r="B81" s="134"/>
      <c r="C81" s="92"/>
      <c r="D81" s="81"/>
      <c r="E81" s="81"/>
      <c r="F81" s="98"/>
      <c r="G81" s="81"/>
      <c r="H81" s="82"/>
      <c r="I81" s="86"/>
      <c r="J81" s="95"/>
      <c r="K81" s="81"/>
      <c r="L81" s="374">
        <f t="shared" si="1"/>
        <v>0</v>
      </c>
      <c r="M81" s="67"/>
      <c r="N81" s="67" t="str">
        <f t="shared" si="2"/>
        <v/>
      </c>
      <c r="O81" s="68">
        <f t="shared" si="0"/>
        <v>0</v>
      </c>
      <c r="P81" s="68" t="s">
        <v>13</v>
      </c>
      <c r="R81" s="68"/>
    </row>
    <row r="82" spans="1:18" ht="12" customHeight="1">
      <c r="A82" s="106"/>
      <c r="B82" s="92"/>
      <c r="C82" s="92"/>
      <c r="D82" s="81"/>
      <c r="E82" s="81"/>
      <c r="F82" s="98"/>
      <c r="G82" s="81"/>
      <c r="H82" s="82"/>
      <c r="I82" s="83"/>
      <c r="J82" s="97"/>
      <c r="K82" s="67"/>
      <c r="L82" s="374">
        <f t="shared" si="1"/>
        <v>0</v>
      </c>
      <c r="M82" s="67"/>
      <c r="N82" s="67" t="str">
        <f t="shared" si="2"/>
        <v/>
      </c>
      <c r="O82" s="68">
        <f t="shared" si="0"/>
        <v>0</v>
      </c>
      <c r="P82" s="68" t="s">
        <v>13</v>
      </c>
      <c r="R82" s="68"/>
    </row>
    <row r="83" spans="1:18" ht="12" customHeight="1">
      <c r="A83" s="106"/>
      <c r="B83" s="96"/>
      <c r="C83" s="92"/>
      <c r="D83" s="81"/>
      <c r="E83" s="81"/>
      <c r="F83" s="98"/>
      <c r="G83" s="81"/>
      <c r="H83" s="82"/>
      <c r="I83" s="83"/>
      <c r="J83" s="97"/>
      <c r="K83" s="67"/>
      <c r="L83" s="374">
        <f t="shared" si="1"/>
        <v>0</v>
      </c>
      <c r="M83" s="67"/>
      <c r="N83" s="67" t="str">
        <f t="shared" si="2"/>
        <v/>
      </c>
      <c r="O83" s="68">
        <f t="shared" si="0"/>
        <v>0</v>
      </c>
      <c r="P83" s="68" t="s">
        <v>13</v>
      </c>
      <c r="R83" s="68"/>
    </row>
    <row r="84" spans="1:18" ht="12" customHeight="1">
      <c r="A84" s="106"/>
      <c r="B84" s="92"/>
      <c r="C84" s="92"/>
      <c r="D84" s="81"/>
      <c r="E84" s="81"/>
      <c r="F84" s="98"/>
      <c r="G84" s="81"/>
      <c r="H84" s="82"/>
      <c r="I84" s="83"/>
      <c r="J84" s="97"/>
      <c r="K84" s="81"/>
      <c r="L84" s="374">
        <f t="shared" si="1"/>
        <v>0</v>
      </c>
      <c r="M84" s="67"/>
      <c r="N84" s="67" t="str">
        <f t="shared" si="2"/>
        <v/>
      </c>
      <c r="O84" s="68">
        <f t="shared" si="0"/>
        <v>0</v>
      </c>
      <c r="P84" s="68" t="s">
        <v>13</v>
      </c>
      <c r="R84" s="68"/>
    </row>
    <row r="85" spans="1:18" ht="12" customHeight="1">
      <c r="A85" s="106"/>
      <c r="B85" s="92"/>
      <c r="C85" s="92"/>
      <c r="D85" s="81"/>
      <c r="E85" s="81"/>
      <c r="F85" s="98"/>
      <c r="G85" s="81"/>
      <c r="H85" s="82"/>
      <c r="I85" s="83"/>
      <c r="J85" s="97"/>
      <c r="K85" s="67"/>
      <c r="L85" s="374">
        <f t="shared" si="1"/>
        <v>0</v>
      </c>
      <c r="M85" s="67"/>
      <c r="N85" s="67" t="str">
        <f t="shared" si="2"/>
        <v/>
      </c>
      <c r="O85" s="68">
        <f t="shared" si="0"/>
        <v>0</v>
      </c>
      <c r="P85" s="68" t="s">
        <v>13</v>
      </c>
      <c r="R85" s="68"/>
    </row>
    <row r="86" spans="1:18" ht="12" customHeight="1">
      <c r="A86" s="106"/>
      <c r="B86" s="92"/>
      <c r="C86" s="92"/>
      <c r="D86" s="81"/>
      <c r="E86" s="81"/>
      <c r="F86" s="98"/>
      <c r="G86" s="81"/>
      <c r="H86" s="82"/>
      <c r="I86" s="83"/>
      <c r="J86" s="97"/>
      <c r="K86" s="81"/>
      <c r="L86" s="374">
        <f t="shared" si="1"/>
        <v>0</v>
      </c>
      <c r="M86" s="67"/>
      <c r="N86" s="67" t="str">
        <f t="shared" si="2"/>
        <v/>
      </c>
      <c r="O86" s="68">
        <f t="shared" si="0"/>
        <v>0</v>
      </c>
      <c r="P86" s="68" t="s">
        <v>13</v>
      </c>
      <c r="R86" s="68"/>
    </row>
    <row r="87" spans="1:18" ht="12" customHeight="1">
      <c r="A87" s="106"/>
      <c r="B87" s="92"/>
      <c r="C87" s="92"/>
      <c r="D87" s="81"/>
      <c r="E87" s="81"/>
      <c r="F87" s="98"/>
      <c r="G87" s="81"/>
      <c r="H87" s="82"/>
      <c r="I87" s="83"/>
      <c r="J87" s="97"/>
      <c r="K87" s="81"/>
      <c r="L87" s="374">
        <f t="shared" si="1"/>
        <v>0</v>
      </c>
      <c r="M87" s="67"/>
      <c r="N87" s="67" t="str">
        <f t="shared" si="2"/>
        <v/>
      </c>
      <c r="O87" s="68">
        <f t="shared" si="0"/>
        <v>0</v>
      </c>
      <c r="P87" s="68" t="s">
        <v>13</v>
      </c>
      <c r="R87" s="68"/>
    </row>
    <row r="88" spans="1:18" ht="12" customHeight="1">
      <c r="A88" s="106"/>
      <c r="B88" s="92"/>
      <c r="C88" s="92"/>
      <c r="D88" s="81"/>
      <c r="E88" s="81"/>
      <c r="F88" s="98"/>
      <c r="G88" s="81"/>
      <c r="H88" s="82"/>
      <c r="I88" s="83"/>
      <c r="J88" s="95"/>
      <c r="K88" s="81"/>
      <c r="L88" s="374">
        <f t="shared" si="1"/>
        <v>0</v>
      </c>
      <c r="M88" s="67"/>
      <c r="N88" s="67" t="str">
        <f t="shared" si="2"/>
        <v/>
      </c>
      <c r="O88" s="68">
        <f t="shared" si="0"/>
        <v>0</v>
      </c>
      <c r="P88" s="68" t="s">
        <v>13</v>
      </c>
      <c r="R88" s="68"/>
    </row>
    <row r="89" spans="1:18" ht="12" customHeight="1">
      <c r="A89" s="106"/>
      <c r="B89" s="92"/>
      <c r="C89" s="92"/>
      <c r="D89" s="81"/>
      <c r="E89" s="81"/>
      <c r="F89" s="98"/>
      <c r="G89" s="81"/>
      <c r="H89" s="82"/>
      <c r="I89" s="83"/>
      <c r="J89" s="95"/>
      <c r="K89" s="150"/>
      <c r="L89" s="374">
        <f t="shared" si="1"/>
        <v>0</v>
      </c>
      <c r="M89" s="67"/>
      <c r="N89" s="67" t="str">
        <f t="shared" si="2"/>
        <v/>
      </c>
      <c r="O89" s="68">
        <f t="shared" si="0"/>
        <v>0</v>
      </c>
      <c r="P89" s="68" t="s">
        <v>13</v>
      </c>
      <c r="R89" s="68"/>
    </row>
    <row r="90" spans="1:18" ht="12" customHeight="1">
      <c r="A90" s="106"/>
      <c r="B90" s="92"/>
      <c r="C90" s="92"/>
      <c r="D90" s="81"/>
      <c r="E90" s="81"/>
      <c r="F90" s="98"/>
      <c r="G90" s="81"/>
      <c r="H90" s="82"/>
      <c r="I90" s="83"/>
      <c r="J90" s="95"/>
      <c r="K90" s="67"/>
      <c r="L90" s="374">
        <f t="shared" si="1"/>
        <v>0</v>
      </c>
      <c r="M90" s="67"/>
      <c r="N90" s="67" t="str">
        <f t="shared" si="2"/>
        <v/>
      </c>
      <c r="O90" s="68">
        <f t="shared" si="0"/>
        <v>0</v>
      </c>
      <c r="P90" s="68" t="s">
        <v>13</v>
      </c>
      <c r="R90" s="68"/>
    </row>
    <row r="91" spans="1:18" ht="12" customHeight="1">
      <c r="A91" s="106"/>
      <c r="B91" s="92"/>
      <c r="C91" s="92"/>
      <c r="D91" s="81"/>
      <c r="E91" s="81"/>
      <c r="F91" s="98"/>
      <c r="G91" s="81"/>
      <c r="H91" s="82"/>
      <c r="I91" s="83"/>
      <c r="J91" s="95"/>
      <c r="K91" s="81"/>
      <c r="L91" s="374">
        <f t="shared" si="1"/>
        <v>0</v>
      </c>
      <c r="M91" s="67"/>
      <c r="N91" s="67" t="str">
        <f t="shared" si="2"/>
        <v/>
      </c>
      <c r="O91" s="68">
        <f t="shared" si="0"/>
        <v>0</v>
      </c>
      <c r="P91" s="68" t="s">
        <v>13</v>
      </c>
      <c r="R91" s="68"/>
    </row>
    <row r="92" spans="1:18" ht="12" customHeight="1">
      <c r="A92" s="106"/>
      <c r="B92" s="38"/>
      <c r="C92" s="92"/>
      <c r="D92" s="81"/>
      <c r="E92" s="81"/>
      <c r="F92" s="98"/>
      <c r="G92" s="81"/>
      <c r="H92" s="82"/>
      <c r="I92" s="83"/>
      <c r="J92" s="95"/>
      <c r="K92" s="81"/>
      <c r="L92" s="374">
        <f t="shared" si="1"/>
        <v>0</v>
      </c>
      <c r="M92" s="67"/>
      <c r="N92" s="67" t="str">
        <f t="shared" si="2"/>
        <v/>
      </c>
      <c r="O92" s="68">
        <f t="shared" si="0"/>
        <v>0</v>
      </c>
      <c r="P92" s="68" t="s">
        <v>13</v>
      </c>
      <c r="R92" s="68"/>
    </row>
    <row r="93" spans="1:18" ht="12" customHeight="1">
      <c r="A93" s="107"/>
      <c r="B93" s="92"/>
      <c r="C93" s="92"/>
      <c r="D93" s="81"/>
      <c r="E93" s="81"/>
      <c r="F93" s="98"/>
      <c r="G93" s="81"/>
      <c r="H93" s="82"/>
      <c r="I93" s="83"/>
      <c r="J93" s="95"/>
      <c r="K93" s="81"/>
      <c r="L93" s="374">
        <f t="shared" si="1"/>
        <v>0</v>
      </c>
      <c r="M93" s="67"/>
      <c r="N93" s="67" t="str">
        <f t="shared" si="2"/>
        <v/>
      </c>
      <c r="O93" s="68">
        <f t="shared" si="0"/>
        <v>0</v>
      </c>
      <c r="P93" s="68" t="s">
        <v>13</v>
      </c>
      <c r="R93" s="68"/>
    </row>
    <row r="94" spans="1:18" ht="12" customHeight="1">
      <c r="A94" s="106"/>
      <c r="B94" s="92"/>
      <c r="C94" s="92"/>
      <c r="D94" s="259"/>
      <c r="E94" s="81"/>
      <c r="F94" s="129"/>
      <c r="G94" s="81"/>
      <c r="H94" s="82"/>
      <c r="I94" s="83"/>
      <c r="J94" s="95"/>
      <c r="K94" s="150"/>
      <c r="L94" s="374">
        <f t="shared" si="1"/>
        <v>0</v>
      </c>
      <c r="M94" s="67"/>
      <c r="N94" s="67" t="str">
        <f t="shared" si="2"/>
        <v/>
      </c>
      <c r="O94" s="68">
        <f t="shared" si="0"/>
        <v>0</v>
      </c>
      <c r="P94" s="68" t="s">
        <v>13</v>
      </c>
      <c r="R94" s="68"/>
    </row>
    <row r="95" spans="1:18" ht="12" customHeight="1">
      <c r="A95" s="106"/>
      <c r="B95" s="92"/>
      <c r="C95" s="92"/>
      <c r="D95" s="92"/>
      <c r="E95" s="92"/>
      <c r="F95" s="180"/>
      <c r="G95" s="92"/>
      <c r="H95" s="82"/>
      <c r="I95" s="83"/>
      <c r="J95" s="81"/>
      <c r="K95" s="150"/>
      <c r="L95" s="374">
        <f t="shared" si="1"/>
        <v>0</v>
      </c>
      <c r="M95" s="67"/>
      <c r="N95" s="67" t="str">
        <f t="shared" si="2"/>
        <v/>
      </c>
      <c r="O95" s="68">
        <f t="shared" si="0"/>
        <v>0</v>
      </c>
      <c r="P95" s="68" t="s">
        <v>13</v>
      </c>
      <c r="R95" s="68"/>
    </row>
    <row r="96" spans="1:18" ht="12" customHeight="1">
      <c r="A96" s="106"/>
      <c r="B96" s="92"/>
      <c r="C96" s="92"/>
      <c r="D96" s="81"/>
      <c r="E96" s="81"/>
      <c r="F96" s="98"/>
      <c r="G96" s="92"/>
      <c r="H96" s="82"/>
      <c r="I96" s="83"/>
      <c r="J96" s="95"/>
      <c r="K96" s="150"/>
      <c r="L96" s="374">
        <f t="shared" si="1"/>
        <v>0</v>
      </c>
      <c r="M96" s="67"/>
      <c r="N96" s="67" t="str">
        <f t="shared" si="2"/>
        <v/>
      </c>
      <c r="O96" s="68">
        <f t="shared" si="0"/>
        <v>0</v>
      </c>
      <c r="P96" s="68" t="s">
        <v>13</v>
      </c>
      <c r="R96" s="68"/>
    </row>
    <row r="97" spans="1:18" ht="12" customHeight="1">
      <c r="A97" s="106"/>
      <c r="B97" s="92"/>
      <c r="C97" s="92"/>
      <c r="D97" s="81"/>
      <c r="E97" s="81"/>
      <c r="F97" s="98"/>
      <c r="G97" s="81"/>
      <c r="H97" s="82"/>
      <c r="I97" s="83"/>
      <c r="J97" s="95"/>
      <c r="K97" s="150"/>
      <c r="L97" s="374">
        <f t="shared" si="1"/>
        <v>0</v>
      </c>
      <c r="M97" s="67"/>
      <c r="N97" s="67" t="str">
        <f t="shared" si="2"/>
        <v/>
      </c>
      <c r="O97" s="68">
        <f t="shared" si="0"/>
        <v>0</v>
      </c>
      <c r="P97" s="68" t="s">
        <v>13</v>
      </c>
      <c r="R97" s="68"/>
    </row>
    <row r="98" spans="1:18" ht="12" customHeight="1">
      <c r="A98" s="106"/>
      <c r="B98" s="92"/>
      <c r="C98" s="125"/>
      <c r="D98" s="93"/>
      <c r="E98" s="98"/>
      <c r="F98" s="98"/>
      <c r="G98" s="82"/>
      <c r="H98" s="83"/>
      <c r="I98" s="83"/>
      <c r="J98" s="81"/>
      <c r="K98" s="150"/>
      <c r="L98" s="374">
        <f t="shared" si="1"/>
        <v>0</v>
      </c>
      <c r="M98" s="67"/>
      <c r="N98" s="67" t="str">
        <f t="shared" si="2"/>
        <v/>
      </c>
      <c r="O98" s="68">
        <f t="shared" si="0"/>
        <v>0</v>
      </c>
      <c r="P98" s="68" t="s">
        <v>13</v>
      </c>
      <c r="R98" s="68"/>
    </row>
    <row r="99" spans="1:18" ht="12" customHeight="1">
      <c r="A99" s="106"/>
      <c r="B99" s="96"/>
      <c r="C99" s="208"/>
      <c r="D99" s="81"/>
      <c r="E99" s="81"/>
      <c r="F99" s="98"/>
      <c r="G99" s="81"/>
      <c r="H99" s="82"/>
      <c r="I99" s="83"/>
      <c r="J99" s="94"/>
      <c r="K99" s="150"/>
      <c r="L99" s="374">
        <f t="shared" si="1"/>
        <v>0</v>
      </c>
      <c r="M99" s="67"/>
      <c r="N99" s="67" t="str">
        <f t="shared" si="2"/>
        <v/>
      </c>
      <c r="O99" s="68">
        <f t="shared" si="0"/>
        <v>0</v>
      </c>
      <c r="P99" s="68" t="s">
        <v>13</v>
      </c>
      <c r="R99" s="68"/>
    </row>
    <row r="100" spans="1:18" ht="12" customHeight="1">
      <c r="A100" s="106"/>
      <c r="B100" s="96"/>
      <c r="C100" s="92"/>
      <c r="D100" s="81"/>
      <c r="E100" s="81"/>
      <c r="F100" s="98"/>
      <c r="G100" s="81"/>
      <c r="H100" s="82"/>
      <c r="I100" s="83"/>
      <c r="J100" s="81"/>
      <c r="K100" s="150"/>
      <c r="L100" s="374">
        <f t="shared" si="1"/>
        <v>0</v>
      </c>
      <c r="M100" s="67"/>
      <c r="N100" s="67" t="str">
        <f t="shared" si="2"/>
        <v/>
      </c>
      <c r="O100" s="68">
        <f t="shared" si="0"/>
        <v>0</v>
      </c>
      <c r="P100" s="68" t="s">
        <v>13</v>
      </c>
      <c r="R100" s="68"/>
    </row>
    <row r="101" spans="1:18" ht="12" customHeight="1">
      <c r="A101" s="106"/>
      <c r="B101" s="134"/>
      <c r="C101" s="92"/>
      <c r="D101" s="81"/>
      <c r="E101" s="81"/>
      <c r="F101" s="98"/>
      <c r="G101" s="81"/>
      <c r="H101" s="82"/>
      <c r="I101" s="83"/>
      <c r="J101" s="94"/>
      <c r="K101" s="150"/>
      <c r="L101" s="374">
        <f t="shared" si="1"/>
        <v>0</v>
      </c>
      <c r="M101" s="67"/>
      <c r="N101" s="67" t="str">
        <f t="shared" si="2"/>
        <v/>
      </c>
      <c r="O101" s="68">
        <f t="shared" si="0"/>
        <v>0</v>
      </c>
      <c r="P101" s="68" t="s">
        <v>13</v>
      </c>
      <c r="R101" s="68"/>
    </row>
    <row r="102" spans="1:18" ht="12" customHeight="1">
      <c r="A102" s="106"/>
      <c r="B102" s="134"/>
      <c r="C102" s="92"/>
      <c r="D102" s="81"/>
      <c r="E102" s="81"/>
      <c r="F102" s="98"/>
      <c r="G102" s="81"/>
      <c r="H102" s="82"/>
      <c r="I102" s="83"/>
      <c r="J102" s="94"/>
      <c r="K102" s="150"/>
      <c r="L102" s="374">
        <f t="shared" si="1"/>
        <v>0</v>
      </c>
      <c r="M102" s="67"/>
      <c r="N102" s="67" t="str">
        <f t="shared" si="2"/>
        <v/>
      </c>
      <c r="O102" s="68">
        <f t="shared" si="0"/>
        <v>0</v>
      </c>
      <c r="P102" s="68" t="s">
        <v>13</v>
      </c>
      <c r="R102" s="68"/>
    </row>
    <row r="103" spans="1:18" ht="12" customHeight="1">
      <c r="A103" s="106"/>
      <c r="B103" s="134"/>
      <c r="C103" s="208"/>
      <c r="D103" s="81"/>
      <c r="E103" s="81"/>
      <c r="F103" s="98"/>
      <c r="G103" s="81"/>
      <c r="H103" s="82"/>
      <c r="I103" s="83"/>
      <c r="J103" s="94"/>
      <c r="K103" s="150"/>
      <c r="L103" s="374">
        <f t="shared" si="1"/>
        <v>0</v>
      </c>
      <c r="M103" s="67"/>
      <c r="N103" s="67" t="str">
        <f t="shared" si="2"/>
        <v/>
      </c>
      <c r="O103" s="68">
        <f t="shared" si="0"/>
        <v>0</v>
      </c>
      <c r="P103" s="68" t="s">
        <v>13</v>
      </c>
      <c r="R103" s="68"/>
    </row>
    <row r="104" spans="1:18" ht="12" customHeight="1">
      <c r="A104" s="106"/>
      <c r="B104" s="134"/>
      <c r="C104" s="208"/>
      <c r="D104" s="81"/>
      <c r="E104" s="81"/>
      <c r="F104" s="35"/>
      <c r="G104" s="81"/>
      <c r="H104" s="82"/>
      <c r="I104" s="83"/>
      <c r="J104" s="94"/>
      <c r="K104" s="150"/>
      <c r="L104" s="374">
        <f t="shared" si="1"/>
        <v>0</v>
      </c>
      <c r="M104" s="67"/>
      <c r="N104" s="67" t="str">
        <f t="shared" si="2"/>
        <v/>
      </c>
      <c r="O104" s="68">
        <f t="shared" si="0"/>
        <v>0</v>
      </c>
      <c r="P104" s="68" t="s">
        <v>13</v>
      </c>
      <c r="R104" s="68"/>
    </row>
    <row r="105" spans="1:18" ht="12" customHeight="1">
      <c r="A105" s="106"/>
      <c r="B105" s="106"/>
      <c r="C105" s="106"/>
      <c r="D105" s="93"/>
      <c r="E105" s="93"/>
      <c r="F105" s="117"/>
      <c r="G105" s="84"/>
      <c r="H105" s="82"/>
      <c r="I105" s="83"/>
      <c r="J105" s="94"/>
      <c r="K105" s="150"/>
      <c r="L105" s="374">
        <f t="shared" si="1"/>
        <v>0</v>
      </c>
      <c r="M105" s="67"/>
      <c r="N105" s="67" t="str">
        <f t="shared" si="2"/>
        <v/>
      </c>
      <c r="O105" s="68">
        <f t="shared" si="0"/>
        <v>0</v>
      </c>
      <c r="P105" s="68" t="s">
        <v>13</v>
      </c>
      <c r="R105" s="68"/>
    </row>
    <row r="106" spans="1:18" ht="12" customHeight="1">
      <c r="A106" s="106"/>
      <c r="B106" s="106"/>
      <c r="C106" s="106"/>
      <c r="D106" s="93"/>
      <c r="E106" s="93"/>
      <c r="F106" s="117"/>
      <c r="G106" s="93"/>
      <c r="H106" s="106"/>
      <c r="I106" s="117"/>
      <c r="J106" s="93"/>
      <c r="K106" s="93"/>
      <c r="L106" s="374">
        <f t="shared" si="1"/>
        <v>0</v>
      </c>
      <c r="M106" s="67"/>
      <c r="N106" s="67" t="str">
        <f t="shared" si="2"/>
        <v/>
      </c>
      <c r="O106" s="68">
        <f t="shared" si="0"/>
        <v>0</v>
      </c>
      <c r="P106" s="68" t="s">
        <v>13</v>
      </c>
      <c r="R106" s="68"/>
    </row>
    <row r="107" spans="1:18" ht="12" customHeight="1">
      <c r="A107" s="106"/>
      <c r="B107" s="106"/>
      <c r="C107" s="106"/>
      <c r="D107" s="93"/>
      <c r="E107" s="93"/>
      <c r="F107" s="133"/>
      <c r="G107" s="135"/>
      <c r="H107" s="106"/>
      <c r="I107" s="107"/>
      <c r="J107" s="93"/>
      <c r="K107" s="93"/>
      <c r="L107" s="374">
        <f t="shared" si="1"/>
        <v>0</v>
      </c>
      <c r="M107" s="67"/>
      <c r="N107" s="67" t="str">
        <f t="shared" si="2"/>
        <v/>
      </c>
      <c r="O107" s="68">
        <f t="shared" si="0"/>
        <v>0</v>
      </c>
      <c r="P107" s="68" t="s">
        <v>13</v>
      </c>
      <c r="R107" s="68"/>
    </row>
    <row r="108" spans="1:18" ht="12" customHeight="1">
      <c r="A108" s="106"/>
      <c r="B108" s="106"/>
      <c r="C108" s="106"/>
      <c r="D108" s="93"/>
      <c r="E108" s="93"/>
      <c r="F108" s="133"/>
      <c r="G108" s="136"/>
      <c r="H108" s="91"/>
      <c r="I108" s="130"/>
      <c r="J108" s="88"/>
      <c r="K108" s="88"/>
      <c r="L108" s="374">
        <f t="shared" si="1"/>
        <v>0</v>
      </c>
      <c r="M108" s="67"/>
      <c r="N108" s="67" t="str">
        <f t="shared" si="2"/>
        <v/>
      </c>
      <c r="O108" s="68">
        <f t="shared" si="0"/>
        <v>0</v>
      </c>
      <c r="P108" s="68" t="s">
        <v>13</v>
      </c>
      <c r="R108" s="68"/>
    </row>
    <row r="109" spans="1:18" ht="12" customHeight="1">
      <c r="A109" s="91"/>
      <c r="B109" s="91"/>
      <c r="C109" s="91"/>
      <c r="D109" s="93"/>
      <c r="E109" s="88"/>
      <c r="F109" s="133"/>
      <c r="G109" s="136"/>
      <c r="H109" s="91"/>
      <c r="I109" s="130"/>
      <c r="J109" s="88"/>
      <c r="K109" s="88"/>
      <c r="L109" s="374">
        <f t="shared" si="1"/>
        <v>0</v>
      </c>
      <c r="M109" s="67"/>
      <c r="N109" s="67" t="str">
        <f t="shared" si="2"/>
        <v/>
      </c>
      <c r="O109" s="68">
        <f t="shared" si="0"/>
        <v>0</v>
      </c>
      <c r="P109" s="68" t="s">
        <v>13</v>
      </c>
      <c r="R109" s="68"/>
    </row>
    <row r="110" spans="1:18" ht="12" customHeight="1">
      <c r="A110" s="91"/>
      <c r="B110" s="91"/>
      <c r="C110" s="91"/>
      <c r="D110" s="93"/>
      <c r="E110" s="88"/>
      <c r="F110" s="133"/>
      <c r="G110" s="136"/>
      <c r="H110" s="91"/>
      <c r="I110" s="130"/>
      <c r="J110" s="88"/>
      <c r="K110" s="88"/>
      <c r="L110" s="374">
        <f t="shared" si="1"/>
        <v>0</v>
      </c>
      <c r="M110" s="67"/>
      <c r="N110" s="67" t="str">
        <f t="shared" si="2"/>
        <v/>
      </c>
      <c r="O110" s="68">
        <f t="shared" si="0"/>
        <v>0</v>
      </c>
      <c r="P110" s="68" t="s">
        <v>13</v>
      </c>
      <c r="R110" s="68"/>
    </row>
    <row r="111" spans="1:18" ht="12" customHeight="1">
      <c r="A111" s="91"/>
      <c r="B111" s="91"/>
      <c r="C111" s="91"/>
      <c r="D111" s="93"/>
      <c r="E111" s="88"/>
      <c r="F111" s="133"/>
      <c r="G111" s="136"/>
      <c r="H111" s="91"/>
      <c r="I111" s="130"/>
      <c r="J111" s="88"/>
      <c r="K111" s="88"/>
      <c r="L111" s="374">
        <f t="shared" si="1"/>
        <v>0</v>
      </c>
      <c r="M111" s="67"/>
      <c r="N111" s="67" t="str">
        <f t="shared" si="2"/>
        <v/>
      </c>
      <c r="O111" s="68">
        <f t="shared" si="0"/>
        <v>0</v>
      </c>
      <c r="P111" s="68" t="s">
        <v>13</v>
      </c>
      <c r="R111" s="68"/>
    </row>
    <row r="112" spans="1:18" ht="12" customHeight="1">
      <c r="A112" s="91"/>
      <c r="B112" s="91"/>
      <c r="C112" s="91"/>
      <c r="D112" s="93"/>
      <c r="E112" s="88"/>
      <c r="F112" s="133"/>
      <c r="G112" s="136"/>
      <c r="H112" s="91"/>
      <c r="I112" s="130"/>
      <c r="J112" s="88"/>
      <c r="K112" s="88"/>
      <c r="L112" s="374">
        <f t="shared" si="1"/>
        <v>0</v>
      </c>
      <c r="M112" s="67"/>
      <c r="N112" s="67" t="str">
        <f t="shared" si="2"/>
        <v/>
      </c>
      <c r="O112" s="68">
        <f t="shared" si="0"/>
        <v>0</v>
      </c>
      <c r="P112" s="68" t="s">
        <v>13</v>
      </c>
      <c r="R112" s="68"/>
    </row>
    <row r="113" spans="1:18" ht="12" customHeight="1">
      <c r="A113" s="91"/>
      <c r="B113" s="91"/>
      <c r="C113" s="91"/>
      <c r="D113" s="93"/>
      <c r="E113" s="88"/>
      <c r="F113" s="133"/>
      <c r="G113" s="136"/>
      <c r="H113" s="91"/>
      <c r="I113" s="130"/>
      <c r="J113" s="88"/>
      <c r="K113" s="88"/>
      <c r="L113" s="374">
        <f t="shared" si="1"/>
        <v>0</v>
      </c>
      <c r="M113" s="67"/>
      <c r="N113" s="67" t="str">
        <f t="shared" si="2"/>
        <v/>
      </c>
      <c r="O113" s="68">
        <f t="shared" si="0"/>
        <v>0</v>
      </c>
      <c r="P113" s="68" t="s">
        <v>13</v>
      </c>
      <c r="R113" s="68"/>
    </row>
    <row r="114" spans="1:18" ht="12" customHeight="1">
      <c r="A114" s="91"/>
      <c r="B114" s="91"/>
      <c r="C114" s="91"/>
      <c r="D114" s="93"/>
      <c r="E114" s="88"/>
      <c r="F114" s="133"/>
      <c r="G114" s="136"/>
      <c r="H114" s="91"/>
      <c r="I114" s="130"/>
      <c r="J114" s="88"/>
      <c r="K114" s="88"/>
      <c r="L114" s="374">
        <f t="shared" si="1"/>
        <v>0</v>
      </c>
      <c r="M114" s="67"/>
      <c r="N114" s="67" t="str">
        <f t="shared" si="2"/>
        <v/>
      </c>
      <c r="O114" s="68">
        <f t="shared" si="0"/>
        <v>0</v>
      </c>
      <c r="P114" s="68" t="s">
        <v>13</v>
      </c>
      <c r="R114" s="68"/>
    </row>
    <row r="115" spans="1:18" ht="12" customHeight="1">
      <c r="A115" s="91"/>
      <c r="B115" s="91"/>
      <c r="C115" s="91"/>
      <c r="D115" s="93"/>
      <c r="E115" s="88"/>
      <c r="F115" s="133"/>
      <c r="G115" s="136"/>
      <c r="H115" s="91"/>
      <c r="I115" s="130"/>
      <c r="J115" s="88"/>
      <c r="K115" s="88"/>
      <c r="L115" s="374">
        <f t="shared" si="1"/>
        <v>0</v>
      </c>
      <c r="M115" s="67"/>
      <c r="N115" s="67" t="str">
        <f t="shared" si="2"/>
        <v/>
      </c>
      <c r="O115" s="68">
        <f t="shared" si="0"/>
        <v>0</v>
      </c>
      <c r="P115" s="68" t="s">
        <v>13</v>
      </c>
      <c r="R115" s="68"/>
    </row>
    <row r="116" spans="1:18" ht="12" customHeight="1">
      <c r="A116" s="91"/>
      <c r="B116" s="91"/>
      <c r="C116" s="91"/>
      <c r="D116" s="93"/>
      <c r="E116" s="88"/>
      <c r="F116" s="117"/>
      <c r="G116" s="88"/>
      <c r="H116" s="91"/>
      <c r="I116" s="130"/>
      <c r="J116" s="88"/>
      <c r="K116" s="88"/>
      <c r="L116" s="374">
        <f t="shared" si="1"/>
        <v>0</v>
      </c>
      <c r="M116" s="67"/>
      <c r="N116" s="67" t="str">
        <f t="shared" si="2"/>
        <v/>
      </c>
      <c r="O116" s="68">
        <f t="shared" si="0"/>
        <v>0</v>
      </c>
      <c r="P116" s="68" t="s">
        <v>13</v>
      </c>
      <c r="R116" s="68"/>
    </row>
    <row r="117" spans="1:18" ht="12" customHeight="1">
      <c r="A117" s="91"/>
      <c r="B117" s="91"/>
      <c r="C117" s="91"/>
      <c r="D117" s="93"/>
      <c r="E117" s="88"/>
      <c r="F117" s="117"/>
      <c r="G117" s="88"/>
      <c r="H117" s="91"/>
      <c r="I117" s="130"/>
      <c r="J117" s="88"/>
      <c r="K117" s="88"/>
      <c r="L117" s="374">
        <f t="shared" si="1"/>
        <v>0</v>
      </c>
      <c r="M117" s="67"/>
      <c r="N117" s="67" t="str">
        <f t="shared" si="2"/>
        <v/>
      </c>
      <c r="O117" s="68">
        <f t="shared" si="0"/>
        <v>0</v>
      </c>
      <c r="P117" s="68" t="s">
        <v>13</v>
      </c>
      <c r="R117" s="68"/>
    </row>
    <row r="118" spans="1:18" ht="12" customHeight="1">
      <c r="A118" s="91"/>
      <c r="B118" s="91"/>
      <c r="C118" s="91"/>
      <c r="D118" s="93"/>
      <c r="E118" s="88"/>
      <c r="F118" s="117"/>
      <c r="G118" s="88"/>
      <c r="H118" s="91"/>
      <c r="I118" s="130"/>
      <c r="J118" s="88"/>
      <c r="K118" s="88"/>
      <c r="L118" s="374">
        <f t="shared" si="1"/>
        <v>0</v>
      </c>
      <c r="M118" s="67"/>
      <c r="N118" s="67" t="str">
        <f t="shared" si="2"/>
        <v/>
      </c>
      <c r="O118" s="68">
        <f t="shared" si="0"/>
        <v>0</v>
      </c>
      <c r="P118" s="68" t="s">
        <v>13</v>
      </c>
      <c r="R118" s="68"/>
    </row>
    <row r="119" spans="1:18" ht="12" customHeight="1">
      <c r="A119" s="91"/>
      <c r="B119" s="91"/>
      <c r="C119" s="91"/>
      <c r="D119" s="93"/>
      <c r="E119" s="88"/>
      <c r="F119" s="117"/>
      <c r="G119" s="88"/>
      <c r="H119" s="91"/>
      <c r="I119" s="130"/>
      <c r="J119" s="88"/>
      <c r="K119" s="88"/>
      <c r="L119" s="374">
        <f t="shared" si="1"/>
        <v>0</v>
      </c>
      <c r="M119" s="67"/>
      <c r="N119" s="67" t="str">
        <f t="shared" si="2"/>
        <v/>
      </c>
      <c r="O119" s="68">
        <f t="shared" si="0"/>
        <v>0</v>
      </c>
      <c r="P119" s="68" t="s">
        <v>13</v>
      </c>
      <c r="R119" s="68"/>
    </row>
    <row r="120" spans="1:18" ht="12" customHeight="1">
      <c r="A120" s="91"/>
      <c r="B120" s="91"/>
      <c r="C120" s="91"/>
      <c r="D120" s="93"/>
      <c r="E120" s="88"/>
      <c r="F120" s="117"/>
      <c r="G120" s="88"/>
      <c r="H120" s="91"/>
      <c r="I120" s="130"/>
      <c r="J120" s="88"/>
      <c r="K120" s="88"/>
      <c r="L120" s="374">
        <f t="shared" si="1"/>
        <v>0</v>
      </c>
      <c r="M120" s="67"/>
      <c r="N120" s="67" t="str">
        <f t="shared" si="2"/>
        <v/>
      </c>
      <c r="O120" s="68">
        <f t="shared" si="0"/>
        <v>0</v>
      </c>
      <c r="P120" s="68" t="s">
        <v>13</v>
      </c>
      <c r="R120" s="68"/>
    </row>
    <row r="121" spans="1:18" ht="12" customHeight="1">
      <c r="A121" s="91"/>
      <c r="B121" s="91"/>
      <c r="C121" s="91"/>
      <c r="D121" s="93"/>
      <c r="E121" s="88"/>
      <c r="F121" s="117"/>
      <c r="G121" s="88"/>
      <c r="H121" s="91"/>
      <c r="I121" s="130"/>
      <c r="J121" s="88"/>
      <c r="K121" s="88"/>
      <c r="L121" s="374">
        <f t="shared" si="1"/>
        <v>0</v>
      </c>
      <c r="M121" s="67"/>
      <c r="N121" s="67" t="str">
        <f t="shared" si="2"/>
        <v/>
      </c>
      <c r="O121" s="68">
        <f t="shared" si="0"/>
        <v>0</v>
      </c>
      <c r="P121" s="68" t="s">
        <v>13</v>
      </c>
      <c r="R121" s="68"/>
    </row>
    <row r="122" spans="1:18" ht="12" customHeight="1">
      <c r="A122" s="106"/>
      <c r="B122" s="106"/>
      <c r="C122" s="106"/>
      <c r="D122" s="93"/>
      <c r="E122" s="93"/>
      <c r="F122" s="117"/>
      <c r="G122" s="93"/>
      <c r="H122" s="106"/>
      <c r="I122" s="107"/>
      <c r="J122" s="83"/>
      <c r="K122" s="83"/>
      <c r="L122" s="374">
        <f t="shared" si="1"/>
        <v>0</v>
      </c>
      <c r="M122" s="67"/>
      <c r="N122" s="67" t="str">
        <f t="shared" si="2"/>
        <v/>
      </c>
      <c r="O122" s="68">
        <f t="shared" si="0"/>
        <v>0</v>
      </c>
      <c r="P122" s="68" t="s">
        <v>13</v>
      </c>
      <c r="R122" s="68"/>
    </row>
    <row r="123" spans="1:18" ht="12" customHeight="1">
      <c r="A123" s="106"/>
      <c r="B123" s="106"/>
      <c r="C123" s="106"/>
      <c r="D123" s="93"/>
      <c r="E123" s="93"/>
      <c r="F123" s="117"/>
      <c r="G123" s="93"/>
      <c r="H123" s="106"/>
      <c r="I123" s="107"/>
      <c r="J123" s="83"/>
      <c r="K123" s="83"/>
      <c r="L123" s="374">
        <f t="shared" si="1"/>
        <v>0</v>
      </c>
      <c r="M123" s="67"/>
      <c r="N123" s="67" t="str">
        <f t="shared" si="2"/>
        <v/>
      </c>
      <c r="O123" s="68">
        <f t="shared" si="0"/>
        <v>0</v>
      </c>
      <c r="P123" s="68" t="s">
        <v>13</v>
      </c>
      <c r="R123" s="68"/>
    </row>
    <row r="124" spans="1:18" ht="12" customHeight="1">
      <c r="A124" s="106"/>
      <c r="B124" s="106"/>
      <c r="C124" s="106"/>
      <c r="D124" s="93"/>
      <c r="E124" s="93"/>
      <c r="F124" s="117"/>
      <c r="G124" s="93"/>
      <c r="H124" s="106"/>
      <c r="I124" s="107"/>
      <c r="J124" s="83"/>
      <c r="K124" s="83"/>
      <c r="L124" s="374">
        <f t="shared" si="1"/>
        <v>0</v>
      </c>
      <c r="M124" s="67"/>
      <c r="N124" s="67" t="str">
        <f t="shared" si="2"/>
        <v/>
      </c>
      <c r="O124" s="68">
        <f t="shared" si="0"/>
        <v>0</v>
      </c>
      <c r="P124" s="68" t="s">
        <v>13</v>
      </c>
      <c r="R124" s="68"/>
    </row>
    <row r="125" spans="1:18" ht="12" customHeight="1">
      <c r="A125" s="106"/>
      <c r="B125" s="106"/>
      <c r="C125" s="106"/>
      <c r="D125" s="93"/>
      <c r="E125" s="93"/>
      <c r="F125" s="117"/>
      <c r="G125" s="93"/>
      <c r="H125" s="106"/>
      <c r="I125" s="107"/>
      <c r="J125" s="83"/>
      <c r="K125" s="83"/>
      <c r="L125" s="374">
        <f t="shared" si="1"/>
        <v>0</v>
      </c>
      <c r="M125" s="67"/>
      <c r="N125" s="67" t="str">
        <f t="shared" si="2"/>
        <v/>
      </c>
      <c r="O125" s="68">
        <f t="shared" si="0"/>
        <v>0</v>
      </c>
      <c r="P125" s="68" t="s">
        <v>13</v>
      </c>
      <c r="R125" s="68"/>
    </row>
    <row r="126" spans="1:18" ht="12" customHeight="1">
      <c r="A126" s="106"/>
      <c r="B126" s="106"/>
      <c r="C126" s="106"/>
      <c r="D126" s="93"/>
      <c r="E126" s="93"/>
      <c r="F126" s="117"/>
      <c r="G126" s="93"/>
      <c r="H126" s="106"/>
      <c r="I126" s="107"/>
      <c r="J126" s="83"/>
      <c r="K126" s="83"/>
      <c r="L126" s="374">
        <f t="shared" si="1"/>
        <v>0</v>
      </c>
      <c r="M126" s="67"/>
      <c r="N126" s="67" t="str">
        <f t="shared" si="2"/>
        <v/>
      </c>
      <c r="O126" s="68">
        <f t="shared" si="0"/>
        <v>0</v>
      </c>
      <c r="P126" s="68" t="s">
        <v>13</v>
      </c>
      <c r="R126" s="68"/>
    </row>
    <row r="127" spans="1:18" ht="12" customHeight="1" thickBot="1">
      <c r="A127" s="91"/>
      <c r="B127" s="20" t="s">
        <v>12</v>
      </c>
      <c r="C127" s="91"/>
      <c r="D127" s="93"/>
      <c r="E127" s="88"/>
      <c r="F127" s="123"/>
      <c r="G127" s="88"/>
      <c r="H127" s="91"/>
      <c r="I127" s="130"/>
      <c r="J127" s="137"/>
      <c r="K127" s="137"/>
      <c r="L127" s="374">
        <f t="shared" si="1"/>
        <v>0</v>
      </c>
      <c r="M127" s="67"/>
      <c r="N127" s="67" t="str">
        <f t="shared" si="2"/>
        <v/>
      </c>
      <c r="O127" s="68">
        <f t="shared" si="0"/>
        <v>0</v>
      </c>
      <c r="P127" s="68" t="s">
        <v>13</v>
      </c>
      <c r="R127" s="68"/>
    </row>
    <row r="128" spans="1:18" ht="12" customHeight="1">
      <c r="A128" s="965" t="s">
        <v>2141</v>
      </c>
      <c r="B128" s="966"/>
      <c r="C128" s="966"/>
      <c r="D128" s="966"/>
      <c r="E128" s="966"/>
      <c r="F128" s="966"/>
      <c r="G128" s="966"/>
      <c r="H128" s="966"/>
      <c r="I128" s="966"/>
      <c r="J128" s="967"/>
      <c r="K128" s="83"/>
      <c r="L128" s="374">
        <f t="shared" si="1"/>
        <v>0</v>
      </c>
      <c r="M128" s="67"/>
      <c r="N128" s="67" t="str">
        <f t="shared" si="2"/>
        <v/>
      </c>
      <c r="O128" s="68">
        <f t="shared" si="0"/>
        <v>0</v>
      </c>
      <c r="P128" s="68" t="s">
        <v>13</v>
      </c>
      <c r="R128" s="68"/>
    </row>
    <row r="129" spans="1:18" ht="12" customHeight="1">
      <c r="A129" s="968"/>
      <c r="B129" s="969"/>
      <c r="C129" s="969"/>
      <c r="D129" s="969"/>
      <c r="E129" s="969"/>
      <c r="F129" s="969"/>
      <c r="G129" s="969"/>
      <c r="H129" s="969"/>
      <c r="I129" s="969"/>
      <c r="J129" s="970"/>
      <c r="K129" s="83"/>
      <c r="L129" s="374">
        <f t="shared" si="1"/>
        <v>0</v>
      </c>
      <c r="M129" s="67"/>
      <c r="N129" s="67" t="str">
        <f t="shared" si="2"/>
        <v/>
      </c>
      <c r="O129" s="68">
        <f t="shared" si="0"/>
        <v>0</v>
      </c>
      <c r="P129" s="68" t="s">
        <v>13</v>
      </c>
      <c r="R129" s="68"/>
    </row>
    <row r="130" spans="1:18" ht="12" customHeight="1">
      <c r="A130" s="968"/>
      <c r="B130" s="969"/>
      <c r="C130" s="969"/>
      <c r="D130" s="969"/>
      <c r="E130" s="969"/>
      <c r="F130" s="969"/>
      <c r="G130" s="969"/>
      <c r="H130" s="969"/>
      <c r="I130" s="969"/>
      <c r="J130" s="970"/>
      <c r="K130" s="83"/>
      <c r="L130" s="374">
        <f t="shared" si="1"/>
        <v>0</v>
      </c>
      <c r="M130" s="67"/>
      <c r="N130" s="67" t="str">
        <f t="shared" si="2"/>
        <v/>
      </c>
      <c r="O130" s="68">
        <f t="shared" si="0"/>
        <v>0</v>
      </c>
      <c r="P130" s="68" t="s">
        <v>13</v>
      </c>
      <c r="R130" s="68"/>
    </row>
    <row r="131" spans="1:18" ht="12" customHeight="1">
      <c r="A131" s="968"/>
      <c r="B131" s="969"/>
      <c r="C131" s="969"/>
      <c r="D131" s="969"/>
      <c r="E131" s="969"/>
      <c r="F131" s="969"/>
      <c r="G131" s="969"/>
      <c r="H131" s="969"/>
      <c r="I131" s="969"/>
      <c r="J131" s="970"/>
      <c r="K131" s="83"/>
      <c r="L131" s="374">
        <f t="shared" si="1"/>
        <v>0</v>
      </c>
      <c r="M131" s="67"/>
      <c r="N131" s="67" t="str">
        <f t="shared" si="2"/>
        <v/>
      </c>
      <c r="O131" s="68">
        <f t="shared" si="0"/>
        <v>0</v>
      </c>
      <c r="P131" s="68" t="s">
        <v>13</v>
      </c>
      <c r="R131" s="68"/>
    </row>
    <row r="132" spans="1:18" ht="12" customHeight="1">
      <c r="A132" s="968"/>
      <c r="B132" s="969"/>
      <c r="C132" s="969"/>
      <c r="D132" s="969"/>
      <c r="E132" s="969"/>
      <c r="F132" s="969"/>
      <c r="G132" s="969"/>
      <c r="H132" s="969"/>
      <c r="I132" s="969"/>
      <c r="J132" s="970"/>
      <c r="K132" s="83"/>
      <c r="L132" s="374">
        <f t="shared" si="1"/>
        <v>0</v>
      </c>
      <c r="M132" s="67"/>
      <c r="N132" s="67" t="str">
        <f t="shared" si="2"/>
        <v/>
      </c>
      <c r="O132" s="68">
        <f t="shared" si="0"/>
        <v>0</v>
      </c>
      <c r="P132" s="68" t="s">
        <v>13</v>
      </c>
      <c r="R132" s="68"/>
    </row>
    <row r="133" spans="1:18" ht="12" customHeight="1">
      <c r="A133" s="968"/>
      <c r="B133" s="969"/>
      <c r="C133" s="969"/>
      <c r="D133" s="969"/>
      <c r="E133" s="969"/>
      <c r="F133" s="969"/>
      <c r="G133" s="969"/>
      <c r="H133" s="969"/>
      <c r="I133" s="969"/>
      <c r="J133" s="970"/>
      <c r="K133" s="83"/>
      <c r="L133" s="374">
        <f t="shared" si="1"/>
        <v>0</v>
      </c>
      <c r="M133" s="67"/>
      <c r="N133" s="67" t="str">
        <f t="shared" si="2"/>
        <v/>
      </c>
      <c r="O133" s="68">
        <f t="shared" si="0"/>
        <v>0</v>
      </c>
      <c r="P133" s="68" t="s">
        <v>13</v>
      </c>
      <c r="R133" s="68"/>
    </row>
    <row r="134" spans="1:18" ht="12" customHeight="1">
      <c r="A134" s="968"/>
      <c r="B134" s="969"/>
      <c r="C134" s="969"/>
      <c r="D134" s="969"/>
      <c r="E134" s="969"/>
      <c r="F134" s="969"/>
      <c r="G134" s="969"/>
      <c r="H134" s="969"/>
      <c r="I134" s="969"/>
      <c r="J134" s="970"/>
      <c r="K134" s="83"/>
      <c r="L134" s="374">
        <f t="shared" si="1"/>
        <v>0</v>
      </c>
      <c r="M134" s="67"/>
      <c r="N134" s="67" t="str">
        <f t="shared" si="2"/>
        <v/>
      </c>
      <c r="O134" s="68">
        <f t="shared" ref="O134:O197" si="3">+F134</f>
        <v>0</v>
      </c>
      <c r="P134" s="68" t="s">
        <v>13</v>
      </c>
      <c r="R134" s="68"/>
    </row>
    <row r="135" spans="1:18" ht="12" customHeight="1">
      <c r="A135" s="968"/>
      <c r="B135" s="969"/>
      <c r="C135" s="969"/>
      <c r="D135" s="969"/>
      <c r="E135" s="969"/>
      <c r="F135" s="969"/>
      <c r="G135" s="969"/>
      <c r="H135" s="969"/>
      <c r="I135" s="969"/>
      <c r="J135" s="970"/>
      <c r="K135" s="83"/>
      <c r="L135" s="374">
        <f t="shared" ref="L135:L198" si="4">IF(E135&gt;0,F135,0)</f>
        <v>0</v>
      </c>
      <c r="M135" s="67"/>
      <c r="N135" s="67" t="str">
        <f t="shared" ref="N135:N198" si="5">+D135&amp;G135</f>
        <v/>
      </c>
      <c r="O135" s="68">
        <f t="shared" si="3"/>
        <v>0</v>
      </c>
      <c r="P135" s="68" t="s">
        <v>13</v>
      </c>
      <c r="R135" s="68"/>
    </row>
    <row r="136" spans="1:18" ht="12" customHeight="1">
      <c r="A136" s="968"/>
      <c r="B136" s="969"/>
      <c r="C136" s="969"/>
      <c r="D136" s="969"/>
      <c r="E136" s="969"/>
      <c r="F136" s="969"/>
      <c r="G136" s="969"/>
      <c r="H136" s="969"/>
      <c r="I136" s="969"/>
      <c r="J136" s="970"/>
      <c r="K136" s="83"/>
      <c r="L136" s="374">
        <f t="shared" si="4"/>
        <v>0</v>
      </c>
      <c r="M136" s="67"/>
      <c r="N136" s="67" t="str">
        <f t="shared" si="5"/>
        <v/>
      </c>
      <c r="O136" s="68">
        <f t="shared" si="3"/>
        <v>0</v>
      </c>
      <c r="P136" s="68" t="s">
        <v>13</v>
      </c>
      <c r="R136" s="68"/>
    </row>
    <row r="137" spans="1:18" ht="12" customHeight="1" thickBot="1">
      <c r="A137" s="971"/>
      <c r="B137" s="972"/>
      <c r="C137" s="972"/>
      <c r="D137" s="972"/>
      <c r="E137" s="972"/>
      <c r="F137" s="972"/>
      <c r="G137" s="972"/>
      <c r="H137" s="972"/>
      <c r="I137" s="972"/>
      <c r="J137" s="973"/>
      <c r="K137" s="83"/>
      <c r="L137" s="374">
        <f t="shared" si="4"/>
        <v>0</v>
      </c>
      <c r="M137" s="67"/>
      <c r="N137" s="67" t="str">
        <f t="shared" si="5"/>
        <v/>
      </c>
      <c r="O137" s="68">
        <f t="shared" si="3"/>
        <v>0</v>
      </c>
      <c r="P137" s="68" t="s">
        <v>13</v>
      </c>
      <c r="R137" s="68"/>
    </row>
    <row r="138" spans="1:18" ht="12" customHeight="1">
      <c r="J138" s="89"/>
      <c r="K138" s="89"/>
      <c r="L138" s="374">
        <f t="shared" si="4"/>
        <v>0</v>
      </c>
      <c r="M138" s="67"/>
      <c r="N138" s="67" t="str">
        <f t="shared" si="5"/>
        <v/>
      </c>
      <c r="O138" s="68">
        <f t="shared" si="3"/>
        <v>0</v>
      </c>
      <c r="P138" s="68" t="s">
        <v>13</v>
      </c>
      <c r="R138" s="68"/>
    </row>
    <row r="139" spans="1:18" ht="12" customHeight="1">
      <c r="B139" s="7" t="str">
        <f>Inputs!$C$2</f>
        <v>Rocky Mountain Power</v>
      </c>
      <c r="I139" s="87" t="s">
        <v>0</v>
      </c>
      <c r="J139" s="88">
        <v>8.3000000000000007</v>
      </c>
      <c r="L139" s="374">
        <f t="shared" si="4"/>
        <v>0</v>
      </c>
      <c r="M139" s="67"/>
      <c r="N139" s="67" t="str">
        <f t="shared" si="5"/>
        <v/>
      </c>
      <c r="O139" s="68">
        <f t="shared" si="3"/>
        <v>0</v>
      </c>
      <c r="P139" s="68" t="s">
        <v>13</v>
      </c>
      <c r="R139" s="68"/>
    </row>
    <row r="140" spans="1:18" ht="12" customHeight="1">
      <c r="B140" s="7" t="str">
        <f>Inputs!$C$3</f>
        <v>Utah Results of Operations - December 2014</v>
      </c>
      <c r="J140" s="89"/>
      <c r="K140" s="89"/>
      <c r="L140" s="374">
        <f t="shared" si="4"/>
        <v>0</v>
      </c>
      <c r="M140" s="67"/>
      <c r="N140" s="67" t="str">
        <f t="shared" si="5"/>
        <v/>
      </c>
      <c r="O140" s="68">
        <f t="shared" si="3"/>
        <v>0</v>
      </c>
      <c r="P140" s="68" t="s">
        <v>13</v>
      </c>
      <c r="R140" s="68"/>
    </row>
    <row r="141" spans="1:18" ht="12" customHeight="1">
      <c r="B141" s="32" t="s">
        <v>167</v>
      </c>
      <c r="J141" s="89"/>
      <c r="K141" s="89"/>
      <c r="L141" s="374">
        <f t="shared" si="4"/>
        <v>0</v>
      </c>
      <c r="M141" s="67"/>
      <c r="N141" s="67" t="str">
        <f t="shared" si="5"/>
        <v/>
      </c>
      <c r="O141" s="68">
        <f t="shared" si="3"/>
        <v>0</v>
      </c>
      <c r="P141" s="68" t="s">
        <v>13</v>
      </c>
      <c r="R141" s="68"/>
    </row>
    <row r="142" spans="1:18" ht="12" customHeight="1">
      <c r="J142" s="89"/>
      <c r="K142" s="89"/>
      <c r="L142" s="374">
        <f t="shared" si="4"/>
        <v>0</v>
      </c>
      <c r="M142" s="67"/>
      <c r="N142" s="67" t="str">
        <f t="shared" si="5"/>
        <v/>
      </c>
      <c r="O142" s="68">
        <f t="shared" si="3"/>
        <v>0</v>
      </c>
      <c r="P142" s="68" t="s">
        <v>13</v>
      </c>
      <c r="R142" s="68"/>
    </row>
    <row r="143" spans="1:18" ht="12" customHeight="1">
      <c r="J143" s="89"/>
      <c r="K143" s="89"/>
      <c r="L143" s="374">
        <f t="shared" si="4"/>
        <v>0</v>
      </c>
      <c r="M143" s="67"/>
      <c r="N143" s="67" t="str">
        <f t="shared" si="5"/>
        <v/>
      </c>
      <c r="O143" s="68">
        <f t="shared" si="3"/>
        <v>0</v>
      </c>
      <c r="P143" s="68" t="s">
        <v>13</v>
      </c>
      <c r="R143" s="68"/>
    </row>
    <row r="144" spans="1:18" ht="12" customHeight="1">
      <c r="F144" s="89" t="s">
        <v>1</v>
      </c>
      <c r="H144" s="79"/>
      <c r="I144" s="90" t="str">
        <f>+Inputs!$C$6</f>
        <v>UTAH</v>
      </c>
      <c r="K144" s="214"/>
      <c r="L144" s="374">
        <f t="shared" si="4"/>
        <v>0</v>
      </c>
      <c r="M144" s="67"/>
      <c r="N144" s="67" t="str">
        <f t="shared" si="5"/>
        <v/>
      </c>
      <c r="O144" s="68" t="str">
        <f t="shared" si="3"/>
        <v>TOTAL</v>
      </c>
      <c r="P144" s="68" t="s">
        <v>13</v>
      </c>
      <c r="R144" s="68"/>
    </row>
    <row r="145" spans="1:18" ht="12" customHeight="1">
      <c r="D145" s="42" t="s">
        <v>2</v>
      </c>
      <c r="E145" s="42" t="s">
        <v>3</v>
      </c>
      <c r="F145" s="41" t="s">
        <v>4</v>
      </c>
      <c r="G145" s="42" t="s">
        <v>5</v>
      </c>
      <c r="H145" s="42" t="s">
        <v>6</v>
      </c>
      <c r="I145" s="43" t="s">
        <v>7</v>
      </c>
      <c r="J145" s="42" t="s">
        <v>8</v>
      </c>
      <c r="L145" s="374" t="str">
        <f t="shared" si="4"/>
        <v>COMPANY</v>
      </c>
      <c r="M145" s="67"/>
      <c r="N145" s="67" t="str">
        <f t="shared" si="5"/>
        <v>ACCOUNTFACTOR</v>
      </c>
      <c r="O145" s="68" t="str">
        <f t="shared" si="3"/>
        <v>COMPANY</v>
      </c>
      <c r="P145" s="68" t="s">
        <v>13</v>
      </c>
      <c r="R145" s="68"/>
    </row>
    <row r="146" spans="1:18" ht="12" customHeight="1">
      <c r="A146" s="91"/>
      <c r="B146" s="38" t="s">
        <v>10</v>
      </c>
      <c r="C146" s="92"/>
      <c r="D146" s="81"/>
      <c r="E146" s="81"/>
      <c r="F146" s="81"/>
      <c r="G146" s="81"/>
      <c r="H146" s="106"/>
      <c r="I146" s="117"/>
      <c r="J146" s="93"/>
      <c r="K146" s="93"/>
      <c r="L146" s="374">
        <f t="shared" si="4"/>
        <v>0</v>
      </c>
      <c r="M146" s="67"/>
      <c r="N146" s="67" t="str">
        <f t="shared" si="5"/>
        <v/>
      </c>
      <c r="O146" s="68">
        <f t="shared" si="3"/>
        <v>0</v>
      </c>
      <c r="P146" s="68" t="s">
        <v>13</v>
      </c>
      <c r="R146" s="68"/>
    </row>
    <row r="147" spans="1:18" ht="12" customHeight="1">
      <c r="A147" s="91"/>
      <c r="B147" s="67" t="s">
        <v>193</v>
      </c>
      <c r="C147" s="92"/>
      <c r="D147" s="81">
        <v>399</v>
      </c>
      <c r="E147" s="81" t="s">
        <v>244</v>
      </c>
      <c r="F147" s="98">
        <v>183720687.42607054</v>
      </c>
      <c r="G147" s="162" t="s">
        <v>9</v>
      </c>
      <c r="H147" s="82">
        <f>VLOOKUP(G147,'Alloc. Factors'!$B$2:$M$110,7,FALSE)</f>
        <v>0.42847774434674141</v>
      </c>
      <c r="I147" s="83">
        <f>F147*H147</f>
        <v>78720225.738155439</v>
      </c>
      <c r="J147" s="94" t="s">
        <v>194</v>
      </c>
      <c r="K147" s="206"/>
      <c r="L147" s="374">
        <f t="shared" si="4"/>
        <v>183720687.42607054</v>
      </c>
      <c r="M147" s="67"/>
      <c r="N147" s="67" t="str">
        <f t="shared" si="5"/>
        <v>399SE</v>
      </c>
      <c r="O147" s="68">
        <f t="shared" si="3"/>
        <v>183720687.42607054</v>
      </c>
      <c r="P147" s="68" t="s">
        <v>13</v>
      </c>
      <c r="R147" s="68"/>
    </row>
    <row r="148" spans="1:18" ht="12" customHeight="1">
      <c r="A148" s="91"/>
      <c r="D148" s="81"/>
      <c r="E148" s="81"/>
      <c r="F148" s="98"/>
      <c r="G148" s="162"/>
      <c r="H148" s="82"/>
      <c r="I148" s="83"/>
      <c r="J148" s="94"/>
      <c r="K148" s="81"/>
      <c r="L148" s="374">
        <f t="shared" si="4"/>
        <v>0</v>
      </c>
      <c r="M148" s="67"/>
      <c r="N148" s="67" t="str">
        <f t="shared" si="5"/>
        <v/>
      </c>
      <c r="O148" s="68">
        <f t="shared" si="3"/>
        <v>0</v>
      </c>
      <c r="P148" s="68" t="s">
        <v>13</v>
      </c>
      <c r="R148" s="68"/>
    </row>
    <row r="149" spans="1:18" ht="12" customHeight="1">
      <c r="A149" s="91"/>
      <c r="B149" s="38"/>
      <c r="C149" s="92"/>
      <c r="D149" s="81"/>
      <c r="E149" s="81"/>
      <c r="F149" s="98"/>
      <c r="G149" s="81"/>
      <c r="H149" s="82"/>
      <c r="I149" s="117"/>
      <c r="J149" s="157"/>
      <c r="K149" s="81"/>
      <c r="L149" s="374">
        <f t="shared" si="4"/>
        <v>0</v>
      </c>
      <c r="M149" s="67"/>
      <c r="N149" s="67" t="str">
        <f t="shared" si="5"/>
        <v/>
      </c>
      <c r="O149" s="68">
        <f t="shared" si="3"/>
        <v>0</v>
      </c>
      <c r="P149" s="68" t="s">
        <v>13</v>
      </c>
      <c r="R149" s="68"/>
    </row>
    <row r="150" spans="1:18" ht="12" customHeight="1">
      <c r="A150" s="91"/>
      <c r="B150" s="38"/>
      <c r="C150" s="92"/>
      <c r="D150" s="81"/>
      <c r="E150" s="81"/>
      <c r="F150" s="98"/>
      <c r="G150" s="81"/>
      <c r="H150" s="82"/>
      <c r="I150" s="117"/>
      <c r="J150" s="157"/>
      <c r="K150" s="81"/>
      <c r="L150" s="374">
        <f t="shared" si="4"/>
        <v>0</v>
      </c>
      <c r="M150" s="67"/>
      <c r="N150" s="67" t="str">
        <f t="shared" si="5"/>
        <v/>
      </c>
      <c r="O150" s="68">
        <f t="shared" si="3"/>
        <v>0</v>
      </c>
      <c r="P150" s="68" t="s">
        <v>13</v>
      </c>
      <c r="R150" s="68"/>
    </row>
    <row r="151" spans="1:18" ht="12" customHeight="1">
      <c r="A151" s="91"/>
      <c r="B151" s="38"/>
      <c r="C151" s="92"/>
      <c r="D151" s="81"/>
      <c r="E151" s="81"/>
      <c r="F151" s="98"/>
      <c r="G151" s="81"/>
      <c r="H151" s="82"/>
      <c r="I151" s="117"/>
      <c r="J151" s="157"/>
      <c r="K151" s="81"/>
      <c r="L151" s="374">
        <f t="shared" si="4"/>
        <v>0</v>
      </c>
      <c r="M151" s="67"/>
      <c r="N151" s="67" t="str">
        <f t="shared" si="5"/>
        <v/>
      </c>
      <c r="O151" s="68">
        <f t="shared" si="3"/>
        <v>0</v>
      </c>
      <c r="P151" s="68" t="s">
        <v>13</v>
      </c>
      <c r="R151" s="68"/>
    </row>
    <row r="152" spans="1:18" ht="12" customHeight="1">
      <c r="A152" s="91"/>
      <c r="B152" s="38"/>
      <c r="C152" s="92"/>
      <c r="D152" s="81"/>
      <c r="E152" s="81"/>
      <c r="F152" s="98"/>
      <c r="G152" s="81"/>
      <c r="H152" s="82"/>
      <c r="I152" s="117"/>
      <c r="J152" s="157"/>
      <c r="K152" s="81"/>
      <c r="L152" s="374">
        <f t="shared" si="4"/>
        <v>0</v>
      </c>
      <c r="M152" s="67"/>
      <c r="N152" s="67" t="str">
        <f t="shared" si="5"/>
        <v/>
      </c>
      <c r="O152" s="68">
        <f t="shared" si="3"/>
        <v>0</v>
      </c>
      <c r="P152" s="68" t="s">
        <v>13</v>
      </c>
      <c r="R152" s="68"/>
    </row>
    <row r="153" spans="1:18" ht="12" customHeight="1">
      <c r="A153" s="106"/>
      <c r="B153" s="134"/>
      <c r="C153" s="92"/>
      <c r="D153" s="81"/>
      <c r="E153" s="81"/>
      <c r="F153" s="98" t="s">
        <v>13</v>
      </c>
      <c r="G153" s="162"/>
      <c r="H153" s="82"/>
      <c r="I153" s="83"/>
      <c r="J153" s="94"/>
      <c r="K153" s="81"/>
      <c r="L153" s="374">
        <f t="shared" si="4"/>
        <v>0</v>
      </c>
      <c r="M153" s="67"/>
      <c r="N153" s="67" t="str">
        <f t="shared" si="5"/>
        <v/>
      </c>
      <c r="O153" s="68" t="str">
        <f t="shared" si="3"/>
        <v xml:space="preserve"> </v>
      </c>
      <c r="P153" s="68" t="s">
        <v>13</v>
      </c>
      <c r="R153" s="68"/>
    </row>
    <row r="154" spans="1:18" ht="12" customHeight="1">
      <c r="A154" s="106"/>
      <c r="B154" s="92"/>
      <c r="C154" s="92"/>
      <c r="D154" s="81"/>
      <c r="E154" s="81"/>
      <c r="F154" s="98"/>
      <c r="G154" s="81"/>
      <c r="H154" s="92"/>
      <c r="I154" s="129"/>
      <c r="J154" s="206"/>
      <c r="K154" s="81"/>
      <c r="L154" s="374">
        <f t="shared" si="4"/>
        <v>0</v>
      </c>
      <c r="M154" s="67"/>
      <c r="N154" s="67" t="str">
        <f t="shared" si="5"/>
        <v/>
      </c>
      <c r="O154" s="68">
        <f t="shared" si="3"/>
        <v>0</v>
      </c>
      <c r="P154" s="68" t="s">
        <v>13</v>
      </c>
      <c r="R154" s="68"/>
    </row>
    <row r="155" spans="1:18" ht="12" customHeight="1">
      <c r="A155" s="106"/>
      <c r="B155" s="38"/>
      <c r="C155" s="92"/>
      <c r="D155" s="81"/>
      <c r="E155" s="81"/>
      <c r="F155" s="98"/>
      <c r="G155" s="81"/>
      <c r="H155" s="82"/>
      <c r="I155" s="150"/>
      <c r="J155" s="157"/>
      <c r="K155" s="81"/>
      <c r="L155" s="374">
        <f t="shared" si="4"/>
        <v>0</v>
      </c>
      <c r="M155" s="67"/>
      <c r="N155" s="67" t="str">
        <f t="shared" si="5"/>
        <v/>
      </c>
      <c r="O155" s="68">
        <f t="shared" si="3"/>
        <v>0</v>
      </c>
      <c r="P155" s="68" t="s">
        <v>13</v>
      </c>
      <c r="R155" s="68"/>
    </row>
    <row r="156" spans="1:18" ht="12" customHeight="1">
      <c r="A156" s="106"/>
      <c r="B156" s="38"/>
      <c r="C156" s="92"/>
      <c r="D156" s="81"/>
      <c r="E156" s="81"/>
      <c r="F156" s="98"/>
      <c r="G156" s="81"/>
      <c r="H156" s="82"/>
      <c r="I156" s="150"/>
      <c r="J156" s="157"/>
      <c r="K156" s="81"/>
      <c r="L156" s="374">
        <f t="shared" si="4"/>
        <v>0</v>
      </c>
      <c r="M156" s="67"/>
      <c r="N156" s="67" t="str">
        <f t="shared" si="5"/>
        <v/>
      </c>
      <c r="O156" s="68">
        <f t="shared" si="3"/>
        <v>0</v>
      </c>
      <c r="P156" s="68" t="s">
        <v>13</v>
      </c>
      <c r="R156" s="68"/>
    </row>
    <row r="157" spans="1:18" ht="12" customHeight="1">
      <c r="A157" s="106"/>
      <c r="B157" s="92"/>
      <c r="C157" s="92"/>
      <c r="D157" s="81"/>
      <c r="E157" s="81"/>
      <c r="F157" s="98"/>
      <c r="G157" s="81"/>
      <c r="H157" s="82"/>
      <c r="I157" s="83"/>
      <c r="J157" s="157"/>
      <c r="K157" s="93"/>
      <c r="L157" s="374">
        <f t="shared" si="4"/>
        <v>0</v>
      </c>
      <c r="M157" s="67"/>
      <c r="N157" s="67" t="str">
        <f t="shared" si="5"/>
        <v/>
      </c>
      <c r="O157" s="68">
        <f t="shared" si="3"/>
        <v>0</v>
      </c>
      <c r="P157" s="68" t="s">
        <v>13</v>
      </c>
      <c r="R157" s="68"/>
    </row>
    <row r="158" spans="1:18" ht="12" customHeight="1">
      <c r="A158" s="106"/>
      <c r="B158" s="92"/>
      <c r="C158" s="92"/>
      <c r="D158" s="67"/>
      <c r="E158" s="67"/>
      <c r="F158" s="129"/>
      <c r="G158" s="81"/>
      <c r="H158" s="82"/>
      <c r="I158" s="83"/>
      <c r="J158" s="157"/>
      <c r="K158" s="93"/>
      <c r="L158" s="374">
        <f t="shared" si="4"/>
        <v>0</v>
      </c>
      <c r="M158" s="67"/>
      <c r="N158" s="67" t="str">
        <f t="shared" si="5"/>
        <v/>
      </c>
      <c r="O158" s="68">
        <f t="shared" si="3"/>
        <v>0</v>
      </c>
      <c r="P158" s="68" t="s">
        <v>13</v>
      </c>
      <c r="R158" s="68"/>
    </row>
    <row r="159" spans="1:18" ht="12" customHeight="1">
      <c r="A159" s="106"/>
      <c r="B159" s="92"/>
      <c r="C159" s="92"/>
      <c r="D159" s="67"/>
      <c r="E159" s="67"/>
      <c r="F159" s="180"/>
      <c r="G159" s="81"/>
      <c r="H159" s="126"/>
      <c r="I159" s="117"/>
      <c r="J159" s="93"/>
      <c r="K159" s="93"/>
      <c r="L159" s="374">
        <f t="shared" si="4"/>
        <v>0</v>
      </c>
      <c r="M159" s="67"/>
      <c r="N159" s="67" t="str">
        <f t="shared" si="5"/>
        <v/>
      </c>
      <c r="O159" s="68">
        <f t="shared" si="3"/>
        <v>0</v>
      </c>
      <c r="P159" s="68" t="s">
        <v>13</v>
      </c>
      <c r="R159" s="68"/>
    </row>
    <row r="160" spans="1:18" ht="12" customHeight="1">
      <c r="A160" s="106"/>
      <c r="B160" s="92"/>
      <c r="C160" s="92"/>
      <c r="D160" s="81"/>
      <c r="E160" s="81"/>
      <c r="F160" s="98"/>
      <c r="G160" s="81"/>
      <c r="H160" s="82"/>
      <c r="I160" s="83"/>
      <c r="J160" s="94"/>
      <c r="K160" s="93"/>
      <c r="L160" s="374">
        <f t="shared" si="4"/>
        <v>0</v>
      </c>
      <c r="M160" s="67"/>
      <c r="N160" s="67" t="str">
        <f t="shared" si="5"/>
        <v/>
      </c>
      <c r="O160" s="68">
        <f t="shared" si="3"/>
        <v>0</v>
      </c>
      <c r="P160" s="68" t="s">
        <v>13</v>
      </c>
      <c r="R160" s="68"/>
    </row>
    <row r="161" spans="1:18" ht="12" customHeight="1">
      <c r="A161" s="106"/>
      <c r="C161" s="92"/>
      <c r="D161" s="81"/>
      <c r="E161" s="81"/>
      <c r="F161" s="98"/>
      <c r="G161" s="81"/>
      <c r="H161" s="82"/>
      <c r="I161" s="83"/>
      <c r="J161" s="157"/>
      <c r="K161" s="93"/>
      <c r="L161" s="374">
        <f t="shared" si="4"/>
        <v>0</v>
      </c>
      <c r="M161" s="67"/>
      <c r="N161" s="67" t="str">
        <f t="shared" si="5"/>
        <v/>
      </c>
      <c r="O161" s="68">
        <f t="shared" si="3"/>
        <v>0</v>
      </c>
      <c r="P161" s="68" t="s">
        <v>13</v>
      </c>
      <c r="R161" s="68"/>
    </row>
    <row r="162" spans="1:18" ht="12" customHeight="1">
      <c r="A162" s="106"/>
      <c r="C162" s="92"/>
      <c r="D162" s="81"/>
      <c r="E162" s="81"/>
      <c r="F162" s="98"/>
      <c r="G162" s="81"/>
      <c r="H162" s="82"/>
      <c r="I162" s="83"/>
      <c r="J162" s="93"/>
      <c r="K162" s="93"/>
      <c r="L162" s="374">
        <f t="shared" si="4"/>
        <v>0</v>
      </c>
      <c r="M162" s="67"/>
      <c r="N162" s="67" t="str">
        <f t="shared" si="5"/>
        <v/>
      </c>
      <c r="O162" s="68">
        <f t="shared" si="3"/>
        <v>0</v>
      </c>
      <c r="P162" s="68" t="s">
        <v>13</v>
      </c>
      <c r="R162" s="68"/>
    </row>
    <row r="163" spans="1:18" ht="12" customHeight="1">
      <c r="A163" s="91"/>
      <c r="B163" s="38"/>
      <c r="C163" s="92"/>
      <c r="D163" s="81"/>
      <c r="E163" s="81"/>
      <c r="F163" s="98"/>
      <c r="G163" s="81"/>
      <c r="H163" s="126"/>
      <c r="I163" s="150"/>
      <c r="J163" s="93"/>
      <c r="K163" s="93"/>
      <c r="L163" s="374">
        <f t="shared" si="4"/>
        <v>0</v>
      </c>
      <c r="M163" s="67"/>
      <c r="N163" s="67" t="str">
        <f t="shared" si="5"/>
        <v/>
      </c>
      <c r="O163" s="68">
        <f t="shared" si="3"/>
        <v>0</v>
      </c>
      <c r="P163" s="68" t="s">
        <v>13</v>
      </c>
      <c r="R163" s="68"/>
    </row>
    <row r="164" spans="1:18" ht="12" customHeight="1">
      <c r="A164" s="91"/>
      <c r="B164" s="38"/>
      <c r="C164" s="92"/>
      <c r="D164" s="81"/>
      <c r="E164" s="81"/>
      <c r="F164" s="98"/>
      <c r="G164" s="81"/>
      <c r="H164" s="126"/>
      <c r="I164" s="83"/>
      <c r="J164" s="93"/>
      <c r="K164" s="93"/>
      <c r="L164" s="374">
        <f t="shared" si="4"/>
        <v>0</v>
      </c>
      <c r="M164" s="67"/>
      <c r="N164" s="67" t="str">
        <f t="shared" si="5"/>
        <v/>
      </c>
      <c r="O164" s="68">
        <f t="shared" si="3"/>
        <v>0</v>
      </c>
      <c r="P164" s="68" t="s">
        <v>13</v>
      </c>
      <c r="R164" s="68"/>
    </row>
    <row r="165" spans="1:18" ht="12" customHeight="1">
      <c r="A165" s="91"/>
      <c r="B165" s="96"/>
      <c r="C165" s="92"/>
      <c r="D165" s="81"/>
      <c r="E165" s="81"/>
      <c r="F165" s="98"/>
      <c r="G165" s="81"/>
      <c r="H165" s="126"/>
      <c r="I165" s="83"/>
      <c r="J165" s="93"/>
      <c r="K165" s="93"/>
      <c r="L165" s="374">
        <f t="shared" si="4"/>
        <v>0</v>
      </c>
      <c r="M165" s="67"/>
      <c r="N165" s="67" t="str">
        <f t="shared" si="5"/>
        <v/>
      </c>
      <c r="O165" s="68">
        <f t="shared" si="3"/>
        <v>0</v>
      </c>
      <c r="P165" s="68" t="s">
        <v>13</v>
      </c>
      <c r="R165" s="68"/>
    </row>
    <row r="166" spans="1:18" ht="12" customHeight="1">
      <c r="A166" s="91"/>
      <c r="B166" s="134"/>
      <c r="C166" s="56"/>
      <c r="D166" s="81"/>
      <c r="E166" s="81"/>
      <c r="F166" s="57"/>
      <c r="G166" s="81"/>
      <c r="H166" s="126"/>
      <c r="I166" s="83"/>
      <c r="J166" s="93"/>
      <c r="K166" s="93"/>
      <c r="L166" s="374">
        <f t="shared" si="4"/>
        <v>0</v>
      </c>
      <c r="M166" s="67"/>
      <c r="N166" s="67" t="str">
        <f t="shared" si="5"/>
        <v/>
      </c>
      <c r="O166" s="68">
        <f t="shared" si="3"/>
        <v>0</v>
      </c>
      <c r="P166" s="68" t="s">
        <v>13</v>
      </c>
      <c r="R166" s="68"/>
    </row>
    <row r="167" spans="1:18" ht="12" customHeight="1">
      <c r="A167" s="91"/>
      <c r="B167" s="134"/>
      <c r="C167" s="92"/>
      <c r="D167" s="81"/>
      <c r="E167" s="81"/>
      <c r="F167" s="180"/>
      <c r="G167" s="81"/>
      <c r="H167" s="126"/>
      <c r="I167" s="83"/>
      <c r="J167" s="93"/>
      <c r="K167" s="93"/>
      <c r="L167" s="374">
        <f t="shared" si="4"/>
        <v>0</v>
      </c>
      <c r="M167" s="67"/>
      <c r="N167" s="67" t="str">
        <f t="shared" si="5"/>
        <v/>
      </c>
      <c r="O167" s="68">
        <f t="shared" si="3"/>
        <v>0</v>
      </c>
      <c r="P167" s="68" t="s">
        <v>13</v>
      </c>
      <c r="R167" s="68"/>
    </row>
    <row r="168" spans="1:18" ht="12" customHeight="1">
      <c r="A168" s="91"/>
      <c r="B168" s="134"/>
      <c r="C168" s="92"/>
      <c r="D168" s="81"/>
      <c r="E168" s="81"/>
      <c r="F168" s="98"/>
      <c r="G168" s="81"/>
      <c r="H168" s="126"/>
      <c r="I168" s="83"/>
      <c r="J168" s="93"/>
      <c r="K168" s="93"/>
      <c r="L168" s="374">
        <f t="shared" si="4"/>
        <v>0</v>
      </c>
      <c r="M168" s="67"/>
      <c r="N168" s="67" t="str">
        <f t="shared" si="5"/>
        <v/>
      </c>
      <c r="O168" s="68">
        <f t="shared" si="3"/>
        <v>0</v>
      </c>
      <c r="P168" s="68" t="s">
        <v>13</v>
      </c>
      <c r="R168" s="68"/>
    </row>
    <row r="169" spans="1:18" ht="12" customHeight="1">
      <c r="A169" s="91"/>
      <c r="B169" s="134"/>
      <c r="C169" s="92"/>
      <c r="D169" s="81"/>
      <c r="E169" s="81"/>
      <c r="F169" s="98"/>
      <c r="G169" s="81"/>
      <c r="H169" s="126"/>
      <c r="I169" s="83"/>
      <c r="J169" s="93"/>
      <c r="K169" s="93"/>
      <c r="L169" s="374">
        <f t="shared" si="4"/>
        <v>0</v>
      </c>
      <c r="M169" s="67"/>
      <c r="N169" s="67" t="str">
        <f t="shared" si="5"/>
        <v/>
      </c>
      <c r="O169" s="68">
        <f t="shared" si="3"/>
        <v>0</v>
      </c>
      <c r="P169" s="68" t="s">
        <v>13</v>
      </c>
      <c r="R169" s="68"/>
    </row>
    <row r="170" spans="1:18" ht="12" customHeight="1">
      <c r="A170" s="91"/>
      <c r="B170" s="134"/>
      <c r="C170" s="56"/>
      <c r="D170" s="81"/>
      <c r="E170" s="81"/>
      <c r="F170" s="57"/>
      <c r="G170" s="81"/>
      <c r="H170" s="126"/>
      <c r="I170" s="83"/>
      <c r="J170" s="93"/>
      <c r="K170" s="93"/>
      <c r="L170" s="374">
        <f t="shared" si="4"/>
        <v>0</v>
      </c>
      <c r="M170" s="67"/>
      <c r="N170" s="67" t="str">
        <f t="shared" si="5"/>
        <v/>
      </c>
      <c r="O170" s="68">
        <f t="shared" si="3"/>
        <v>0</v>
      </c>
      <c r="P170" s="68" t="s">
        <v>13</v>
      </c>
      <c r="R170" s="68"/>
    </row>
    <row r="171" spans="1:18" ht="12" customHeight="1">
      <c r="A171" s="91"/>
      <c r="B171" s="134"/>
      <c r="C171" s="56"/>
      <c r="D171" s="81"/>
      <c r="E171" s="81"/>
      <c r="F171" s="57"/>
      <c r="G171" s="81"/>
      <c r="H171" s="126"/>
      <c r="I171" s="83"/>
      <c r="J171" s="93"/>
      <c r="K171" s="93"/>
      <c r="L171" s="374">
        <f t="shared" si="4"/>
        <v>0</v>
      </c>
      <c r="M171" s="67"/>
      <c r="N171" s="67" t="str">
        <f t="shared" si="5"/>
        <v/>
      </c>
      <c r="O171" s="68">
        <f t="shared" si="3"/>
        <v>0</v>
      </c>
      <c r="P171" s="68" t="s">
        <v>13</v>
      </c>
      <c r="R171" s="68"/>
    </row>
    <row r="172" spans="1:18" ht="12" customHeight="1">
      <c r="A172" s="91"/>
      <c r="B172" s="134"/>
      <c r="C172" s="92"/>
      <c r="D172" s="81"/>
      <c r="E172" s="81"/>
      <c r="F172" s="180"/>
      <c r="G172" s="81"/>
      <c r="H172" s="126"/>
      <c r="I172" s="83"/>
      <c r="J172" s="93"/>
      <c r="K172" s="93"/>
      <c r="L172" s="374">
        <f t="shared" si="4"/>
        <v>0</v>
      </c>
      <c r="M172" s="67"/>
      <c r="N172" s="67" t="str">
        <f t="shared" si="5"/>
        <v/>
      </c>
      <c r="O172" s="68">
        <f t="shared" si="3"/>
        <v>0</v>
      </c>
      <c r="P172" s="68" t="s">
        <v>13</v>
      </c>
      <c r="R172" s="68"/>
    </row>
    <row r="173" spans="1:18" ht="12" customHeight="1">
      <c r="A173" s="91"/>
      <c r="B173" s="134"/>
      <c r="C173" s="92"/>
      <c r="D173" s="81"/>
      <c r="E173" s="81"/>
      <c r="F173" s="98"/>
      <c r="G173" s="81"/>
      <c r="H173" s="126"/>
      <c r="I173" s="83"/>
      <c r="J173" s="93"/>
      <c r="K173" s="93"/>
      <c r="L173" s="374">
        <f t="shared" si="4"/>
        <v>0</v>
      </c>
      <c r="M173" s="67"/>
      <c r="N173" s="67" t="str">
        <f t="shared" si="5"/>
        <v/>
      </c>
      <c r="O173" s="68">
        <f t="shared" si="3"/>
        <v>0</v>
      </c>
      <c r="P173" s="68" t="s">
        <v>13</v>
      </c>
      <c r="R173" s="68"/>
    </row>
    <row r="174" spans="1:18" ht="12" customHeight="1">
      <c r="A174" s="91"/>
      <c r="B174" s="134"/>
      <c r="C174" s="23"/>
      <c r="D174" s="81"/>
      <c r="E174" s="81"/>
      <c r="F174" s="35"/>
      <c r="G174" s="81"/>
      <c r="H174" s="126"/>
      <c r="I174" s="83"/>
      <c r="J174" s="93"/>
      <c r="K174" s="93"/>
      <c r="L174" s="374">
        <f t="shared" si="4"/>
        <v>0</v>
      </c>
      <c r="M174" s="67"/>
      <c r="N174" s="67" t="str">
        <f t="shared" si="5"/>
        <v/>
      </c>
      <c r="O174" s="68">
        <f t="shared" si="3"/>
        <v>0</v>
      </c>
      <c r="P174" s="68" t="s">
        <v>13</v>
      </c>
      <c r="R174" s="68"/>
    </row>
    <row r="175" spans="1:18" ht="12" customHeight="1">
      <c r="A175" s="91"/>
      <c r="B175" s="134"/>
      <c r="C175" s="56"/>
      <c r="D175" s="81"/>
      <c r="E175" s="81"/>
      <c r="F175" s="35"/>
      <c r="G175" s="81"/>
      <c r="H175" s="83"/>
      <c r="I175" s="83"/>
      <c r="J175" s="93"/>
      <c r="K175" s="93"/>
      <c r="L175" s="374">
        <f t="shared" si="4"/>
        <v>0</v>
      </c>
      <c r="M175" s="67"/>
      <c r="N175" s="67" t="str">
        <f t="shared" si="5"/>
        <v/>
      </c>
      <c r="O175" s="68">
        <f t="shared" si="3"/>
        <v>0</v>
      </c>
      <c r="P175" s="68" t="s">
        <v>13</v>
      </c>
      <c r="R175" s="68"/>
    </row>
    <row r="176" spans="1:18" ht="12" customHeight="1">
      <c r="A176" s="91"/>
      <c r="B176" s="134"/>
      <c r="C176" s="56"/>
      <c r="D176" s="81"/>
      <c r="E176" s="81"/>
      <c r="F176" s="35"/>
      <c r="G176" s="81"/>
      <c r="H176" s="83"/>
      <c r="I176" s="83"/>
      <c r="J176" s="93"/>
      <c r="K176" s="93"/>
      <c r="L176" s="374">
        <f t="shared" si="4"/>
        <v>0</v>
      </c>
      <c r="M176" s="67"/>
      <c r="N176" s="67" t="str">
        <f t="shared" si="5"/>
        <v/>
      </c>
      <c r="O176" s="68">
        <f t="shared" si="3"/>
        <v>0</v>
      </c>
      <c r="P176" s="68" t="s">
        <v>13</v>
      </c>
      <c r="R176" s="68"/>
    </row>
    <row r="177" spans="1:18" ht="12" customHeight="1">
      <c r="A177" s="91"/>
      <c r="B177" s="106"/>
      <c r="C177" s="106"/>
      <c r="D177" s="93"/>
      <c r="E177" s="93"/>
      <c r="F177" s="133"/>
      <c r="G177" s="135"/>
      <c r="H177" s="83"/>
      <c r="I177" s="83"/>
      <c r="J177" s="93"/>
      <c r="K177" s="93"/>
      <c r="L177" s="374">
        <f t="shared" si="4"/>
        <v>0</v>
      </c>
      <c r="M177" s="67"/>
      <c r="N177" s="67" t="str">
        <f t="shared" si="5"/>
        <v/>
      </c>
      <c r="O177" s="68">
        <f t="shared" si="3"/>
        <v>0</v>
      </c>
      <c r="P177" s="68" t="s">
        <v>13</v>
      </c>
      <c r="R177" s="68"/>
    </row>
    <row r="178" spans="1:18" ht="12" customHeight="1">
      <c r="A178" s="91"/>
      <c r="B178" s="106"/>
      <c r="C178" s="106"/>
      <c r="D178" s="93"/>
      <c r="E178" s="93"/>
      <c r="F178" s="133"/>
      <c r="G178" s="135"/>
      <c r="H178" s="83"/>
      <c r="I178" s="83"/>
      <c r="J178" s="93"/>
      <c r="K178" s="93"/>
      <c r="L178" s="374">
        <f t="shared" si="4"/>
        <v>0</v>
      </c>
      <c r="M178" s="67"/>
      <c r="N178" s="67" t="str">
        <f t="shared" si="5"/>
        <v/>
      </c>
      <c r="O178" s="68">
        <f t="shared" si="3"/>
        <v>0</v>
      </c>
      <c r="P178" s="68" t="s">
        <v>13</v>
      </c>
      <c r="R178" s="68"/>
    </row>
    <row r="179" spans="1:18" ht="12" customHeight="1">
      <c r="A179" s="91"/>
      <c r="B179" s="106"/>
      <c r="C179" s="106"/>
      <c r="D179" s="93"/>
      <c r="E179" s="93"/>
      <c r="F179" s="133"/>
      <c r="G179" s="135"/>
      <c r="H179" s="83"/>
      <c r="I179" s="83"/>
      <c r="J179" s="93"/>
      <c r="K179" s="93"/>
      <c r="L179" s="374">
        <f t="shared" si="4"/>
        <v>0</v>
      </c>
      <c r="M179" s="67"/>
      <c r="N179" s="67" t="str">
        <f t="shared" si="5"/>
        <v/>
      </c>
      <c r="O179" s="68">
        <f t="shared" si="3"/>
        <v>0</v>
      </c>
      <c r="P179" s="68" t="s">
        <v>13</v>
      </c>
      <c r="R179" s="68"/>
    </row>
    <row r="180" spans="1:18" ht="12" customHeight="1">
      <c r="A180" s="91"/>
      <c r="B180" s="106"/>
      <c r="C180" s="106"/>
      <c r="D180" s="93"/>
      <c r="E180" s="93"/>
      <c r="F180" s="133"/>
      <c r="G180" s="135"/>
      <c r="H180" s="83"/>
      <c r="I180" s="83"/>
      <c r="J180" s="93"/>
      <c r="K180" s="93"/>
      <c r="L180" s="374">
        <f t="shared" si="4"/>
        <v>0</v>
      </c>
      <c r="M180" s="67"/>
      <c r="N180" s="67" t="str">
        <f t="shared" si="5"/>
        <v/>
      </c>
      <c r="O180" s="68">
        <f t="shared" si="3"/>
        <v>0</v>
      </c>
      <c r="P180" s="68" t="s">
        <v>13</v>
      </c>
      <c r="R180" s="68"/>
    </row>
    <row r="181" spans="1:18" ht="12" customHeight="1">
      <c r="A181" s="91"/>
      <c r="B181" s="106"/>
      <c r="C181" s="106"/>
      <c r="D181" s="93"/>
      <c r="E181" s="93"/>
      <c r="F181" s="133"/>
      <c r="G181" s="135"/>
      <c r="H181" s="83"/>
      <c r="I181" s="83"/>
      <c r="J181" s="93"/>
      <c r="K181" s="93"/>
      <c r="L181" s="374">
        <f t="shared" si="4"/>
        <v>0</v>
      </c>
      <c r="M181" s="67"/>
      <c r="N181" s="67" t="str">
        <f t="shared" si="5"/>
        <v/>
      </c>
      <c r="O181" s="68">
        <f t="shared" si="3"/>
        <v>0</v>
      </c>
      <c r="P181" s="68" t="s">
        <v>13</v>
      </c>
      <c r="R181" s="68"/>
    </row>
    <row r="182" spans="1:18" ht="12" customHeight="1">
      <c r="A182" s="91"/>
      <c r="B182" s="106"/>
      <c r="C182" s="106"/>
      <c r="D182" s="93"/>
      <c r="E182" s="93"/>
      <c r="F182" s="133"/>
      <c r="G182" s="135"/>
      <c r="H182" s="83"/>
      <c r="I182" s="83"/>
      <c r="J182" s="93"/>
      <c r="K182" s="93"/>
      <c r="L182" s="374">
        <f t="shared" si="4"/>
        <v>0</v>
      </c>
      <c r="M182" s="67"/>
      <c r="N182" s="67" t="str">
        <f t="shared" si="5"/>
        <v/>
      </c>
      <c r="O182" s="68">
        <f t="shared" si="3"/>
        <v>0</v>
      </c>
      <c r="P182" s="68" t="s">
        <v>13</v>
      </c>
      <c r="R182" s="68"/>
    </row>
    <row r="183" spans="1:18" ht="12" customHeight="1">
      <c r="A183" s="91"/>
      <c r="B183" s="106"/>
      <c r="C183" s="106"/>
      <c r="D183" s="93"/>
      <c r="E183" s="93"/>
      <c r="F183" s="133"/>
      <c r="G183" s="135"/>
      <c r="H183" s="83"/>
      <c r="I183" s="83"/>
      <c r="J183" s="93"/>
      <c r="K183" s="93"/>
      <c r="L183" s="374">
        <f t="shared" si="4"/>
        <v>0</v>
      </c>
      <c r="M183" s="67"/>
      <c r="N183" s="67" t="str">
        <f t="shared" si="5"/>
        <v/>
      </c>
      <c r="O183" s="68">
        <f t="shared" si="3"/>
        <v>0</v>
      </c>
      <c r="P183" s="68" t="s">
        <v>13</v>
      </c>
      <c r="R183" s="68"/>
    </row>
    <row r="184" spans="1:18" ht="12" customHeight="1">
      <c r="A184" s="91"/>
      <c r="B184" s="106"/>
      <c r="C184" s="106"/>
      <c r="D184" s="93"/>
      <c r="E184" s="93"/>
      <c r="F184" s="117"/>
      <c r="G184" s="93"/>
      <c r="H184" s="107"/>
      <c r="I184" s="107"/>
      <c r="J184" s="93"/>
      <c r="K184" s="93"/>
      <c r="L184" s="374">
        <f t="shared" si="4"/>
        <v>0</v>
      </c>
      <c r="M184" s="67"/>
      <c r="N184" s="67" t="str">
        <f t="shared" si="5"/>
        <v/>
      </c>
      <c r="O184" s="68">
        <f t="shared" si="3"/>
        <v>0</v>
      </c>
      <c r="P184" s="68" t="s">
        <v>13</v>
      </c>
      <c r="R184" s="68"/>
    </row>
    <row r="185" spans="1:18" ht="12" customHeight="1">
      <c r="A185" s="91"/>
      <c r="B185" s="106"/>
      <c r="C185" s="106"/>
      <c r="D185" s="93"/>
      <c r="E185" s="93"/>
      <c r="F185" s="117"/>
      <c r="G185" s="93"/>
      <c r="H185" s="106"/>
      <c r="I185" s="107"/>
      <c r="J185" s="93"/>
      <c r="K185" s="93"/>
      <c r="L185" s="374">
        <f t="shared" si="4"/>
        <v>0</v>
      </c>
      <c r="M185" s="67"/>
      <c r="N185" s="67" t="str">
        <f t="shared" si="5"/>
        <v/>
      </c>
      <c r="O185" s="68">
        <f t="shared" si="3"/>
        <v>0</v>
      </c>
      <c r="P185" s="68" t="s">
        <v>13</v>
      </c>
      <c r="R185" s="68"/>
    </row>
    <row r="186" spans="1:18" ht="12" customHeight="1">
      <c r="A186" s="91"/>
      <c r="B186" s="106"/>
      <c r="C186" s="106"/>
      <c r="D186" s="93"/>
      <c r="E186" s="93"/>
      <c r="F186" s="117"/>
      <c r="G186" s="93"/>
      <c r="H186" s="107"/>
      <c r="I186" s="107"/>
      <c r="J186" s="93"/>
      <c r="K186" s="93"/>
      <c r="L186" s="374">
        <f t="shared" si="4"/>
        <v>0</v>
      </c>
      <c r="M186" s="67"/>
      <c r="N186" s="67" t="str">
        <f t="shared" si="5"/>
        <v/>
      </c>
      <c r="O186" s="68">
        <f t="shared" si="3"/>
        <v>0</v>
      </c>
      <c r="P186" s="68" t="s">
        <v>13</v>
      </c>
      <c r="R186" s="68"/>
    </row>
    <row r="187" spans="1:18" ht="12" customHeight="1">
      <c r="A187" s="91"/>
      <c r="B187" s="106"/>
      <c r="C187" s="106"/>
      <c r="D187" s="93"/>
      <c r="E187" s="93"/>
      <c r="F187" s="117"/>
      <c r="G187" s="93"/>
      <c r="H187" s="107"/>
      <c r="I187" s="107"/>
      <c r="J187" s="93"/>
      <c r="K187" s="93"/>
      <c r="L187" s="374">
        <f t="shared" si="4"/>
        <v>0</v>
      </c>
      <c r="M187" s="67"/>
      <c r="N187" s="67" t="str">
        <f t="shared" si="5"/>
        <v/>
      </c>
      <c r="O187" s="68">
        <f t="shared" si="3"/>
        <v>0</v>
      </c>
      <c r="P187" s="68" t="s">
        <v>13</v>
      </c>
      <c r="R187" s="68"/>
    </row>
    <row r="188" spans="1:18" ht="12" customHeight="1">
      <c r="A188" s="91"/>
      <c r="B188" s="106"/>
      <c r="C188" s="106"/>
      <c r="D188" s="93"/>
      <c r="E188" s="93"/>
      <c r="F188" s="117"/>
      <c r="G188" s="93"/>
      <c r="H188" s="107"/>
      <c r="I188" s="107"/>
      <c r="J188" s="93"/>
      <c r="K188" s="93"/>
      <c r="L188" s="374">
        <f t="shared" si="4"/>
        <v>0</v>
      </c>
      <c r="M188" s="67"/>
      <c r="N188" s="67" t="str">
        <f t="shared" si="5"/>
        <v/>
      </c>
      <c r="O188" s="68">
        <f t="shared" si="3"/>
        <v>0</v>
      </c>
      <c r="P188" s="68" t="s">
        <v>13</v>
      </c>
      <c r="R188" s="68"/>
    </row>
    <row r="189" spans="1:18" ht="12" customHeight="1">
      <c r="A189" s="91"/>
      <c r="B189" s="106"/>
      <c r="C189" s="106"/>
      <c r="D189" s="93"/>
      <c r="E189" s="93"/>
      <c r="F189" s="117"/>
      <c r="G189" s="93"/>
      <c r="H189" s="106"/>
      <c r="I189" s="107"/>
      <c r="J189" s="93"/>
      <c r="K189" s="93"/>
      <c r="L189" s="374">
        <f t="shared" si="4"/>
        <v>0</v>
      </c>
      <c r="M189" s="67"/>
      <c r="N189" s="67" t="str">
        <f t="shared" si="5"/>
        <v/>
      </c>
      <c r="O189" s="68">
        <f t="shared" si="3"/>
        <v>0</v>
      </c>
      <c r="P189" s="68" t="s">
        <v>13</v>
      </c>
      <c r="R189" s="68"/>
    </row>
    <row r="190" spans="1:18" ht="12" customHeight="1">
      <c r="A190" s="106"/>
      <c r="B190" s="106"/>
      <c r="C190" s="106"/>
      <c r="D190" s="93"/>
      <c r="E190" s="93"/>
      <c r="F190" s="117"/>
      <c r="G190" s="93"/>
      <c r="H190" s="106"/>
      <c r="I190" s="107"/>
      <c r="J190" s="83"/>
      <c r="K190" s="83"/>
      <c r="L190" s="374">
        <f t="shared" si="4"/>
        <v>0</v>
      </c>
      <c r="M190" s="67"/>
      <c r="N190" s="67" t="str">
        <f t="shared" si="5"/>
        <v/>
      </c>
      <c r="O190" s="68">
        <f t="shared" si="3"/>
        <v>0</v>
      </c>
      <c r="P190" s="68" t="s">
        <v>13</v>
      </c>
      <c r="R190" s="68"/>
    </row>
    <row r="191" spans="1:18" ht="12" customHeight="1">
      <c r="A191" s="106"/>
      <c r="B191" s="106"/>
      <c r="C191" s="106"/>
      <c r="D191" s="93"/>
      <c r="E191" s="93"/>
      <c r="F191" s="117"/>
      <c r="G191" s="93"/>
      <c r="H191" s="106"/>
      <c r="I191" s="107"/>
      <c r="J191" s="83"/>
      <c r="K191" s="83"/>
      <c r="L191" s="374">
        <f t="shared" si="4"/>
        <v>0</v>
      </c>
      <c r="M191" s="67"/>
      <c r="N191" s="67" t="str">
        <f t="shared" si="5"/>
        <v/>
      </c>
      <c r="O191" s="68">
        <f t="shared" si="3"/>
        <v>0</v>
      </c>
      <c r="P191" s="68" t="s">
        <v>13</v>
      </c>
      <c r="R191" s="68"/>
    </row>
    <row r="192" spans="1:18" ht="12" customHeight="1">
      <c r="A192" s="106"/>
      <c r="B192" s="106"/>
      <c r="C192" s="106"/>
      <c r="D192" s="93"/>
      <c r="E192" s="93"/>
      <c r="F192" s="117"/>
      <c r="G192" s="93"/>
      <c r="H192" s="106"/>
      <c r="I192" s="107"/>
      <c r="J192" s="83"/>
      <c r="K192" s="83"/>
      <c r="L192" s="374">
        <f t="shared" si="4"/>
        <v>0</v>
      </c>
      <c r="M192" s="67"/>
      <c r="N192" s="67" t="str">
        <f t="shared" si="5"/>
        <v/>
      </c>
      <c r="O192" s="68">
        <f t="shared" si="3"/>
        <v>0</v>
      </c>
      <c r="P192" s="68" t="s">
        <v>13</v>
      </c>
      <c r="R192" s="68"/>
    </row>
    <row r="193" spans="1:18" ht="12" customHeight="1">
      <c r="A193" s="106"/>
      <c r="B193" s="106"/>
      <c r="C193" s="106"/>
      <c r="D193" s="93"/>
      <c r="E193" s="93"/>
      <c r="F193" s="117"/>
      <c r="G193" s="93"/>
      <c r="H193" s="106"/>
      <c r="I193" s="107"/>
      <c r="J193" s="83"/>
      <c r="K193" s="83"/>
      <c r="L193" s="374">
        <f t="shared" si="4"/>
        <v>0</v>
      </c>
      <c r="M193" s="67"/>
      <c r="N193" s="67" t="str">
        <f t="shared" si="5"/>
        <v/>
      </c>
      <c r="O193" s="68">
        <f t="shared" si="3"/>
        <v>0</v>
      </c>
      <c r="P193" s="68" t="s">
        <v>13</v>
      </c>
      <c r="R193" s="68"/>
    </row>
    <row r="194" spans="1:18" ht="12" customHeight="1">
      <c r="A194" s="106"/>
      <c r="B194" s="106"/>
      <c r="C194" s="106"/>
      <c r="D194" s="93"/>
      <c r="E194" s="93"/>
      <c r="F194" s="117"/>
      <c r="G194" s="93"/>
      <c r="H194" s="106"/>
      <c r="I194" s="107"/>
      <c r="J194" s="83"/>
      <c r="K194" s="83"/>
      <c r="L194" s="374">
        <f t="shared" si="4"/>
        <v>0</v>
      </c>
      <c r="M194" s="67"/>
      <c r="N194" s="67" t="str">
        <f t="shared" si="5"/>
        <v/>
      </c>
      <c r="O194" s="68">
        <f t="shared" si="3"/>
        <v>0</v>
      </c>
      <c r="P194" s="68" t="s">
        <v>13</v>
      </c>
      <c r="R194" s="68"/>
    </row>
    <row r="195" spans="1:18" ht="12" customHeight="1" thickBot="1">
      <c r="A195" s="106"/>
      <c r="B195" s="9" t="s">
        <v>12</v>
      </c>
      <c r="C195" s="106"/>
      <c r="D195" s="93"/>
      <c r="E195" s="93"/>
      <c r="F195" s="117"/>
      <c r="G195" s="93"/>
      <c r="H195" s="93"/>
      <c r="I195" s="153"/>
      <c r="J195" s="83"/>
      <c r="K195" s="83"/>
      <c r="L195" s="374">
        <f t="shared" si="4"/>
        <v>0</v>
      </c>
      <c r="M195" s="67"/>
      <c r="N195" s="67" t="str">
        <f t="shared" si="5"/>
        <v/>
      </c>
      <c r="O195" s="68">
        <f t="shared" si="3"/>
        <v>0</v>
      </c>
      <c r="P195" s="68" t="s">
        <v>13</v>
      </c>
      <c r="R195" s="68"/>
    </row>
    <row r="196" spans="1:18" ht="12" customHeight="1">
      <c r="A196" s="965" t="s">
        <v>2142</v>
      </c>
      <c r="B196" s="966"/>
      <c r="C196" s="966"/>
      <c r="D196" s="966"/>
      <c r="E196" s="966"/>
      <c r="F196" s="966"/>
      <c r="G196" s="966"/>
      <c r="H196" s="966"/>
      <c r="I196" s="966"/>
      <c r="J196" s="967"/>
      <c r="K196" s="83"/>
      <c r="L196" s="374">
        <f t="shared" si="4"/>
        <v>0</v>
      </c>
      <c r="M196" s="67"/>
      <c r="N196" s="67" t="str">
        <f t="shared" si="5"/>
        <v/>
      </c>
      <c r="O196" s="68">
        <f t="shared" si="3"/>
        <v>0</v>
      </c>
      <c r="P196" s="68" t="s">
        <v>13</v>
      </c>
      <c r="R196" s="68"/>
    </row>
    <row r="197" spans="1:18" ht="12" customHeight="1">
      <c r="A197" s="968"/>
      <c r="B197" s="969"/>
      <c r="C197" s="969"/>
      <c r="D197" s="969"/>
      <c r="E197" s="969"/>
      <c r="F197" s="969"/>
      <c r="G197" s="969"/>
      <c r="H197" s="969"/>
      <c r="I197" s="969"/>
      <c r="J197" s="970"/>
      <c r="K197" s="83"/>
      <c r="L197" s="374">
        <f t="shared" si="4"/>
        <v>0</v>
      </c>
      <c r="M197" s="67"/>
      <c r="N197" s="67" t="str">
        <f t="shared" si="5"/>
        <v/>
      </c>
      <c r="O197" s="68">
        <f t="shared" si="3"/>
        <v>0</v>
      </c>
      <c r="P197" s="68" t="s">
        <v>13</v>
      </c>
      <c r="R197" s="68"/>
    </row>
    <row r="198" spans="1:18" ht="12" customHeight="1">
      <c r="A198" s="968"/>
      <c r="B198" s="969"/>
      <c r="C198" s="969"/>
      <c r="D198" s="969"/>
      <c r="E198" s="969"/>
      <c r="F198" s="969"/>
      <c r="G198" s="969"/>
      <c r="H198" s="969"/>
      <c r="I198" s="969"/>
      <c r="J198" s="970"/>
      <c r="K198" s="83"/>
      <c r="L198" s="374">
        <f t="shared" si="4"/>
        <v>0</v>
      </c>
      <c r="M198" s="67"/>
      <c r="N198" s="67" t="str">
        <f t="shared" si="5"/>
        <v/>
      </c>
      <c r="O198" s="68">
        <f t="shared" ref="O198:O261" si="6">+F198</f>
        <v>0</v>
      </c>
      <c r="P198" s="68" t="s">
        <v>13</v>
      </c>
      <c r="R198" s="68"/>
    </row>
    <row r="199" spans="1:18" ht="12" customHeight="1">
      <c r="A199" s="968"/>
      <c r="B199" s="969"/>
      <c r="C199" s="969"/>
      <c r="D199" s="969"/>
      <c r="E199" s="969"/>
      <c r="F199" s="969"/>
      <c r="G199" s="969"/>
      <c r="H199" s="969"/>
      <c r="I199" s="969"/>
      <c r="J199" s="970"/>
      <c r="K199" s="83"/>
      <c r="L199" s="374">
        <f t="shared" ref="L199:L262" si="7">IF(E199&gt;0,F199,0)</f>
        <v>0</v>
      </c>
      <c r="M199" s="67"/>
      <c r="N199" s="67" t="str">
        <f t="shared" ref="N199:N262" si="8">+D199&amp;G199</f>
        <v/>
      </c>
      <c r="O199" s="68">
        <f t="shared" si="6"/>
        <v>0</v>
      </c>
      <c r="P199" s="68" t="s">
        <v>13</v>
      </c>
      <c r="R199" s="68"/>
    </row>
    <row r="200" spans="1:18" ht="12" customHeight="1">
      <c r="A200" s="968"/>
      <c r="B200" s="969"/>
      <c r="C200" s="969"/>
      <c r="D200" s="969"/>
      <c r="E200" s="969"/>
      <c r="F200" s="969"/>
      <c r="G200" s="969"/>
      <c r="H200" s="969"/>
      <c r="I200" s="969"/>
      <c r="J200" s="970"/>
      <c r="K200" s="83"/>
      <c r="L200" s="374">
        <f t="shared" si="7"/>
        <v>0</v>
      </c>
      <c r="M200" s="67"/>
      <c r="N200" s="67" t="str">
        <f t="shared" si="8"/>
        <v/>
      </c>
      <c r="O200" s="68">
        <f t="shared" si="6"/>
        <v>0</v>
      </c>
      <c r="P200" s="68" t="s">
        <v>13</v>
      </c>
      <c r="R200" s="68"/>
    </row>
    <row r="201" spans="1:18" ht="12" customHeight="1">
      <c r="A201" s="968"/>
      <c r="B201" s="969"/>
      <c r="C201" s="969"/>
      <c r="D201" s="969"/>
      <c r="E201" s="969"/>
      <c r="F201" s="969"/>
      <c r="G201" s="969"/>
      <c r="H201" s="969"/>
      <c r="I201" s="969"/>
      <c r="J201" s="970"/>
      <c r="K201" s="83"/>
      <c r="L201" s="374">
        <f t="shared" si="7"/>
        <v>0</v>
      </c>
      <c r="M201" s="67"/>
      <c r="N201" s="67" t="str">
        <f t="shared" si="8"/>
        <v/>
      </c>
      <c r="O201" s="68">
        <f t="shared" si="6"/>
        <v>0</v>
      </c>
      <c r="P201" s="68" t="s">
        <v>13</v>
      </c>
      <c r="R201" s="68"/>
    </row>
    <row r="202" spans="1:18" ht="12" customHeight="1">
      <c r="A202" s="968"/>
      <c r="B202" s="969"/>
      <c r="C202" s="969"/>
      <c r="D202" s="969"/>
      <c r="E202" s="969"/>
      <c r="F202" s="969"/>
      <c r="G202" s="969"/>
      <c r="H202" s="969"/>
      <c r="I202" s="969"/>
      <c r="J202" s="970"/>
      <c r="K202" s="83"/>
      <c r="L202" s="374">
        <f t="shared" si="7"/>
        <v>0</v>
      </c>
      <c r="M202" s="67"/>
      <c r="N202" s="67" t="str">
        <f t="shared" si="8"/>
        <v/>
      </c>
      <c r="O202" s="68">
        <f t="shared" si="6"/>
        <v>0</v>
      </c>
      <c r="P202" s="68" t="s">
        <v>13</v>
      </c>
      <c r="R202" s="68"/>
    </row>
    <row r="203" spans="1:18" ht="12" customHeight="1">
      <c r="A203" s="968"/>
      <c r="B203" s="969"/>
      <c r="C203" s="969"/>
      <c r="D203" s="969"/>
      <c r="E203" s="969"/>
      <c r="F203" s="969"/>
      <c r="G203" s="969"/>
      <c r="H203" s="969"/>
      <c r="I203" s="969"/>
      <c r="J203" s="970"/>
      <c r="K203" s="83"/>
      <c r="L203" s="374">
        <f t="shared" si="7"/>
        <v>0</v>
      </c>
      <c r="M203" s="67"/>
      <c r="N203" s="67" t="str">
        <f t="shared" si="8"/>
        <v/>
      </c>
      <c r="O203" s="68">
        <f t="shared" si="6"/>
        <v>0</v>
      </c>
      <c r="P203" s="68" t="s">
        <v>13</v>
      </c>
      <c r="R203" s="68"/>
    </row>
    <row r="204" spans="1:18" ht="12" customHeight="1">
      <c r="A204" s="968"/>
      <c r="B204" s="969"/>
      <c r="C204" s="969"/>
      <c r="D204" s="969"/>
      <c r="E204" s="969"/>
      <c r="F204" s="969"/>
      <c r="G204" s="969"/>
      <c r="H204" s="969"/>
      <c r="I204" s="969"/>
      <c r="J204" s="970"/>
      <c r="K204" s="83"/>
      <c r="L204" s="374">
        <f t="shared" si="7"/>
        <v>0</v>
      </c>
      <c r="M204" s="67"/>
      <c r="N204" s="67" t="str">
        <f t="shared" si="8"/>
        <v/>
      </c>
      <c r="O204" s="68">
        <f t="shared" si="6"/>
        <v>0</v>
      </c>
      <c r="P204" s="68" t="s">
        <v>13</v>
      </c>
      <c r="R204" s="68"/>
    </row>
    <row r="205" spans="1:18" ht="12" customHeight="1" thickBot="1">
      <c r="A205" s="971"/>
      <c r="B205" s="972"/>
      <c r="C205" s="972"/>
      <c r="D205" s="972"/>
      <c r="E205" s="972"/>
      <c r="F205" s="972"/>
      <c r="G205" s="972"/>
      <c r="H205" s="972"/>
      <c r="I205" s="972"/>
      <c r="J205" s="973"/>
      <c r="K205" s="83"/>
      <c r="L205" s="374">
        <f t="shared" si="7"/>
        <v>0</v>
      </c>
      <c r="M205" s="67"/>
      <c r="N205" s="67" t="str">
        <f t="shared" si="8"/>
        <v/>
      </c>
      <c r="O205" s="68">
        <f t="shared" si="6"/>
        <v>0</v>
      </c>
      <c r="P205" s="68" t="s">
        <v>13</v>
      </c>
      <c r="R205" s="68"/>
    </row>
    <row r="206" spans="1:18" ht="12" customHeight="1">
      <c r="A206" s="92"/>
      <c r="B206" s="92"/>
      <c r="C206" s="92"/>
      <c r="D206" s="81"/>
      <c r="E206" s="81"/>
      <c r="F206" s="109"/>
      <c r="G206" s="81"/>
      <c r="H206" s="92"/>
      <c r="I206" s="129"/>
      <c r="J206" s="86"/>
      <c r="L206" s="374">
        <f t="shared" si="7"/>
        <v>0</v>
      </c>
      <c r="M206" s="67"/>
      <c r="N206" s="67" t="str">
        <f t="shared" si="8"/>
        <v/>
      </c>
      <c r="O206" s="68">
        <f t="shared" si="6"/>
        <v>0</v>
      </c>
      <c r="P206" s="68" t="s">
        <v>13</v>
      </c>
      <c r="R206" s="68"/>
    </row>
    <row r="207" spans="1:18" ht="12" customHeight="1">
      <c r="A207" s="92"/>
      <c r="B207" s="7" t="str">
        <f>Inputs!$C$2</f>
        <v>Rocky Mountain Power</v>
      </c>
      <c r="C207" s="92"/>
      <c r="D207" s="81"/>
      <c r="E207" s="81"/>
      <c r="F207" s="109"/>
      <c r="G207" s="81"/>
      <c r="I207" s="87" t="s">
        <v>0</v>
      </c>
      <c r="J207" s="300">
        <v>8.4</v>
      </c>
      <c r="L207" s="374">
        <f t="shared" si="7"/>
        <v>0</v>
      </c>
      <c r="M207" s="67"/>
      <c r="N207" s="67" t="str">
        <f t="shared" si="8"/>
        <v/>
      </c>
      <c r="O207" s="68">
        <f t="shared" si="6"/>
        <v>0</v>
      </c>
      <c r="P207" s="68" t="s">
        <v>13</v>
      </c>
      <c r="R207" s="68"/>
    </row>
    <row r="208" spans="1:18" ht="12" customHeight="1">
      <c r="A208" s="92"/>
      <c r="B208" s="7" t="str">
        <f>Inputs!$C$3</f>
        <v>Utah Results of Operations - December 2014</v>
      </c>
      <c r="C208" s="92"/>
      <c r="D208" s="81"/>
      <c r="E208" s="81"/>
      <c r="F208" s="109"/>
      <c r="G208" s="81"/>
      <c r="H208" s="92"/>
      <c r="I208" s="129"/>
      <c r="J208" s="86"/>
      <c r="L208" s="374">
        <f t="shared" si="7"/>
        <v>0</v>
      </c>
      <c r="M208" s="67"/>
      <c r="N208" s="67" t="str">
        <f t="shared" si="8"/>
        <v/>
      </c>
      <c r="O208" s="68">
        <f t="shared" si="6"/>
        <v>0</v>
      </c>
      <c r="P208" s="68" t="s">
        <v>13</v>
      </c>
      <c r="R208" s="68"/>
    </row>
    <row r="209" spans="1:18" ht="12" customHeight="1">
      <c r="A209" s="92"/>
      <c r="B209" s="32" t="s">
        <v>161</v>
      </c>
      <c r="C209" s="92"/>
      <c r="D209" s="81"/>
      <c r="E209" s="81"/>
      <c r="F209" s="109"/>
      <c r="G209" s="81"/>
      <c r="H209" s="92"/>
      <c r="I209" s="129"/>
      <c r="J209" s="86"/>
      <c r="L209" s="374">
        <f t="shared" si="7"/>
        <v>0</v>
      </c>
      <c r="M209" s="67"/>
      <c r="N209" s="67" t="str">
        <f t="shared" si="8"/>
        <v/>
      </c>
      <c r="O209" s="68">
        <f t="shared" si="6"/>
        <v>0</v>
      </c>
      <c r="P209" s="68" t="s">
        <v>13</v>
      </c>
      <c r="R209" s="68"/>
    </row>
    <row r="210" spans="1:18" ht="12" customHeight="1">
      <c r="A210" s="92"/>
      <c r="B210" s="23"/>
      <c r="C210" s="92"/>
      <c r="D210" s="81"/>
      <c r="E210" s="81"/>
      <c r="F210" s="109"/>
      <c r="G210" s="81"/>
      <c r="H210" s="92"/>
      <c r="I210" s="129"/>
      <c r="J210" s="86"/>
      <c r="L210" s="374">
        <f t="shared" si="7"/>
        <v>0</v>
      </c>
      <c r="M210" s="67"/>
      <c r="N210" s="67" t="str">
        <f t="shared" si="8"/>
        <v/>
      </c>
      <c r="O210" s="68">
        <f t="shared" si="6"/>
        <v>0</v>
      </c>
      <c r="P210" s="68" t="s">
        <v>13</v>
      </c>
      <c r="R210" s="68"/>
    </row>
    <row r="211" spans="1:18" ht="12" customHeight="1">
      <c r="A211" s="92"/>
      <c r="B211" s="92"/>
      <c r="C211" s="92"/>
      <c r="D211" s="81"/>
      <c r="E211" s="81"/>
      <c r="F211" s="109"/>
      <c r="G211" s="81"/>
      <c r="H211" s="92"/>
      <c r="I211" s="129"/>
      <c r="J211" s="86"/>
      <c r="L211" s="374">
        <f t="shared" si="7"/>
        <v>0</v>
      </c>
      <c r="M211" s="67"/>
      <c r="N211" s="67" t="str">
        <f t="shared" si="8"/>
        <v/>
      </c>
      <c r="O211" s="68">
        <f t="shared" si="6"/>
        <v>0</v>
      </c>
      <c r="P211" s="68" t="s">
        <v>13</v>
      </c>
      <c r="R211" s="68"/>
    </row>
    <row r="212" spans="1:18" ht="12" customHeight="1">
      <c r="A212" s="92"/>
      <c r="F212" s="89" t="s">
        <v>1</v>
      </c>
      <c r="H212" s="79"/>
      <c r="I212" s="90" t="str">
        <f>+Inputs!$C$6</f>
        <v>UTAH</v>
      </c>
      <c r="L212" s="374">
        <f t="shared" si="7"/>
        <v>0</v>
      </c>
      <c r="M212" s="67"/>
      <c r="N212" s="67" t="str">
        <f t="shared" si="8"/>
        <v/>
      </c>
      <c r="O212" s="68" t="str">
        <f t="shared" si="6"/>
        <v>TOTAL</v>
      </c>
      <c r="P212" s="68" t="s">
        <v>13</v>
      </c>
      <c r="R212" s="68"/>
    </row>
    <row r="213" spans="1:18" ht="12" customHeight="1">
      <c r="A213" s="92"/>
      <c r="D213" s="42" t="s">
        <v>2</v>
      </c>
      <c r="E213" s="42" t="s">
        <v>3</v>
      </c>
      <c r="F213" s="41" t="s">
        <v>4</v>
      </c>
      <c r="G213" s="42" t="s">
        <v>5</v>
      </c>
      <c r="H213" s="42" t="s">
        <v>6</v>
      </c>
      <c r="I213" s="43" t="s">
        <v>7</v>
      </c>
      <c r="J213" s="42" t="s">
        <v>8</v>
      </c>
      <c r="L213" s="374" t="str">
        <f t="shared" si="7"/>
        <v>COMPANY</v>
      </c>
      <c r="M213" s="67"/>
      <c r="N213" s="67" t="str">
        <f t="shared" si="8"/>
        <v>ACCOUNTFACTOR</v>
      </c>
      <c r="O213" s="68" t="str">
        <f t="shared" si="6"/>
        <v>COMPANY</v>
      </c>
      <c r="P213" s="68" t="s">
        <v>13</v>
      </c>
      <c r="R213" s="68"/>
    </row>
    <row r="214" spans="1:18" ht="12" customHeight="1">
      <c r="A214" s="92"/>
      <c r="B214" s="38" t="s">
        <v>10</v>
      </c>
      <c r="C214" s="92"/>
      <c r="D214" s="81"/>
      <c r="E214" s="81"/>
      <c r="F214" s="84"/>
      <c r="G214" s="84"/>
      <c r="H214" s="106"/>
      <c r="I214" s="117"/>
      <c r="J214" s="88"/>
      <c r="L214" s="374">
        <f t="shared" si="7"/>
        <v>0</v>
      </c>
      <c r="M214" s="67"/>
      <c r="N214" s="67" t="str">
        <f t="shared" si="8"/>
        <v/>
      </c>
      <c r="O214" s="68">
        <f t="shared" si="6"/>
        <v>0</v>
      </c>
      <c r="P214" s="68" t="s">
        <v>13</v>
      </c>
      <c r="R214" s="68"/>
    </row>
    <row r="215" spans="1:18" ht="12" customHeight="1">
      <c r="A215" s="91"/>
      <c r="B215" s="92" t="s">
        <v>2117</v>
      </c>
      <c r="C215" s="156"/>
      <c r="D215" s="84">
        <v>252</v>
      </c>
      <c r="E215" s="84" t="s">
        <v>244</v>
      </c>
      <c r="F215" s="86">
        <v>-59506.985384615364</v>
      </c>
      <c r="G215" s="79" t="s">
        <v>147</v>
      </c>
      <c r="H215" s="82">
        <f>VLOOKUP(G215,'Alloc. Factors'!$B$2:$M$110,7,FALSE)</f>
        <v>0</v>
      </c>
      <c r="I215" s="83">
        <f t="shared" ref="I215:I220" si="9">F215*H215</f>
        <v>0</v>
      </c>
      <c r="J215" s="93" t="s">
        <v>1879</v>
      </c>
      <c r="L215" s="374">
        <f t="shared" si="7"/>
        <v>-59506.985384615364</v>
      </c>
      <c r="M215" s="67"/>
      <c r="N215" s="67" t="str">
        <f t="shared" si="8"/>
        <v>252CA</v>
      </c>
      <c r="O215" s="68">
        <f t="shared" si="6"/>
        <v>-59506.985384615364</v>
      </c>
      <c r="P215" s="68" t="s">
        <v>13</v>
      </c>
      <c r="R215" s="68"/>
    </row>
    <row r="216" spans="1:18" ht="12" customHeight="1">
      <c r="A216" s="91"/>
      <c r="B216" s="92" t="s">
        <v>2117</v>
      </c>
      <c r="C216" s="156"/>
      <c r="D216" s="84">
        <v>252</v>
      </c>
      <c r="E216" s="84" t="s">
        <v>244</v>
      </c>
      <c r="F216" s="86">
        <v>-486070.63230769185</v>
      </c>
      <c r="G216" s="79" t="s">
        <v>148</v>
      </c>
      <c r="H216" s="82">
        <f>VLOOKUP(G216,'Alloc. Factors'!$B$2:$M$110,7,FALSE)</f>
        <v>0</v>
      </c>
      <c r="I216" s="83">
        <f t="shared" si="9"/>
        <v>0</v>
      </c>
      <c r="J216" s="93" t="s">
        <v>1879</v>
      </c>
      <c r="L216" s="374">
        <f t="shared" si="7"/>
        <v>-486070.63230769185</v>
      </c>
      <c r="M216" s="67"/>
      <c r="N216" s="67" t="str">
        <f t="shared" si="8"/>
        <v>252OR</v>
      </c>
      <c r="O216" s="68">
        <f t="shared" si="6"/>
        <v>-486070.63230769185</v>
      </c>
      <c r="P216" s="68" t="s">
        <v>13</v>
      </c>
      <c r="R216" s="68"/>
    </row>
    <row r="217" spans="1:18" ht="12" customHeight="1">
      <c r="A217" s="91"/>
      <c r="B217" s="92" t="s">
        <v>2117</v>
      </c>
      <c r="C217" s="156"/>
      <c r="D217" s="84">
        <v>252</v>
      </c>
      <c r="E217" s="84" t="s">
        <v>244</v>
      </c>
      <c r="F217" s="86">
        <v>-290457.87692307687</v>
      </c>
      <c r="G217" s="79" t="s">
        <v>149</v>
      </c>
      <c r="H217" s="82">
        <f>VLOOKUP(G217,'Alloc. Factors'!$B$2:$M$110,7,FALSE)</f>
        <v>0</v>
      </c>
      <c r="I217" s="83">
        <f t="shared" si="9"/>
        <v>0</v>
      </c>
      <c r="J217" s="93" t="s">
        <v>1879</v>
      </c>
      <c r="L217" s="374">
        <f t="shared" si="7"/>
        <v>-290457.87692307687</v>
      </c>
      <c r="M217" s="67"/>
      <c r="N217" s="67" t="str">
        <f t="shared" si="8"/>
        <v>252WA</v>
      </c>
      <c r="O217" s="68">
        <f t="shared" si="6"/>
        <v>-290457.87692307687</v>
      </c>
      <c r="P217" s="68" t="s">
        <v>13</v>
      </c>
      <c r="R217" s="68"/>
    </row>
    <row r="218" spans="1:18" ht="12" customHeight="1">
      <c r="A218" s="91"/>
      <c r="B218" s="92" t="s">
        <v>2117</v>
      </c>
      <c r="C218" s="156"/>
      <c r="D218" s="84">
        <v>252</v>
      </c>
      <c r="E218" s="84" t="s">
        <v>244</v>
      </c>
      <c r="F218" s="86">
        <v>-112616.74923076923</v>
      </c>
      <c r="G218" s="79" t="s">
        <v>150</v>
      </c>
      <c r="H218" s="82">
        <f>VLOOKUP(G218,'Alloc. Factors'!$B$2:$M$110,7,FALSE)</f>
        <v>0</v>
      </c>
      <c r="I218" s="83">
        <f t="shared" si="9"/>
        <v>0</v>
      </c>
      <c r="J218" s="93" t="s">
        <v>1879</v>
      </c>
      <c r="L218" s="374">
        <f t="shared" si="7"/>
        <v>-112616.74923076923</v>
      </c>
      <c r="M218" s="67"/>
      <c r="N218" s="67" t="str">
        <f t="shared" si="8"/>
        <v>252ID</v>
      </c>
      <c r="O218" s="68">
        <f t="shared" si="6"/>
        <v>-112616.74923076923</v>
      </c>
      <c r="P218" s="68" t="s">
        <v>13</v>
      </c>
      <c r="R218" s="68"/>
    </row>
    <row r="219" spans="1:18" ht="12" customHeight="1">
      <c r="A219" s="91"/>
      <c r="B219" s="92" t="s">
        <v>2117</v>
      </c>
      <c r="C219" s="155"/>
      <c r="D219" s="84">
        <v>252</v>
      </c>
      <c r="E219" s="84" t="s">
        <v>244</v>
      </c>
      <c r="F219" s="86">
        <v>-3937399.9938461534</v>
      </c>
      <c r="G219" s="79" t="s">
        <v>146</v>
      </c>
      <c r="H219" s="82">
        <f>VLOOKUP(G219,'Alloc. Factors'!$B$2:$M$110,7,FALSE)</f>
        <v>1</v>
      </c>
      <c r="I219" s="83">
        <f t="shared" si="9"/>
        <v>-3937399.9938461534</v>
      </c>
      <c r="J219" s="93" t="s">
        <v>1879</v>
      </c>
      <c r="L219" s="374">
        <f t="shared" si="7"/>
        <v>-3937399.9938461534</v>
      </c>
      <c r="M219" s="67"/>
      <c r="N219" s="67" t="str">
        <f t="shared" si="8"/>
        <v>252UT</v>
      </c>
      <c r="O219" s="68">
        <f t="shared" si="6"/>
        <v>-3937399.9938461534</v>
      </c>
      <c r="P219" s="68" t="s">
        <v>13</v>
      </c>
      <c r="R219" s="68"/>
    </row>
    <row r="220" spans="1:18" ht="12" customHeight="1">
      <c r="A220" s="91"/>
      <c r="B220" s="92" t="s">
        <v>2117</v>
      </c>
      <c r="C220" s="155"/>
      <c r="D220" s="84">
        <v>252</v>
      </c>
      <c r="E220" s="84" t="s">
        <v>244</v>
      </c>
      <c r="F220" s="86">
        <v>-3345002.28</v>
      </c>
      <c r="G220" s="79" t="s">
        <v>104</v>
      </c>
      <c r="H220" s="82">
        <f>VLOOKUP(G220,'Alloc. Factors'!$B$2:$M$110,7,FALSE)</f>
        <v>0</v>
      </c>
      <c r="I220" s="83">
        <f t="shared" si="9"/>
        <v>0</v>
      </c>
      <c r="J220" s="93" t="s">
        <v>1879</v>
      </c>
      <c r="L220" s="374">
        <f t="shared" si="7"/>
        <v>-3345002.28</v>
      </c>
      <c r="M220" s="67"/>
      <c r="N220" s="67" t="str">
        <f t="shared" si="8"/>
        <v>252WYP</v>
      </c>
      <c r="O220" s="68">
        <f t="shared" si="6"/>
        <v>-3345002.28</v>
      </c>
      <c r="P220" s="68" t="s">
        <v>13</v>
      </c>
      <c r="R220" s="68"/>
    </row>
    <row r="221" spans="1:18" ht="12" customHeight="1">
      <c r="A221" s="91"/>
      <c r="B221" s="92" t="s">
        <v>2117</v>
      </c>
      <c r="C221" s="156"/>
      <c r="D221" s="84">
        <v>252</v>
      </c>
      <c r="E221" s="84" t="s">
        <v>244</v>
      </c>
      <c r="F221" s="86">
        <v>8231054.5176923946</v>
      </c>
      <c r="G221" s="79" t="s">
        <v>27</v>
      </c>
      <c r="H221" s="82">
        <f>VLOOKUP(G221,'Alloc. Factors'!$B$2:$M$110,7,FALSE)</f>
        <v>0.43330006394429971</v>
      </c>
      <c r="I221" s="83">
        <f t="shared" ref="I221" si="10">F221*H221</f>
        <v>3566516.4488451313</v>
      </c>
      <c r="J221" s="93" t="s">
        <v>1879</v>
      </c>
      <c r="L221" s="374">
        <f t="shared" si="7"/>
        <v>8231054.5176923946</v>
      </c>
      <c r="M221" s="67"/>
      <c r="N221" s="67" t="str">
        <f t="shared" si="8"/>
        <v>252SG</v>
      </c>
      <c r="O221" s="68">
        <f t="shared" si="6"/>
        <v>8231054.5176923946</v>
      </c>
      <c r="P221" s="68" t="s">
        <v>13</v>
      </c>
      <c r="R221" s="68"/>
    </row>
    <row r="222" spans="1:18" ht="12" customHeight="1">
      <c r="A222" s="91"/>
      <c r="B222" s="92"/>
      <c r="C222" s="156"/>
      <c r="D222" s="84"/>
      <c r="E222" s="84"/>
      <c r="F222" s="835">
        <f>ROUND(SUM(F214:F221),0)</f>
        <v>0</v>
      </c>
      <c r="H222" s="82"/>
      <c r="I222" s="756">
        <f>SUM(I214:I221)</f>
        <v>-370883.54500102205</v>
      </c>
      <c r="J222" s="93" t="s">
        <v>13</v>
      </c>
      <c r="L222" s="374">
        <f t="shared" si="7"/>
        <v>0</v>
      </c>
      <c r="M222" s="67"/>
      <c r="N222" s="67" t="str">
        <f t="shared" si="8"/>
        <v/>
      </c>
      <c r="O222" s="68">
        <f t="shared" si="6"/>
        <v>0</v>
      </c>
      <c r="P222" s="68" t="s">
        <v>13</v>
      </c>
      <c r="R222" s="68"/>
    </row>
    <row r="223" spans="1:18" ht="12" customHeight="1">
      <c r="A223" s="91"/>
      <c r="B223" s="92"/>
      <c r="C223" s="156"/>
      <c r="D223" s="84"/>
      <c r="E223" s="84"/>
      <c r="F223" s="259"/>
      <c r="G223" s="81"/>
      <c r="H223" s="82"/>
      <c r="I223" s="86"/>
      <c r="J223" s="93" t="s">
        <v>13</v>
      </c>
      <c r="L223" s="374">
        <f t="shared" si="7"/>
        <v>0</v>
      </c>
      <c r="M223" s="67"/>
      <c r="N223" s="67" t="str">
        <f t="shared" si="8"/>
        <v/>
      </c>
      <c r="O223" s="68">
        <f t="shared" si="6"/>
        <v>0</v>
      </c>
      <c r="P223" s="68" t="s">
        <v>13</v>
      </c>
      <c r="R223" s="68"/>
    </row>
    <row r="224" spans="1:18" ht="12" customHeight="1">
      <c r="A224" s="91"/>
      <c r="B224" s="106"/>
      <c r="C224" s="106"/>
      <c r="D224" s="93"/>
      <c r="E224" s="93"/>
      <c r="F224" s="117"/>
      <c r="G224" s="93"/>
      <c r="H224" s="106"/>
      <c r="I224" s="107"/>
      <c r="J224" s="83"/>
      <c r="L224" s="374">
        <f t="shared" si="7"/>
        <v>0</v>
      </c>
      <c r="M224" s="67"/>
      <c r="N224" s="67" t="str">
        <f t="shared" si="8"/>
        <v/>
      </c>
      <c r="O224" s="68">
        <f t="shared" si="6"/>
        <v>0</v>
      </c>
      <c r="P224" s="68" t="s">
        <v>13</v>
      </c>
      <c r="R224" s="68"/>
    </row>
    <row r="225" spans="1:18" ht="12" customHeight="1">
      <c r="A225" s="91"/>
      <c r="B225" s="36"/>
      <c r="C225" s="144"/>
      <c r="D225" s="146"/>
      <c r="E225" s="145"/>
      <c r="F225" s="129"/>
      <c r="G225" s="81"/>
      <c r="H225" s="106"/>
      <c r="I225" s="117"/>
      <c r="J225" s="93"/>
      <c r="L225" s="374">
        <f t="shared" si="7"/>
        <v>0</v>
      </c>
      <c r="M225" s="67"/>
      <c r="N225" s="67" t="str">
        <f t="shared" si="8"/>
        <v/>
      </c>
      <c r="O225" s="68">
        <f t="shared" si="6"/>
        <v>0</v>
      </c>
      <c r="P225" s="68" t="s">
        <v>13</v>
      </c>
      <c r="R225" s="68"/>
    </row>
    <row r="226" spans="1:18" ht="12" customHeight="1">
      <c r="A226" s="91"/>
      <c r="B226" s="96"/>
      <c r="C226" s="144"/>
      <c r="D226" s="145"/>
      <c r="E226" s="145"/>
      <c r="F226" s="109"/>
      <c r="G226" s="86"/>
      <c r="H226" s="82"/>
      <c r="I226" s="83"/>
      <c r="J226" s="95"/>
      <c r="L226" s="374">
        <f t="shared" si="7"/>
        <v>0</v>
      </c>
      <c r="M226" s="67"/>
      <c r="N226" s="67" t="str">
        <f t="shared" si="8"/>
        <v/>
      </c>
      <c r="O226" s="68">
        <f t="shared" si="6"/>
        <v>0</v>
      </c>
      <c r="P226" s="68" t="s">
        <v>13</v>
      </c>
      <c r="R226" s="68"/>
    </row>
    <row r="227" spans="1:18" ht="12" customHeight="1">
      <c r="A227" s="91"/>
      <c r="B227" s="96"/>
      <c r="C227" s="92"/>
      <c r="D227" s="81"/>
      <c r="E227" s="81"/>
      <c r="F227" s="86"/>
      <c r="G227" s="86"/>
      <c r="H227" s="82"/>
      <c r="I227" s="83"/>
      <c r="J227" s="95"/>
      <c r="L227" s="374">
        <f t="shared" si="7"/>
        <v>0</v>
      </c>
      <c r="M227" s="67"/>
      <c r="N227" s="67" t="str">
        <f t="shared" si="8"/>
        <v/>
      </c>
      <c r="O227" s="68">
        <f t="shared" si="6"/>
        <v>0</v>
      </c>
      <c r="P227" s="68" t="s">
        <v>13</v>
      </c>
      <c r="R227" s="68"/>
    </row>
    <row r="228" spans="1:18" ht="12" customHeight="1">
      <c r="A228" s="91"/>
      <c r="B228" s="96"/>
      <c r="C228" s="144"/>
      <c r="D228" s="145"/>
      <c r="E228" s="145"/>
      <c r="F228" s="109"/>
      <c r="G228" s="86"/>
      <c r="H228" s="82"/>
      <c r="I228" s="83"/>
      <c r="J228" s="95"/>
      <c r="L228" s="374">
        <f t="shared" si="7"/>
        <v>0</v>
      </c>
      <c r="M228" s="67"/>
      <c r="N228" s="67" t="str">
        <f t="shared" si="8"/>
        <v/>
      </c>
      <c r="O228" s="68">
        <f t="shared" si="6"/>
        <v>0</v>
      </c>
      <c r="P228" s="68" t="s">
        <v>13</v>
      </c>
      <c r="R228" s="68"/>
    </row>
    <row r="229" spans="1:18" ht="12" customHeight="1">
      <c r="A229" s="91"/>
      <c r="B229" s="148"/>
      <c r="C229" s="144"/>
      <c r="D229" s="145"/>
      <c r="E229" s="145"/>
      <c r="F229" s="117"/>
      <c r="G229" s="146"/>
      <c r="H229" s="82"/>
      <c r="I229" s="83"/>
      <c r="J229" s="95"/>
      <c r="L229" s="374">
        <f t="shared" si="7"/>
        <v>0</v>
      </c>
      <c r="M229" s="67"/>
      <c r="N229" s="67" t="str">
        <f t="shared" si="8"/>
        <v/>
      </c>
      <c r="O229" s="68">
        <f t="shared" si="6"/>
        <v>0</v>
      </c>
      <c r="P229" s="68" t="s">
        <v>13</v>
      </c>
      <c r="R229" s="68"/>
    </row>
    <row r="230" spans="1:18" ht="12" customHeight="1">
      <c r="A230" s="91"/>
      <c r="B230" s="106"/>
      <c r="C230" s="106"/>
      <c r="D230" s="93"/>
      <c r="E230" s="93"/>
      <c r="F230" s="117"/>
      <c r="G230" s="93"/>
      <c r="H230" s="106"/>
      <c r="I230" s="107"/>
      <c r="J230" s="83"/>
      <c r="L230" s="374">
        <f t="shared" si="7"/>
        <v>0</v>
      </c>
      <c r="M230" s="67"/>
      <c r="N230" s="67" t="str">
        <f t="shared" si="8"/>
        <v/>
      </c>
      <c r="O230" s="68">
        <f t="shared" si="6"/>
        <v>0</v>
      </c>
      <c r="P230" s="68" t="s">
        <v>13</v>
      </c>
      <c r="R230" s="68"/>
    </row>
    <row r="231" spans="1:18" ht="12" customHeight="1">
      <c r="A231" s="91"/>
      <c r="B231" s="106"/>
      <c r="C231" s="106"/>
      <c r="D231" s="93"/>
      <c r="E231" s="93"/>
      <c r="F231" s="117"/>
      <c r="G231" s="93"/>
      <c r="H231" s="106"/>
      <c r="I231" s="107"/>
      <c r="J231" s="83"/>
      <c r="L231" s="374">
        <f t="shared" si="7"/>
        <v>0</v>
      </c>
      <c r="M231" s="67"/>
      <c r="N231" s="67" t="str">
        <f t="shared" si="8"/>
        <v/>
      </c>
      <c r="O231" s="68">
        <f t="shared" si="6"/>
        <v>0</v>
      </c>
      <c r="P231" s="68" t="s">
        <v>13</v>
      </c>
      <c r="R231" s="68"/>
    </row>
    <row r="232" spans="1:18" ht="12" customHeight="1">
      <c r="A232" s="91"/>
      <c r="B232" s="36"/>
      <c r="C232" s="144"/>
      <c r="D232" s="146"/>
      <c r="E232" s="145"/>
      <c r="F232" s="129"/>
      <c r="G232" s="81"/>
      <c r="H232" s="106"/>
      <c r="I232" s="117"/>
      <c r="J232" s="93"/>
      <c r="L232" s="374">
        <f t="shared" si="7"/>
        <v>0</v>
      </c>
      <c r="M232" s="67"/>
      <c r="N232" s="67" t="str">
        <f t="shared" si="8"/>
        <v/>
      </c>
      <c r="O232" s="68">
        <f t="shared" si="6"/>
        <v>0</v>
      </c>
      <c r="P232" s="68" t="s">
        <v>13</v>
      </c>
      <c r="R232" s="68"/>
    </row>
    <row r="233" spans="1:18" ht="12" customHeight="1">
      <c r="A233" s="91"/>
      <c r="B233" s="96"/>
      <c r="C233" s="144"/>
      <c r="D233" s="145"/>
      <c r="E233" s="145"/>
      <c r="F233" s="109"/>
      <c r="G233" s="86"/>
      <c r="H233" s="82"/>
      <c r="I233" s="83"/>
      <c r="J233" s="95"/>
      <c r="L233" s="374">
        <f t="shared" si="7"/>
        <v>0</v>
      </c>
      <c r="M233" s="67"/>
      <c r="N233" s="67" t="str">
        <f t="shared" si="8"/>
        <v/>
      </c>
      <c r="O233" s="68">
        <f t="shared" si="6"/>
        <v>0</v>
      </c>
      <c r="P233" s="68" t="s">
        <v>13</v>
      </c>
      <c r="R233" s="68"/>
    </row>
    <row r="234" spans="1:18" ht="12" customHeight="1">
      <c r="A234" s="91"/>
      <c r="B234" s="96"/>
      <c r="C234" s="92"/>
      <c r="D234" s="81"/>
      <c r="E234" s="81"/>
      <c r="F234" s="86"/>
      <c r="G234" s="86"/>
      <c r="H234" s="82"/>
      <c r="I234" s="83"/>
      <c r="J234" s="95"/>
      <c r="L234" s="374">
        <f t="shared" si="7"/>
        <v>0</v>
      </c>
      <c r="M234" s="67"/>
      <c r="N234" s="67" t="str">
        <f t="shared" si="8"/>
        <v/>
      </c>
      <c r="O234" s="68">
        <f t="shared" si="6"/>
        <v>0</v>
      </c>
      <c r="P234" s="68" t="s">
        <v>13</v>
      </c>
      <c r="R234" s="68"/>
    </row>
    <row r="235" spans="1:18" ht="12" customHeight="1">
      <c r="A235" s="91"/>
      <c r="B235" s="92"/>
      <c r="C235" s="92"/>
      <c r="D235" s="81"/>
      <c r="E235" s="81"/>
      <c r="F235" s="86"/>
      <c r="G235" s="86"/>
      <c r="H235" s="82"/>
      <c r="I235" s="83"/>
      <c r="J235" s="95"/>
      <c r="L235" s="374">
        <f t="shared" si="7"/>
        <v>0</v>
      </c>
      <c r="M235" s="67"/>
      <c r="N235" s="67" t="str">
        <f t="shared" si="8"/>
        <v/>
      </c>
      <c r="O235" s="68">
        <f t="shared" si="6"/>
        <v>0</v>
      </c>
      <c r="P235" s="68" t="s">
        <v>13</v>
      </c>
      <c r="R235" s="68"/>
    </row>
    <row r="236" spans="1:18" ht="12" customHeight="1">
      <c r="A236" s="91"/>
      <c r="B236" s="106"/>
      <c r="C236" s="106"/>
      <c r="D236" s="93"/>
      <c r="E236" s="93"/>
      <c r="F236" s="117"/>
      <c r="G236" s="93"/>
      <c r="H236" s="106"/>
      <c r="I236" s="107"/>
      <c r="J236" s="83"/>
      <c r="L236" s="374">
        <f t="shared" si="7"/>
        <v>0</v>
      </c>
      <c r="M236" s="67"/>
      <c r="N236" s="67" t="str">
        <f t="shared" si="8"/>
        <v/>
      </c>
      <c r="O236" s="68">
        <f t="shared" si="6"/>
        <v>0</v>
      </c>
      <c r="P236" s="68" t="s">
        <v>13</v>
      </c>
      <c r="R236" s="68"/>
    </row>
    <row r="237" spans="1:18" ht="12" customHeight="1">
      <c r="A237" s="91"/>
      <c r="B237" s="106"/>
      <c r="C237" s="106"/>
      <c r="D237" s="93"/>
      <c r="E237" s="93"/>
      <c r="F237" s="117"/>
      <c r="G237" s="93"/>
      <c r="H237" s="106"/>
      <c r="I237" s="107"/>
      <c r="J237" s="83"/>
      <c r="L237" s="374">
        <f t="shared" si="7"/>
        <v>0</v>
      </c>
      <c r="M237" s="67"/>
      <c r="N237" s="67" t="str">
        <f t="shared" si="8"/>
        <v/>
      </c>
      <c r="O237" s="68">
        <f t="shared" si="6"/>
        <v>0</v>
      </c>
      <c r="P237" s="68" t="s">
        <v>13</v>
      </c>
      <c r="R237" s="68"/>
    </row>
    <row r="238" spans="1:18" ht="12" customHeight="1">
      <c r="A238" s="91"/>
      <c r="B238" s="106"/>
      <c r="C238" s="106"/>
      <c r="D238" s="93"/>
      <c r="E238" s="93"/>
      <c r="F238" s="117"/>
      <c r="G238" s="93"/>
      <c r="H238" s="106"/>
      <c r="I238" s="107"/>
      <c r="J238" s="83"/>
      <c r="L238" s="374">
        <f t="shared" si="7"/>
        <v>0</v>
      </c>
      <c r="M238" s="67"/>
      <c r="N238" s="67" t="str">
        <f t="shared" si="8"/>
        <v/>
      </c>
      <c r="O238" s="68">
        <f t="shared" si="6"/>
        <v>0</v>
      </c>
      <c r="P238" s="68" t="s">
        <v>13</v>
      </c>
      <c r="R238" s="68"/>
    </row>
    <row r="239" spans="1:18" ht="12" customHeight="1">
      <c r="A239" s="91"/>
      <c r="B239" s="106"/>
      <c r="C239" s="106"/>
      <c r="D239" s="93"/>
      <c r="E239" s="93"/>
      <c r="F239" s="117"/>
      <c r="G239" s="93"/>
      <c r="H239" s="106"/>
      <c r="I239" s="107"/>
      <c r="J239" s="83"/>
      <c r="L239" s="374">
        <f t="shared" si="7"/>
        <v>0</v>
      </c>
      <c r="M239" s="67"/>
      <c r="N239" s="67" t="str">
        <f t="shared" si="8"/>
        <v/>
      </c>
      <c r="O239" s="68">
        <f t="shared" si="6"/>
        <v>0</v>
      </c>
      <c r="P239" s="68" t="s">
        <v>13</v>
      </c>
      <c r="R239" s="68"/>
    </row>
    <row r="240" spans="1:18" ht="12" customHeight="1">
      <c r="A240" s="91"/>
      <c r="B240" s="91"/>
      <c r="C240" s="91"/>
      <c r="D240" s="93"/>
      <c r="E240" s="88"/>
      <c r="F240" s="123" t="s">
        <v>13</v>
      </c>
      <c r="G240" s="88"/>
      <c r="H240" s="91"/>
      <c r="I240" s="130"/>
      <c r="J240" s="137"/>
      <c r="L240" s="374">
        <f t="shared" si="7"/>
        <v>0</v>
      </c>
      <c r="M240" s="67"/>
      <c r="N240" s="67" t="str">
        <f t="shared" si="8"/>
        <v/>
      </c>
      <c r="O240" s="68" t="str">
        <f t="shared" si="6"/>
        <v xml:space="preserve"> </v>
      </c>
      <c r="P240" s="68" t="s">
        <v>13</v>
      </c>
      <c r="R240" s="68"/>
    </row>
    <row r="241" spans="1:18" ht="12" customHeight="1">
      <c r="A241" s="91"/>
      <c r="B241" s="91"/>
      <c r="C241" s="91"/>
      <c r="D241" s="93"/>
      <c r="E241" s="88"/>
      <c r="F241" s="123"/>
      <c r="G241" s="88"/>
      <c r="H241" s="91"/>
      <c r="I241" s="130"/>
      <c r="J241" s="137"/>
      <c r="L241" s="374">
        <f t="shared" si="7"/>
        <v>0</v>
      </c>
      <c r="M241" s="67"/>
      <c r="N241" s="67" t="str">
        <f t="shared" si="8"/>
        <v/>
      </c>
      <c r="O241" s="68">
        <f t="shared" si="6"/>
        <v>0</v>
      </c>
      <c r="P241" s="68" t="s">
        <v>13</v>
      </c>
      <c r="R241" s="68"/>
    </row>
    <row r="242" spans="1:18" ht="12" customHeight="1">
      <c r="A242" s="91"/>
      <c r="B242" s="91"/>
      <c r="C242" s="91"/>
      <c r="D242" s="93"/>
      <c r="E242" s="88"/>
      <c r="F242" s="123" t="s">
        <v>13</v>
      </c>
      <c r="G242" s="88"/>
      <c r="H242" s="91"/>
      <c r="I242" s="130"/>
      <c r="J242" s="137"/>
      <c r="L242" s="374">
        <f t="shared" si="7"/>
        <v>0</v>
      </c>
      <c r="M242" s="67"/>
      <c r="N242" s="67" t="str">
        <f t="shared" si="8"/>
        <v/>
      </c>
      <c r="O242" s="68" t="str">
        <f t="shared" si="6"/>
        <v xml:space="preserve"> </v>
      </c>
      <c r="P242" s="68" t="s">
        <v>13</v>
      </c>
      <c r="R242" s="68"/>
    </row>
    <row r="243" spans="1:18" ht="12" customHeight="1">
      <c r="A243" s="91"/>
      <c r="B243" s="91"/>
      <c r="C243" s="91"/>
      <c r="D243" s="93"/>
      <c r="E243" s="88"/>
      <c r="F243" s="123"/>
      <c r="G243" s="88"/>
      <c r="H243" s="91"/>
      <c r="I243" s="130"/>
      <c r="J243" s="137"/>
      <c r="L243" s="374">
        <f t="shared" si="7"/>
        <v>0</v>
      </c>
      <c r="M243" s="67"/>
      <c r="N243" s="67" t="str">
        <f t="shared" si="8"/>
        <v/>
      </c>
      <c r="O243" s="68">
        <f t="shared" si="6"/>
        <v>0</v>
      </c>
      <c r="P243" s="68" t="s">
        <v>13</v>
      </c>
      <c r="R243" s="68"/>
    </row>
    <row r="244" spans="1:18" ht="12" customHeight="1">
      <c r="A244" s="91"/>
      <c r="B244" s="91"/>
      <c r="C244" s="91"/>
      <c r="D244" s="93"/>
      <c r="E244" s="88"/>
      <c r="F244" s="123"/>
      <c r="G244" s="88"/>
      <c r="H244" s="91"/>
      <c r="I244" s="130"/>
      <c r="J244" s="137"/>
      <c r="L244" s="374">
        <f t="shared" si="7"/>
        <v>0</v>
      </c>
      <c r="M244" s="67"/>
      <c r="N244" s="67" t="str">
        <f t="shared" si="8"/>
        <v/>
      </c>
      <c r="O244" s="68">
        <f t="shared" si="6"/>
        <v>0</v>
      </c>
      <c r="P244" s="68" t="s">
        <v>13</v>
      </c>
      <c r="R244" s="68"/>
    </row>
    <row r="245" spans="1:18" ht="12" customHeight="1">
      <c r="A245" s="91"/>
      <c r="B245" s="91"/>
      <c r="C245" s="91"/>
      <c r="D245" s="93"/>
      <c r="E245" s="88"/>
      <c r="F245" s="123"/>
      <c r="G245" s="88"/>
      <c r="H245" s="91"/>
      <c r="I245" s="130"/>
      <c r="J245" s="137"/>
      <c r="L245" s="374">
        <f t="shared" si="7"/>
        <v>0</v>
      </c>
      <c r="M245" s="67"/>
      <c r="N245" s="67" t="str">
        <f t="shared" si="8"/>
        <v/>
      </c>
      <c r="O245" s="68">
        <f t="shared" si="6"/>
        <v>0</v>
      </c>
      <c r="P245" s="68" t="s">
        <v>13</v>
      </c>
      <c r="R245" s="68"/>
    </row>
    <row r="246" spans="1:18" ht="12" customHeight="1">
      <c r="A246" s="91"/>
      <c r="B246" s="91"/>
      <c r="C246" s="91"/>
      <c r="D246" s="93"/>
      <c r="E246" s="88"/>
      <c r="F246" s="123"/>
      <c r="G246" s="88"/>
      <c r="H246" s="91"/>
      <c r="I246" s="130"/>
      <c r="J246" s="137"/>
      <c r="L246" s="374">
        <f t="shared" si="7"/>
        <v>0</v>
      </c>
      <c r="M246" s="67"/>
      <c r="N246" s="67" t="str">
        <f t="shared" si="8"/>
        <v/>
      </c>
      <c r="O246" s="68">
        <f t="shared" si="6"/>
        <v>0</v>
      </c>
      <c r="P246" s="68" t="s">
        <v>13</v>
      </c>
      <c r="R246" s="68"/>
    </row>
    <row r="247" spans="1:18" ht="12" customHeight="1">
      <c r="A247" s="91"/>
      <c r="B247" s="91"/>
      <c r="C247" s="91"/>
      <c r="D247" s="93"/>
      <c r="E247" s="88"/>
      <c r="F247" s="123"/>
      <c r="G247" s="88"/>
      <c r="H247" s="91"/>
      <c r="I247" s="130"/>
      <c r="J247" s="137"/>
      <c r="L247" s="374">
        <f t="shared" si="7"/>
        <v>0</v>
      </c>
      <c r="M247" s="67"/>
      <c r="N247" s="67" t="str">
        <f t="shared" si="8"/>
        <v/>
      </c>
      <c r="O247" s="68">
        <f t="shared" si="6"/>
        <v>0</v>
      </c>
      <c r="P247" s="68" t="s">
        <v>13</v>
      </c>
      <c r="R247" s="68"/>
    </row>
    <row r="248" spans="1:18" ht="12" customHeight="1">
      <c r="A248" s="91"/>
      <c r="B248" s="91"/>
      <c r="C248" s="91"/>
      <c r="D248" s="93"/>
      <c r="E248" s="88"/>
      <c r="F248" s="123"/>
      <c r="G248" s="88"/>
      <c r="H248" s="91"/>
      <c r="I248" s="130"/>
      <c r="J248" s="137"/>
      <c r="L248" s="374">
        <f t="shared" si="7"/>
        <v>0</v>
      </c>
      <c r="M248" s="67"/>
      <c r="N248" s="67" t="str">
        <f t="shared" si="8"/>
        <v/>
      </c>
      <c r="O248" s="68">
        <f t="shared" si="6"/>
        <v>0</v>
      </c>
      <c r="P248" s="68" t="s">
        <v>13</v>
      </c>
      <c r="R248" s="68"/>
    </row>
    <row r="249" spans="1:18" ht="12" customHeight="1">
      <c r="A249" s="91"/>
      <c r="B249" s="91"/>
      <c r="C249" s="91"/>
      <c r="D249" s="93"/>
      <c r="E249" s="88"/>
      <c r="F249" s="123"/>
      <c r="G249" s="88"/>
      <c r="H249" s="91"/>
      <c r="I249" s="130"/>
      <c r="J249" s="137"/>
      <c r="L249" s="374">
        <f t="shared" si="7"/>
        <v>0</v>
      </c>
      <c r="M249" s="67"/>
      <c r="N249" s="67" t="str">
        <f t="shared" si="8"/>
        <v/>
      </c>
      <c r="O249" s="68">
        <f t="shared" si="6"/>
        <v>0</v>
      </c>
      <c r="P249" s="68" t="s">
        <v>13</v>
      </c>
      <c r="R249" s="68"/>
    </row>
    <row r="250" spans="1:18" ht="12" customHeight="1">
      <c r="A250" s="91"/>
      <c r="B250" s="9" t="s">
        <v>13</v>
      </c>
      <c r="C250" s="91"/>
      <c r="D250" s="93"/>
      <c r="E250" s="88"/>
      <c r="F250" s="123"/>
      <c r="G250" s="88"/>
      <c r="H250" s="91"/>
      <c r="I250" s="130"/>
      <c r="J250" s="137"/>
      <c r="L250" s="374">
        <f t="shared" si="7"/>
        <v>0</v>
      </c>
      <c r="M250" s="67"/>
      <c r="N250" s="67" t="str">
        <f t="shared" si="8"/>
        <v/>
      </c>
      <c r="O250" s="68">
        <f t="shared" si="6"/>
        <v>0</v>
      </c>
      <c r="P250" s="68" t="s">
        <v>13</v>
      </c>
      <c r="R250" s="68"/>
    </row>
    <row r="251" spans="1:18" ht="12" customHeight="1">
      <c r="A251" s="91"/>
      <c r="B251" s="91"/>
      <c r="C251" s="91"/>
      <c r="D251" s="93"/>
      <c r="E251" s="88"/>
      <c r="F251" s="123"/>
      <c r="G251" s="88"/>
      <c r="H251" s="91"/>
      <c r="I251" s="130"/>
      <c r="J251" s="137"/>
      <c r="L251" s="374">
        <f t="shared" si="7"/>
        <v>0</v>
      </c>
      <c r="M251" s="67"/>
      <c r="N251" s="67" t="str">
        <f t="shared" si="8"/>
        <v/>
      </c>
      <c r="O251" s="68">
        <f t="shared" si="6"/>
        <v>0</v>
      </c>
      <c r="P251" s="68" t="s">
        <v>13</v>
      </c>
      <c r="R251" s="68"/>
    </row>
    <row r="252" spans="1:18" ht="12" customHeight="1">
      <c r="A252" s="91"/>
      <c r="B252" s="91"/>
      <c r="C252" s="91"/>
      <c r="D252" s="93"/>
      <c r="E252" s="88"/>
      <c r="F252" s="123"/>
      <c r="G252" s="88"/>
      <c r="H252" s="91"/>
      <c r="I252" s="130"/>
      <c r="J252" s="137"/>
      <c r="L252" s="374">
        <f t="shared" si="7"/>
        <v>0</v>
      </c>
      <c r="M252" s="67"/>
      <c r="N252" s="67" t="str">
        <f t="shared" si="8"/>
        <v/>
      </c>
      <c r="O252" s="68">
        <f t="shared" si="6"/>
        <v>0</v>
      </c>
      <c r="P252" s="68" t="s">
        <v>13</v>
      </c>
      <c r="R252" s="68"/>
    </row>
    <row r="253" spans="1:18" ht="12" customHeight="1">
      <c r="A253" s="91"/>
      <c r="B253" s="91"/>
      <c r="C253" s="91"/>
      <c r="D253" s="93"/>
      <c r="E253" s="88"/>
      <c r="F253" s="123"/>
      <c r="G253" s="88"/>
      <c r="H253" s="91"/>
      <c r="I253" s="130"/>
      <c r="J253" s="137"/>
      <c r="L253" s="374">
        <f t="shared" si="7"/>
        <v>0</v>
      </c>
      <c r="M253" s="67"/>
      <c r="N253" s="67" t="str">
        <f t="shared" si="8"/>
        <v/>
      </c>
      <c r="O253" s="68">
        <f t="shared" si="6"/>
        <v>0</v>
      </c>
      <c r="P253" s="68" t="s">
        <v>13</v>
      </c>
      <c r="R253" s="68"/>
    </row>
    <row r="254" spans="1:18" ht="12" customHeight="1">
      <c r="A254" s="91"/>
      <c r="B254" s="91"/>
      <c r="C254" s="91"/>
      <c r="D254" s="93"/>
      <c r="E254" s="88"/>
      <c r="F254" s="123"/>
      <c r="G254" s="88"/>
      <c r="H254" s="91"/>
      <c r="I254" s="130"/>
      <c r="J254" s="137"/>
      <c r="L254" s="374">
        <f t="shared" si="7"/>
        <v>0</v>
      </c>
      <c r="M254" s="67"/>
      <c r="N254" s="67" t="str">
        <f t="shared" si="8"/>
        <v/>
      </c>
      <c r="O254" s="68">
        <f t="shared" si="6"/>
        <v>0</v>
      </c>
      <c r="P254" s="68" t="s">
        <v>13</v>
      </c>
      <c r="R254" s="68"/>
    </row>
    <row r="255" spans="1:18" ht="12" customHeight="1">
      <c r="A255" s="91"/>
      <c r="B255" s="91"/>
      <c r="C255" s="91"/>
      <c r="D255" s="93"/>
      <c r="E255" s="88"/>
      <c r="F255" s="123"/>
      <c r="G255" s="88"/>
      <c r="H255" s="91"/>
      <c r="I255" s="130"/>
      <c r="J255" s="137"/>
      <c r="L255" s="374">
        <f t="shared" si="7"/>
        <v>0</v>
      </c>
      <c r="M255" s="67"/>
      <c r="N255" s="67" t="str">
        <f t="shared" si="8"/>
        <v/>
      </c>
      <c r="O255" s="68">
        <f t="shared" si="6"/>
        <v>0</v>
      </c>
      <c r="P255" s="68" t="s">
        <v>13</v>
      </c>
      <c r="R255" s="68"/>
    </row>
    <row r="256" spans="1:18" ht="12" customHeight="1">
      <c r="A256" s="91"/>
      <c r="B256" s="91"/>
      <c r="C256" s="91"/>
      <c r="D256" s="93"/>
      <c r="E256" s="88"/>
      <c r="F256" s="123"/>
      <c r="G256" s="88"/>
      <c r="H256" s="91"/>
      <c r="I256" s="130"/>
      <c r="J256" s="137"/>
      <c r="L256" s="374">
        <f t="shared" si="7"/>
        <v>0</v>
      </c>
      <c r="M256" s="67"/>
      <c r="N256" s="67" t="str">
        <f t="shared" si="8"/>
        <v/>
      </c>
      <c r="O256" s="68">
        <f t="shared" si="6"/>
        <v>0</v>
      </c>
      <c r="P256" s="68" t="s">
        <v>13</v>
      </c>
      <c r="R256" s="68"/>
    </row>
    <row r="257" spans="1:18" ht="12" customHeight="1">
      <c r="A257" s="91"/>
      <c r="B257" s="91"/>
      <c r="C257" s="91"/>
      <c r="D257" s="93"/>
      <c r="E257" s="88"/>
      <c r="F257" s="123"/>
      <c r="G257" s="88"/>
      <c r="H257" s="91"/>
      <c r="I257" s="130"/>
      <c r="J257" s="137"/>
      <c r="L257" s="374">
        <f t="shared" si="7"/>
        <v>0</v>
      </c>
      <c r="M257" s="67"/>
      <c r="N257" s="67" t="str">
        <f t="shared" si="8"/>
        <v/>
      </c>
      <c r="O257" s="68">
        <f t="shared" si="6"/>
        <v>0</v>
      </c>
      <c r="P257" s="68" t="s">
        <v>13</v>
      </c>
      <c r="R257" s="68"/>
    </row>
    <row r="258" spans="1:18" ht="12" customHeight="1">
      <c r="A258" s="91"/>
      <c r="B258" s="91"/>
      <c r="C258" s="91"/>
      <c r="D258" s="93"/>
      <c r="E258" s="88"/>
      <c r="F258" s="123"/>
      <c r="G258" s="88"/>
      <c r="H258" s="91"/>
      <c r="I258" s="130"/>
      <c r="J258" s="137"/>
      <c r="L258" s="374">
        <f t="shared" si="7"/>
        <v>0</v>
      </c>
      <c r="M258" s="67"/>
      <c r="N258" s="67" t="str">
        <f t="shared" si="8"/>
        <v/>
      </c>
      <c r="O258" s="68">
        <f t="shared" si="6"/>
        <v>0</v>
      </c>
      <c r="P258" s="68" t="s">
        <v>13</v>
      </c>
      <c r="R258" s="68"/>
    </row>
    <row r="259" spans="1:18" ht="12" customHeight="1">
      <c r="A259" s="91"/>
      <c r="B259" s="91"/>
      <c r="C259" s="91"/>
      <c r="D259" s="93"/>
      <c r="E259" s="88"/>
      <c r="F259" s="123"/>
      <c r="G259" s="88"/>
      <c r="H259" s="91"/>
      <c r="I259" s="130"/>
      <c r="J259" s="137"/>
      <c r="L259" s="374">
        <f t="shared" si="7"/>
        <v>0</v>
      </c>
      <c r="M259" s="67"/>
      <c r="N259" s="67" t="str">
        <f t="shared" si="8"/>
        <v/>
      </c>
      <c r="O259" s="68">
        <f t="shared" si="6"/>
        <v>0</v>
      </c>
      <c r="P259" s="68" t="s">
        <v>13</v>
      </c>
      <c r="R259" s="68"/>
    </row>
    <row r="260" spans="1:18" ht="12" customHeight="1">
      <c r="A260" s="91"/>
      <c r="B260" s="91"/>
      <c r="C260" s="91"/>
      <c r="D260" s="93"/>
      <c r="E260" s="88"/>
      <c r="F260" s="123"/>
      <c r="G260" s="88"/>
      <c r="H260" s="91"/>
      <c r="I260" s="130"/>
      <c r="J260" s="137"/>
      <c r="L260" s="374">
        <f t="shared" si="7"/>
        <v>0</v>
      </c>
      <c r="M260" s="67"/>
      <c r="N260" s="67" t="str">
        <f t="shared" si="8"/>
        <v/>
      </c>
      <c r="O260" s="68">
        <f t="shared" si="6"/>
        <v>0</v>
      </c>
      <c r="P260" s="68" t="s">
        <v>13</v>
      </c>
      <c r="R260" s="68"/>
    </row>
    <row r="261" spans="1:18" ht="12" customHeight="1">
      <c r="A261" s="91"/>
      <c r="B261" s="91"/>
      <c r="C261" s="91"/>
      <c r="D261" s="93"/>
      <c r="E261" s="88"/>
      <c r="F261" s="123"/>
      <c r="G261" s="88"/>
      <c r="H261" s="91"/>
      <c r="I261" s="130"/>
      <c r="J261" s="137"/>
      <c r="L261" s="374">
        <f t="shared" si="7"/>
        <v>0</v>
      </c>
      <c r="M261" s="67"/>
      <c r="N261" s="67" t="str">
        <f t="shared" si="8"/>
        <v/>
      </c>
      <c r="O261" s="68">
        <f t="shared" si="6"/>
        <v>0</v>
      </c>
      <c r="P261" s="68" t="s">
        <v>13</v>
      </c>
      <c r="R261" s="68"/>
    </row>
    <row r="262" spans="1:18" ht="12" customHeight="1">
      <c r="A262" s="91"/>
      <c r="B262" s="9" t="s">
        <v>13</v>
      </c>
      <c r="C262" s="91"/>
      <c r="D262" s="93"/>
      <c r="E262" s="88"/>
      <c r="F262" s="123"/>
      <c r="G262" s="88"/>
      <c r="H262" s="91"/>
      <c r="I262" s="130"/>
      <c r="J262" s="137"/>
      <c r="L262" s="374">
        <f t="shared" si="7"/>
        <v>0</v>
      </c>
      <c r="M262" s="67"/>
      <c r="N262" s="67" t="str">
        <f t="shared" si="8"/>
        <v/>
      </c>
      <c r="O262" s="68">
        <f t="shared" ref="O262:O325" si="11">+F262</f>
        <v>0</v>
      </c>
      <c r="P262" s="68" t="s">
        <v>13</v>
      </c>
      <c r="R262" s="68"/>
    </row>
    <row r="263" spans="1:18" ht="12" customHeight="1" thickBot="1">
      <c r="A263" s="91"/>
      <c r="B263" s="9" t="s">
        <v>12</v>
      </c>
      <c r="C263" s="91"/>
      <c r="D263" s="93"/>
      <c r="E263" s="88"/>
      <c r="F263" s="123"/>
      <c r="G263" s="88"/>
      <c r="H263" s="91"/>
      <c r="I263" s="130"/>
      <c r="J263" s="137"/>
      <c r="L263" s="374">
        <f t="shared" ref="L263:L326" si="12">IF(E263&gt;0,F263,0)</f>
        <v>0</v>
      </c>
      <c r="M263" s="67"/>
      <c r="N263" s="67" t="str">
        <f t="shared" ref="N263:N326" si="13">+D263&amp;G263</f>
        <v/>
      </c>
      <c r="O263" s="68">
        <f t="shared" si="11"/>
        <v>0</v>
      </c>
      <c r="P263" s="68" t="s">
        <v>13</v>
      </c>
      <c r="R263" s="68"/>
    </row>
    <row r="264" spans="1:18" ht="12" customHeight="1">
      <c r="A264" s="965" t="s">
        <v>2143</v>
      </c>
      <c r="B264" s="966"/>
      <c r="C264" s="966"/>
      <c r="D264" s="966"/>
      <c r="E264" s="966"/>
      <c r="F264" s="966"/>
      <c r="G264" s="966"/>
      <c r="H264" s="966"/>
      <c r="I264" s="966"/>
      <c r="J264" s="967"/>
      <c r="L264" s="374">
        <f t="shared" si="12"/>
        <v>0</v>
      </c>
      <c r="M264" s="67"/>
      <c r="N264" s="67" t="str">
        <f t="shared" si="13"/>
        <v/>
      </c>
      <c r="O264" s="68">
        <f t="shared" si="11"/>
        <v>0</v>
      </c>
      <c r="P264" s="68" t="s">
        <v>13</v>
      </c>
      <c r="R264" s="68"/>
    </row>
    <row r="265" spans="1:18" ht="12" customHeight="1">
      <c r="A265" s="968"/>
      <c r="B265" s="969"/>
      <c r="C265" s="969"/>
      <c r="D265" s="969"/>
      <c r="E265" s="969"/>
      <c r="F265" s="969"/>
      <c r="G265" s="969"/>
      <c r="H265" s="969"/>
      <c r="I265" s="969"/>
      <c r="J265" s="970"/>
      <c r="L265" s="374">
        <f t="shared" si="12"/>
        <v>0</v>
      </c>
      <c r="M265" s="67"/>
      <c r="N265" s="67" t="str">
        <f t="shared" si="13"/>
        <v/>
      </c>
      <c r="O265" s="68">
        <f t="shared" si="11"/>
        <v>0</v>
      </c>
      <c r="P265" s="68" t="s">
        <v>13</v>
      </c>
      <c r="R265" s="68"/>
    </row>
    <row r="266" spans="1:18" ht="12" customHeight="1">
      <c r="A266" s="968"/>
      <c r="B266" s="969"/>
      <c r="C266" s="969"/>
      <c r="D266" s="969"/>
      <c r="E266" s="969"/>
      <c r="F266" s="969"/>
      <c r="G266" s="969"/>
      <c r="H266" s="969"/>
      <c r="I266" s="969"/>
      <c r="J266" s="970"/>
      <c r="L266" s="374">
        <f t="shared" si="12"/>
        <v>0</v>
      </c>
      <c r="M266" s="67"/>
      <c r="N266" s="67" t="str">
        <f t="shared" si="13"/>
        <v/>
      </c>
      <c r="O266" s="68">
        <f t="shared" si="11"/>
        <v>0</v>
      </c>
      <c r="P266" s="68" t="s">
        <v>13</v>
      </c>
      <c r="R266" s="68"/>
    </row>
    <row r="267" spans="1:18" ht="12" customHeight="1">
      <c r="A267" s="968"/>
      <c r="B267" s="969"/>
      <c r="C267" s="969"/>
      <c r="D267" s="969"/>
      <c r="E267" s="969"/>
      <c r="F267" s="969"/>
      <c r="G267" s="969"/>
      <c r="H267" s="969"/>
      <c r="I267" s="969"/>
      <c r="J267" s="970"/>
      <c r="L267" s="374">
        <f t="shared" si="12"/>
        <v>0</v>
      </c>
      <c r="M267" s="67"/>
      <c r="N267" s="67" t="str">
        <f t="shared" si="13"/>
        <v/>
      </c>
      <c r="O267" s="68">
        <f t="shared" si="11"/>
        <v>0</v>
      </c>
      <c r="P267" s="68" t="s">
        <v>13</v>
      </c>
      <c r="R267" s="68"/>
    </row>
    <row r="268" spans="1:18" ht="12" customHeight="1">
      <c r="A268" s="968"/>
      <c r="B268" s="969"/>
      <c r="C268" s="969"/>
      <c r="D268" s="969"/>
      <c r="E268" s="969"/>
      <c r="F268" s="969"/>
      <c r="G268" s="969"/>
      <c r="H268" s="969"/>
      <c r="I268" s="969"/>
      <c r="J268" s="970"/>
      <c r="L268" s="374">
        <f t="shared" si="12"/>
        <v>0</v>
      </c>
      <c r="M268" s="67"/>
      <c r="N268" s="67" t="str">
        <f t="shared" si="13"/>
        <v/>
      </c>
      <c r="O268" s="68">
        <f t="shared" si="11"/>
        <v>0</v>
      </c>
      <c r="P268" s="68" t="s">
        <v>13</v>
      </c>
      <c r="R268" s="68"/>
    </row>
    <row r="269" spans="1:18" ht="12" customHeight="1">
      <c r="A269" s="968"/>
      <c r="B269" s="969"/>
      <c r="C269" s="969"/>
      <c r="D269" s="969"/>
      <c r="E269" s="969"/>
      <c r="F269" s="969"/>
      <c r="G269" s="969"/>
      <c r="H269" s="969"/>
      <c r="I269" s="969"/>
      <c r="J269" s="970"/>
      <c r="L269" s="374">
        <f t="shared" si="12"/>
        <v>0</v>
      </c>
      <c r="M269" s="67"/>
      <c r="N269" s="67" t="str">
        <f t="shared" si="13"/>
        <v/>
      </c>
      <c r="O269" s="68">
        <f t="shared" si="11"/>
        <v>0</v>
      </c>
      <c r="P269" s="68" t="s">
        <v>13</v>
      </c>
      <c r="R269" s="68"/>
    </row>
    <row r="270" spans="1:18" ht="12" customHeight="1">
      <c r="A270" s="968"/>
      <c r="B270" s="969"/>
      <c r="C270" s="969"/>
      <c r="D270" s="969"/>
      <c r="E270" s="969"/>
      <c r="F270" s="969"/>
      <c r="G270" s="969"/>
      <c r="H270" s="969"/>
      <c r="I270" s="969"/>
      <c r="J270" s="970"/>
      <c r="L270" s="374">
        <f t="shared" si="12"/>
        <v>0</v>
      </c>
      <c r="M270" s="67"/>
      <c r="N270" s="67" t="str">
        <f t="shared" si="13"/>
        <v/>
      </c>
      <c r="O270" s="68">
        <f t="shared" si="11"/>
        <v>0</v>
      </c>
      <c r="P270" s="68" t="s">
        <v>13</v>
      </c>
      <c r="R270" s="68"/>
    </row>
    <row r="271" spans="1:18" ht="12" customHeight="1">
      <c r="A271" s="968"/>
      <c r="B271" s="969"/>
      <c r="C271" s="969"/>
      <c r="D271" s="969"/>
      <c r="E271" s="969"/>
      <c r="F271" s="969"/>
      <c r="G271" s="969"/>
      <c r="H271" s="969"/>
      <c r="I271" s="969"/>
      <c r="J271" s="970"/>
      <c r="L271" s="374">
        <f t="shared" si="12"/>
        <v>0</v>
      </c>
      <c r="M271" s="67"/>
      <c r="N271" s="67" t="str">
        <f t="shared" si="13"/>
        <v/>
      </c>
      <c r="O271" s="68">
        <f t="shared" si="11"/>
        <v>0</v>
      </c>
      <c r="P271" s="68" t="s">
        <v>13</v>
      </c>
      <c r="R271" s="68"/>
    </row>
    <row r="272" spans="1:18" ht="12" customHeight="1">
      <c r="A272" s="968"/>
      <c r="B272" s="969"/>
      <c r="C272" s="969"/>
      <c r="D272" s="969"/>
      <c r="E272" s="969"/>
      <c r="F272" s="969"/>
      <c r="G272" s="969"/>
      <c r="H272" s="969"/>
      <c r="I272" s="969"/>
      <c r="J272" s="970"/>
      <c r="L272" s="374">
        <f t="shared" si="12"/>
        <v>0</v>
      </c>
      <c r="M272" s="67"/>
      <c r="N272" s="67" t="str">
        <f t="shared" si="13"/>
        <v/>
      </c>
      <c r="O272" s="68">
        <f t="shared" si="11"/>
        <v>0</v>
      </c>
      <c r="P272" s="68" t="s">
        <v>13</v>
      </c>
      <c r="R272" s="68"/>
    </row>
    <row r="273" spans="1:18" ht="12" customHeight="1" thickBot="1">
      <c r="A273" s="971"/>
      <c r="B273" s="972"/>
      <c r="C273" s="972"/>
      <c r="D273" s="972"/>
      <c r="E273" s="972"/>
      <c r="F273" s="972"/>
      <c r="G273" s="972"/>
      <c r="H273" s="972"/>
      <c r="I273" s="972"/>
      <c r="J273" s="973"/>
      <c r="L273" s="374">
        <f t="shared" si="12"/>
        <v>0</v>
      </c>
      <c r="M273" s="67"/>
      <c r="N273" s="67" t="str">
        <f t="shared" si="13"/>
        <v/>
      </c>
      <c r="O273" s="68">
        <f t="shared" si="11"/>
        <v>0</v>
      </c>
      <c r="P273" s="68" t="s">
        <v>13</v>
      </c>
      <c r="R273" s="68"/>
    </row>
    <row r="274" spans="1:18" s="92" customFormat="1" ht="12" customHeight="1">
      <c r="A274" s="106"/>
      <c r="B274" s="119"/>
      <c r="C274" s="106"/>
      <c r="D274" s="93"/>
      <c r="E274" s="93"/>
      <c r="F274" s="117"/>
      <c r="G274" s="93"/>
      <c r="H274" s="106"/>
      <c r="I274" s="107"/>
      <c r="J274" s="83"/>
      <c r="K274" s="83"/>
      <c r="L274" s="374">
        <f t="shared" si="12"/>
        <v>0</v>
      </c>
      <c r="M274" s="67"/>
      <c r="N274" s="67" t="str">
        <f t="shared" si="13"/>
        <v/>
      </c>
      <c r="O274" s="68">
        <f t="shared" si="11"/>
        <v>0</v>
      </c>
      <c r="P274" s="68" t="s">
        <v>13</v>
      </c>
      <c r="Q274" s="67"/>
      <c r="R274" s="68"/>
    </row>
    <row r="275" spans="1:18" ht="12" customHeight="1">
      <c r="B275" s="7" t="str">
        <f>Inputs!$C$2</f>
        <v>Rocky Mountain Power</v>
      </c>
      <c r="I275" s="87" t="s">
        <v>0</v>
      </c>
      <c r="J275" s="88">
        <v>8.5</v>
      </c>
      <c r="K275" s="220"/>
      <c r="L275" s="374">
        <f t="shared" si="12"/>
        <v>0</v>
      </c>
      <c r="M275" s="67"/>
      <c r="N275" s="67" t="str">
        <f t="shared" si="13"/>
        <v/>
      </c>
      <c r="O275" s="68">
        <f t="shared" si="11"/>
        <v>0</v>
      </c>
      <c r="P275" s="68" t="s">
        <v>13</v>
      </c>
      <c r="R275" s="68"/>
    </row>
    <row r="276" spans="1:18" ht="12" customHeight="1">
      <c r="B276" s="7" t="str">
        <f>Inputs!$C$3</f>
        <v>Utah Results of Operations - December 2014</v>
      </c>
      <c r="J276" s="89"/>
      <c r="K276" s="89"/>
      <c r="L276" s="374">
        <f t="shared" si="12"/>
        <v>0</v>
      </c>
      <c r="M276" s="67"/>
      <c r="N276" s="67" t="str">
        <f t="shared" si="13"/>
        <v/>
      </c>
      <c r="O276" s="68">
        <f t="shared" si="11"/>
        <v>0</v>
      </c>
      <c r="P276" s="68" t="s">
        <v>13</v>
      </c>
      <c r="R276" s="68"/>
    </row>
    <row r="277" spans="1:18" ht="12" customHeight="1">
      <c r="B277" s="32" t="s">
        <v>254</v>
      </c>
      <c r="J277" s="89"/>
      <c r="K277" s="89"/>
      <c r="L277" s="374">
        <f t="shared" si="12"/>
        <v>0</v>
      </c>
      <c r="M277" s="67"/>
      <c r="N277" s="67" t="str">
        <f t="shared" si="13"/>
        <v/>
      </c>
      <c r="O277" s="68">
        <f t="shared" si="11"/>
        <v>0</v>
      </c>
      <c r="P277" s="68" t="s">
        <v>13</v>
      </c>
      <c r="R277" s="68"/>
    </row>
    <row r="278" spans="1:18" ht="12" customHeight="1">
      <c r="J278" s="89"/>
      <c r="K278" s="89"/>
      <c r="L278" s="374">
        <f t="shared" si="12"/>
        <v>0</v>
      </c>
      <c r="M278" s="67"/>
      <c r="N278" s="67" t="str">
        <f t="shared" si="13"/>
        <v/>
      </c>
      <c r="O278" s="68">
        <f t="shared" si="11"/>
        <v>0</v>
      </c>
      <c r="P278" s="68" t="s">
        <v>13</v>
      </c>
      <c r="R278" s="68"/>
    </row>
    <row r="279" spans="1:18" ht="12" customHeight="1">
      <c r="J279" s="89"/>
      <c r="K279" s="89"/>
      <c r="L279" s="374">
        <f t="shared" si="12"/>
        <v>0</v>
      </c>
      <c r="M279" s="67"/>
      <c r="N279" s="67" t="str">
        <f t="shared" si="13"/>
        <v/>
      </c>
      <c r="O279" s="68">
        <f t="shared" si="11"/>
        <v>0</v>
      </c>
      <c r="P279" s="68" t="s">
        <v>13</v>
      </c>
      <c r="R279" s="68"/>
    </row>
    <row r="280" spans="1:18" ht="12" customHeight="1">
      <c r="F280" s="89" t="s">
        <v>1</v>
      </c>
      <c r="H280" s="79"/>
      <c r="I280" s="90" t="str">
        <f>+Inputs!$C$6</f>
        <v>UTAH</v>
      </c>
      <c r="K280" s="214"/>
      <c r="L280" s="374">
        <f t="shared" si="12"/>
        <v>0</v>
      </c>
      <c r="M280" s="67"/>
      <c r="N280" s="67" t="str">
        <f t="shared" si="13"/>
        <v/>
      </c>
      <c r="O280" s="68" t="str">
        <f t="shared" si="11"/>
        <v>TOTAL</v>
      </c>
      <c r="P280" s="68" t="s">
        <v>13</v>
      </c>
      <c r="R280" s="68"/>
    </row>
    <row r="281" spans="1:18" ht="12" customHeight="1">
      <c r="D281" s="42" t="s">
        <v>2</v>
      </c>
      <c r="E281" s="42" t="s">
        <v>3</v>
      </c>
      <c r="F281" s="41" t="s">
        <v>4</v>
      </c>
      <c r="G281" s="42" t="s">
        <v>5</v>
      </c>
      <c r="H281" s="42" t="s">
        <v>6</v>
      </c>
      <c r="I281" s="43" t="s">
        <v>7</v>
      </c>
      <c r="J281" s="42" t="s">
        <v>8</v>
      </c>
      <c r="L281" s="374" t="str">
        <f t="shared" si="12"/>
        <v>COMPANY</v>
      </c>
      <c r="M281" s="67"/>
      <c r="N281" s="67" t="str">
        <f t="shared" si="13"/>
        <v>ACCOUNTFACTOR</v>
      </c>
      <c r="O281" s="68" t="str">
        <f t="shared" si="11"/>
        <v>COMPANY</v>
      </c>
      <c r="P281" s="68" t="s">
        <v>13</v>
      </c>
      <c r="R281" s="68"/>
    </row>
    <row r="282" spans="1:18" ht="12" customHeight="1">
      <c r="A282" s="106"/>
      <c r="B282" s="38" t="s">
        <v>10</v>
      </c>
      <c r="C282" s="92"/>
      <c r="D282" s="81"/>
      <c r="E282" s="81"/>
      <c r="F282" s="84"/>
      <c r="G282" s="84"/>
      <c r="H282" s="106"/>
      <c r="I282" s="117"/>
      <c r="J282" s="88"/>
      <c r="K282" s="88"/>
      <c r="L282" s="374">
        <f t="shared" si="12"/>
        <v>0</v>
      </c>
      <c r="M282" s="67"/>
      <c r="N282" s="67" t="str">
        <f t="shared" si="13"/>
        <v/>
      </c>
      <c r="O282" s="68">
        <f t="shared" si="11"/>
        <v>0</v>
      </c>
      <c r="P282" s="68" t="s">
        <v>13</v>
      </c>
      <c r="R282" s="68"/>
    </row>
    <row r="283" spans="1:18" ht="12" customHeight="1">
      <c r="A283" s="117"/>
      <c r="B283" s="92" t="s">
        <v>575</v>
      </c>
      <c r="C283" s="156"/>
      <c r="D283" s="84">
        <v>105</v>
      </c>
      <c r="E283" s="84" t="s">
        <v>244</v>
      </c>
      <c r="F283" s="86">
        <v>-11155746.816153834</v>
      </c>
      <c r="G283" s="79" t="s">
        <v>27</v>
      </c>
      <c r="H283" s="82">
        <f>VLOOKUP(G283,'Alloc. Factors'!$B$2:$M$110,7,FALSE)</f>
        <v>0.43330006394429971</v>
      </c>
      <c r="I283" s="83">
        <f>F283*H283</f>
        <v>-4833785.8087858744</v>
      </c>
      <c r="J283" s="93" t="s">
        <v>248</v>
      </c>
      <c r="K283" s="81"/>
      <c r="L283" s="374">
        <f t="shared" si="12"/>
        <v>-11155746.816153834</v>
      </c>
      <c r="M283" s="67"/>
      <c r="N283" s="67" t="str">
        <f t="shared" si="13"/>
        <v>105SG</v>
      </c>
      <c r="O283" s="68">
        <f t="shared" si="11"/>
        <v>-11155746.816153834</v>
      </c>
      <c r="P283" s="68" t="s">
        <v>13</v>
      </c>
      <c r="R283" s="68"/>
    </row>
    <row r="284" spans="1:18" ht="12" customHeight="1">
      <c r="A284" s="106"/>
      <c r="B284" s="92"/>
      <c r="C284" s="156"/>
      <c r="D284" s="84"/>
      <c r="E284" s="84"/>
      <c r="F284" s="86"/>
      <c r="G284" s="81"/>
      <c r="H284" s="82"/>
      <c r="I284" s="83"/>
      <c r="J284" s="93"/>
      <c r="K284" s="81"/>
      <c r="L284" s="374">
        <f t="shared" si="12"/>
        <v>0</v>
      </c>
      <c r="M284" s="67"/>
      <c r="N284" s="67" t="str">
        <f t="shared" si="13"/>
        <v/>
      </c>
      <c r="O284" s="68">
        <f t="shared" si="11"/>
        <v>0</v>
      </c>
      <c r="P284" s="68" t="s">
        <v>13</v>
      </c>
      <c r="R284" s="68"/>
    </row>
    <row r="285" spans="1:18" ht="12" customHeight="1">
      <c r="A285" s="106"/>
      <c r="B285" s="92"/>
      <c r="C285" s="156"/>
      <c r="D285" s="84"/>
      <c r="E285" s="84"/>
      <c r="F285" s="86"/>
      <c r="G285" s="81"/>
      <c r="H285" s="82"/>
      <c r="I285" s="83"/>
      <c r="J285" s="93"/>
      <c r="K285" s="81"/>
      <c r="L285" s="374">
        <f t="shared" si="12"/>
        <v>0</v>
      </c>
      <c r="M285" s="67"/>
      <c r="N285" s="67" t="str">
        <f t="shared" si="13"/>
        <v/>
      </c>
      <c r="O285" s="68">
        <f t="shared" si="11"/>
        <v>0</v>
      </c>
      <c r="P285" s="68" t="s">
        <v>13</v>
      </c>
      <c r="R285" s="68"/>
    </row>
    <row r="286" spans="1:18" ht="12" customHeight="1">
      <c r="A286" s="106"/>
      <c r="B286" s="92"/>
      <c r="C286" s="156"/>
      <c r="D286" s="84"/>
      <c r="E286" s="84"/>
      <c r="F286" s="86"/>
      <c r="G286" s="81"/>
      <c r="H286" s="82"/>
      <c r="I286" s="83"/>
      <c r="J286" s="93"/>
      <c r="K286" s="81"/>
      <c r="L286" s="374">
        <f t="shared" si="12"/>
        <v>0</v>
      </c>
      <c r="M286" s="67"/>
      <c r="N286" s="67" t="str">
        <f t="shared" si="13"/>
        <v/>
      </c>
      <c r="O286" s="68">
        <f t="shared" si="11"/>
        <v>0</v>
      </c>
      <c r="P286" s="68" t="s">
        <v>13</v>
      </c>
      <c r="R286" s="68"/>
    </row>
    <row r="287" spans="1:18" ht="12" customHeight="1">
      <c r="A287" s="106"/>
      <c r="B287" s="92"/>
      <c r="C287" s="156"/>
      <c r="D287" s="84"/>
      <c r="E287" s="84"/>
      <c r="F287" s="86"/>
      <c r="G287" s="81"/>
      <c r="H287" s="82"/>
      <c r="I287" s="83"/>
      <c r="J287" s="93"/>
      <c r="K287" s="92"/>
      <c r="L287" s="374">
        <f t="shared" si="12"/>
        <v>0</v>
      </c>
      <c r="M287" s="67"/>
      <c r="N287" s="67" t="str">
        <f t="shared" si="13"/>
        <v/>
      </c>
      <c r="O287" s="68">
        <f t="shared" si="11"/>
        <v>0</v>
      </c>
      <c r="P287" s="68" t="s">
        <v>13</v>
      </c>
      <c r="R287" s="68"/>
    </row>
    <row r="288" spans="1:18" ht="12" customHeight="1">
      <c r="A288" s="106"/>
      <c r="B288" s="92"/>
      <c r="C288" s="156"/>
      <c r="D288" s="84"/>
      <c r="E288" s="84"/>
      <c r="F288" s="86"/>
      <c r="G288" s="81"/>
      <c r="H288" s="82"/>
      <c r="I288" s="83"/>
      <c r="J288" s="93"/>
      <c r="K288" s="92"/>
      <c r="L288" s="374">
        <f t="shared" si="12"/>
        <v>0</v>
      </c>
      <c r="M288" s="67"/>
      <c r="N288" s="67" t="str">
        <f t="shared" si="13"/>
        <v/>
      </c>
      <c r="O288" s="68">
        <f t="shared" si="11"/>
        <v>0</v>
      </c>
      <c r="P288" s="68" t="s">
        <v>13</v>
      </c>
      <c r="R288" s="68"/>
    </row>
    <row r="289" spans="1:18" ht="12" customHeight="1">
      <c r="A289" s="106"/>
      <c r="B289" s="92"/>
      <c r="C289" s="156"/>
      <c r="D289" s="84"/>
      <c r="E289" s="84"/>
      <c r="F289" s="86"/>
      <c r="G289" s="81"/>
      <c r="H289" s="82"/>
      <c r="I289" s="83"/>
      <c r="J289" s="93"/>
      <c r="K289" s="81"/>
      <c r="L289" s="374">
        <f t="shared" si="12"/>
        <v>0</v>
      </c>
      <c r="M289" s="67"/>
      <c r="N289" s="67" t="str">
        <f t="shared" si="13"/>
        <v/>
      </c>
      <c r="O289" s="68">
        <f t="shared" si="11"/>
        <v>0</v>
      </c>
      <c r="P289" s="68" t="s">
        <v>13</v>
      </c>
      <c r="R289" s="68"/>
    </row>
    <row r="290" spans="1:18" ht="12" customHeight="1">
      <c r="A290" s="106"/>
      <c r="B290" s="92"/>
      <c r="C290" s="156"/>
      <c r="D290" s="84"/>
      <c r="E290" s="84"/>
      <c r="F290" s="86"/>
      <c r="G290" s="81"/>
      <c r="H290" s="82"/>
      <c r="I290" s="83"/>
      <c r="J290" s="93"/>
      <c r="K290" s="81"/>
      <c r="L290" s="374">
        <f t="shared" si="12"/>
        <v>0</v>
      </c>
      <c r="M290" s="67"/>
      <c r="N290" s="67" t="str">
        <f t="shared" si="13"/>
        <v/>
      </c>
      <c r="O290" s="68">
        <f t="shared" si="11"/>
        <v>0</v>
      </c>
      <c r="P290" s="68" t="s">
        <v>13</v>
      </c>
      <c r="R290" s="68"/>
    </row>
    <row r="291" spans="1:18" ht="12" customHeight="1">
      <c r="A291" s="106"/>
      <c r="B291" s="92"/>
      <c r="C291" s="156"/>
      <c r="D291" s="84"/>
      <c r="E291" s="84"/>
      <c r="F291" s="259"/>
      <c r="G291" s="81"/>
      <c r="H291" s="82"/>
      <c r="I291" s="86"/>
      <c r="J291" s="93"/>
      <c r="K291" s="81"/>
      <c r="L291" s="374">
        <f t="shared" si="12"/>
        <v>0</v>
      </c>
      <c r="M291" s="67"/>
      <c r="N291" s="67" t="str">
        <f t="shared" si="13"/>
        <v/>
      </c>
      <c r="O291" s="68">
        <f t="shared" si="11"/>
        <v>0</v>
      </c>
      <c r="P291" s="68" t="s">
        <v>13</v>
      </c>
      <c r="R291" s="68"/>
    </row>
    <row r="292" spans="1:18" ht="12" customHeight="1">
      <c r="A292" s="106"/>
      <c r="D292" s="67"/>
      <c r="E292" s="67"/>
      <c r="F292" s="180"/>
      <c r="G292" s="92"/>
      <c r="H292" s="82"/>
      <c r="I292" s="180"/>
      <c r="K292" s="81"/>
      <c r="L292" s="374">
        <f t="shared" si="12"/>
        <v>0</v>
      </c>
      <c r="M292" s="67"/>
      <c r="N292" s="67" t="str">
        <f t="shared" si="13"/>
        <v/>
      </c>
      <c r="O292" s="68">
        <f t="shared" si="11"/>
        <v>0</v>
      </c>
      <c r="P292" s="68" t="s">
        <v>13</v>
      </c>
      <c r="R292" s="68"/>
    </row>
    <row r="293" spans="1:18" ht="12" customHeight="1">
      <c r="A293" s="106"/>
      <c r="D293" s="67"/>
      <c r="E293" s="67"/>
      <c r="F293" s="180"/>
      <c r="G293" s="92"/>
      <c r="H293" s="82"/>
      <c r="I293" s="180"/>
      <c r="K293" s="81"/>
      <c r="L293" s="374">
        <f t="shared" si="12"/>
        <v>0</v>
      </c>
      <c r="M293" s="67"/>
      <c r="N293" s="67" t="str">
        <f t="shared" si="13"/>
        <v/>
      </c>
      <c r="O293" s="68">
        <f t="shared" si="11"/>
        <v>0</v>
      </c>
      <c r="P293" s="68" t="s">
        <v>13</v>
      </c>
      <c r="R293" s="68"/>
    </row>
    <row r="294" spans="1:18" ht="12" customHeight="1">
      <c r="A294" s="106"/>
      <c r="B294" s="92"/>
      <c r="C294" s="92"/>
      <c r="D294" s="81"/>
      <c r="E294" s="81"/>
      <c r="F294" s="52" t="s">
        <v>13</v>
      </c>
      <c r="G294" s="23"/>
      <c r="H294" s="25"/>
      <c r="I294" s="52"/>
      <c r="J294" s="83"/>
      <c r="K294" s="83"/>
      <c r="L294" s="374">
        <f t="shared" si="12"/>
        <v>0</v>
      </c>
      <c r="M294" s="67"/>
      <c r="N294" s="67" t="str">
        <f t="shared" si="13"/>
        <v/>
      </c>
      <c r="O294" s="68" t="str">
        <f t="shared" si="11"/>
        <v xml:space="preserve"> </v>
      </c>
      <c r="P294" s="68" t="s">
        <v>13</v>
      </c>
      <c r="R294" s="68"/>
    </row>
    <row r="295" spans="1:18" ht="12" customHeight="1">
      <c r="A295" s="106"/>
      <c r="B295" s="125"/>
      <c r="C295" s="106"/>
      <c r="D295" s="93"/>
      <c r="E295" s="93"/>
      <c r="F295" s="117"/>
      <c r="G295" s="93"/>
      <c r="H295" s="126"/>
      <c r="I295" s="83"/>
      <c r="J295" s="197"/>
      <c r="K295" s="197"/>
      <c r="L295" s="374">
        <f t="shared" si="12"/>
        <v>0</v>
      </c>
      <c r="M295" s="67"/>
      <c r="N295" s="67" t="str">
        <f t="shared" si="13"/>
        <v/>
      </c>
      <c r="O295" s="68">
        <f t="shared" si="11"/>
        <v>0</v>
      </c>
      <c r="P295" s="68" t="s">
        <v>13</v>
      </c>
      <c r="R295" s="68"/>
    </row>
    <row r="296" spans="1:18" ht="12" customHeight="1">
      <c r="A296" s="106"/>
      <c r="B296" s="125"/>
      <c r="C296" s="106"/>
      <c r="D296" s="93"/>
      <c r="E296" s="93"/>
      <c r="F296" s="117"/>
      <c r="G296" s="93"/>
      <c r="H296" s="126"/>
      <c r="I296" s="83"/>
      <c r="J296" s="197"/>
      <c r="K296" s="197"/>
      <c r="L296" s="374">
        <f t="shared" si="12"/>
        <v>0</v>
      </c>
      <c r="M296" s="67"/>
      <c r="N296" s="67" t="str">
        <f t="shared" si="13"/>
        <v/>
      </c>
      <c r="O296" s="68">
        <f t="shared" si="11"/>
        <v>0</v>
      </c>
      <c r="P296" s="68" t="s">
        <v>13</v>
      </c>
      <c r="R296" s="68"/>
    </row>
    <row r="297" spans="1:18" ht="12" customHeight="1">
      <c r="A297" s="106"/>
      <c r="B297" s="125"/>
      <c r="C297" s="106"/>
      <c r="D297" s="93"/>
      <c r="E297" s="93"/>
      <c r="F297" s="117"/>
      <c r="G297" s="93"/>
      <c r="H297" s="126"/>
      <c r="I297" s="83"/>
      <c r="J297" s="197"/>
      <c r="K297" s="197"/>
      <c r="L297" s="374">
        <f t="shared" si="12"/>
        <v>0</v>
      </c>
      <c r="M297" s="67"/>
      <c r="N297" s="67" t="str">
        <f t="shared" si="13"/>
        <v/>
      </c>
      <c r="O297" s="68">
        <f t="shared" si="11"/>
        <v>0</v>
      </c>
      <c r="P297" s="68" t="s">
        <v>13</v>
      </c>
      <c r="R297" s="68"/>
    </row>
    <row r="298" spans="1:18" ht="12" customHeight="1">
      <c r="A298" s="117"/>
      <c r="B298" s="106"/>
      <c r="C298" s="106"/>
      <c r="D298" s="93"/>
      <c r="E298" s="93"/>
      <c r="F298" s="117"/>
      <c r="G298" s="162"/>
      <c r="H298" s="82"/>
      <c r="I298" s="83"/>
      <c r="J298" s="93"/>
      <c r="K298" s="150"/>
      <c r="L298" s="374">
        <f t="shared" si="12"/>
        <v>0</v>
      </c>
      <c r="M298" s="67"/>
      <c r="N298" s="67" t="str">
        <f t="shared" si="13"/>
        <v/>
      </c>
      <c r="O298" s="68">
        <f t="shared" si="11"/>
        <v>0</v>
      </c>
      <c r="P298" s="68" t="s">
        <v>13</v>
      </c>
      <c r="R298" s="68"/>
    </row>
    <row r="299" spans="1:18" ht="12" customHeight="1">
      <c r="A299" s="106"/>
      <c r="B299" s="23"/>
      <c r="C299" s="106"/>
      <c r="D299" s="93"/>
      <c r="E299" s="93"/>
      <c r="F299" s="117"/>
      <c r="G299" s="162"/>
      <c r="H299" s="82"/>
      <c r="I299" s="83"/>
      <c r="J299" s="93"/>
      <c r="K299" s="150"/>
      <c r="L299" s="374">
        <f t="shared" si="12"/>
        <v>0</v>
      </c>
      <c r="M299" s="67"/>
      <c r="N299" s="67" t="str">
        <f t="shared" si="13"/>
        <v/>
      </c>
      <c r="O299" s="68">
        <f t="shared" si="11"/>
        <v>0</v>
      </c>
      <c r="P299" s="68" t="s">
        <v>13</v>
      </c>
      <c r="R299" s="68"/>
    </row>
    <row r="300" spans="1:18" ht="12" customHeight="1">
      <c r="A300" s="106"/>
      <c r="B300" s="106"/>
      <c r="C300" s="106"/>
      <c r="D300" s="93"/>
      <c r="E300" s="93"/>
      <c r="F300" s="117"/>
      <c r="G300" s="162"/>
      <c r="H300" s="82"/>
      <c r="I300" s="83"/>
      <c r="J300" s="93"/>
      <c r="K300" s="150"/>
      <c r="L300" s="374">
        <f t="shared" si="12"/>
        <v>0</v>
      </c>
      <c r="M300" s="67"/>
      <c r="N300" s="67" t="str">
        <f t="shared" si="13"/>
        <v/>
      </c>
      <c r="O300" s="68">
        <f t="shared" si="11"/>
        <v>0</v>
      </c>
      <c r="P300" s="68" t="s">
        <v>13</v>
      </c>
      <c r="R300" s="68"/>
    </row>
    <row r="301" spans="1:18" ht="12" customHeight="1">
      <c r="A301" s="106"/>
      <c r="B301" s="23"/>
      <c r="C301" s="106"/>
      <c r="D301" s="93"/>
      <c r="E301" s="93"/>
      <c r="F301" s="83"/>
      <c r="G301" s="162"/>
      <c r="H301" s="82"/>
      <c r="I301" s="83"/>
      <c r="J301" s="93"/>
      <c r="K301" s="150"/>
      <c r="L301" s="374">
        <f t="shared" si="12"/>
        <v>0</v>
      </c>
      <c r="M301" s="67"/>
      <c r="N301" s="67" t="str">
        <f t="shared" si="13"/>
        <v/>
      </c>
      <c r="O301" s="68">
        <f t="shared" si="11"/>
        <v>0</v>
      </c>
      <c r="P301" s="68" t="s">
        <v>13</v>
      </c>
      <c r="R301" s="68"/>
    </row>
    <row r="302" spans="1:18" ht="12" customHeight="1">
      <c r="A302" s="106"/>
      <c r="B302" s="23"/>
      <c r="C302" s="106"/>
      <c r="D302" s="93"/>
      <c r="E302" s="93"/>
      <c r="F302" s="83"/>
      <c r="G302" s="162"/>
      <c r="H302" s="82"/>
      <c r="I302" s="83"/>
      <c r="J302" s="93"/>
      <c r="K302" s="150"/>
      <c r="L302" s="374">
        <f t="shared" si="12"/>
        <v>0</v>
      </c>
      <c r="M302" s="67"/>
      <c r="N302" s="67" t="str">
        <f t="shared" si="13"/>
        <v/>
      </c>
      <c r="O302" s="68">
        <f t="shared" si="11"/>
        <v>0</v>
      </c>
      <c r="P302" s="68" t="s">
        <v>13</v>
      </c>
      <c r="R302" s="68"/>
    </row>
    <row r="303" spans="1:18" ht="12" customHeight="1">
      <c r="A303" s="106"/>
      <c r="B303" s="106"/>
      <c r="C303" s="106"/>
      <c r="D303" s="93"/>
      <c r="E303" s="93"/>
      <c r="F303" s="117"/>
      <c r="G303" s="162"/>
      <c r="H303" s="82"/>
      <c r="I303" s="83"/>
      <c r="J303" s="93"/>
      <c r="K303" s="150"/>
      <c r="L303" s="374">
        <f t="shared" si="12"/>
        <v>0</v>
      </c>
      <c r="M303" s="67"/>
      <c r="N303" s="67" t="str">
        <f t="shared" si="13"/>
        <v/>
      </c>
      <c r="O303" s="68">
        <f t="shared" si="11"/>
        <v>0</v>
      </c>
      <c r="P303" s="68" t="s">
        <v>13</v>
      </c>
      <c r="R303" s="68"/>
    </row>
    <row r="304" spans="1:18" ht="12" customHeight="1">
      <c r="A304" s="106"/>
      <c r="B304" s="106"/>
      <c r="C304" s="106"/>
      <c r="D304" s="93"/>
      <c r="E304" s="93"/>
      <c r="F304" s="117"/>
      <c r="G304" s="162"/>
      <c r="H304" s="82"/>
      <c r="I304" s="83"/>
      <c r="J304" s="93"/>
      <c r="K304" s="150"/>
      <c r="L304" s="374">
        <f t="shared" si="12"/>
        <v>0</v>
      </c>
      <c r="M304" s="67"/>
      <c r="N304" s="67" t="str">
        <f t="shared" si="13"/>
        <v/>
      </c>
      <c r="O304" s="68">
        <f t="shared" si="11"/>
        <v>0</v>
      </c>
      <c r="P304" s="68" t="s">
        <v>13</v>
      </c>
      <c r="R304" s="68"/>
    </row>
    <row r="305" spans="1:18" ht="12" customHeight="1">
      <c r="A305" s="106"/>
      <c r="B305" s="106"/>
      <c r="C305" s="106"/>
      <c r="D305" s="93"/>
      <c r="E305" s="93"/>
      <c r="F305" s="117"/>
      <c r="G305" s="162"/>
      <c r="H305" s="82"/>
      <c r="I305" s="83"/>
      <c r="J305" s="93"/>
      <c r="K305" s="150"/>
      <c r="L305" s="374">
        <f t="shared" si="12"/>
        <v>0</v>
      </c>
      <c r="M305" s="67"/>
      <c r="N305" s="67" t="str">
        <f t="shared" si="13"/>
        <v/>
      </c>
      <c r="O305" s="68">
        <f t="shared" si="11"/>
        <v>0</v>
      </c>
      <c r="P305" s="68" t="s">
        <v>13</v>
      </c>
      <c r="R305" s="68"/>
    </row>
    <row r="306" spans="1:18" ht="12" customHeight="1">
      <c r="A306" s="106"/>
      <c r="B306" s="106"/>
      <c r="C306" s="106"/>
      <c r="D306" s="93"/>
      <c r="E306" s="93"/>
      <c r="F306" s="117"/>
      <c r="G306" s="162"/>
      <c r="H306" s="82"/>
      <c r="I306" s="83"/>
      <c r="J306" s="93"/>
      <c r="K306" s="150"/>
      <c r="L306" s="374">
        <f t="shared" si="12"/>
        <v>0</v>
      </c>
      <c r="M306" s="67"/>
      <c r="N306" s="67" t="str">
        <f t="shared" si="13"/>
        <v/>
      </c>
      <c r="O306" s="68">
        <f t="shared" si="11"/>
        <v>0</v>
      </c>
      <c r="P306" s="68" t="s">
        <v>13</v>
      </c>
      <c r="R306" s="68"/>
    </row>
    <row r="307" spans="1:18" ht="12" customHeight="1">
      <c r="A307" s="106"/>
      <c r="B307" s="106"/>
      <c r="C307" s="106"/>
      <c r="D307" s="93"/>
      <c r="E307" s="93"/>
      <c r="F307" s="83"/>
      <c r="G307" s="162"/>
      <c r="H307" s="82"/>
      <c r="I307" s="83"/>
      <c r="J307" s="93"/>
      <c r="K307" s="150"/>
      <c r="L307" s="374">
        <f t="shared" si="12"/>
        <v>0</v>
      </c>
      <c r="M307" s="67"/>
      <c r="N307" s="67" t="str">
        <f t="shared" si="13"/>
        <v/>
      </c>
      <c r="O307" s="68">
        <f t="shared" si="11"/>
        <v>0</v>
      </c>
      <c r="P307" s="68" t="s">
        <v>13</v>
      </c>
      <c r="R307" s="68"/>
    </row>
    <row r="308" spans="1:18" ht="12" customHeight="1">
      <c r="A308" s="106"/>
      <c r="B308" s="106"/>
      <c r="C308" s="106"/>
      <c r="D308" s="93"/>
      <c r="E308" s="93"/>
      <c r="F308" s="117"/>
      <c r="G308" s="162"/>
      <c r="H308" s="82"/>
      <c r="I308" s="83"/>
      <c r="J308" s="93"/>
      <c r="K308" s="150"/>
      <c r="L308" s="374">
        <f t="shared" si="12"/>
        <v>0</v>
      </c>
      <c r="M308" s="67"/>
      <c r="N308" s="67" t="str">
        <f t="shared" si="13"/>
        <v/>
      </c>
      <c r="O308" s="68">
        <f t="shared" si="11"/>
        <v>0</v>
      </c>
      <c r="P308" s="68" t="s">
        <v>13</v>
      </c>
      <c r="R308" s="68"/>
    </row>
    <row r="309" spans="1:18" ht="12" customHeight="1">
      <c r="A309" s="106"/>
      <c r="B309" s="106"/>
      <c r="C309" s="106"/>
      <c r="D309" s="93"/>
      <c r="E309" s="93"/>
      <c r="F309" s="83"/>
      <c r="G309" s="162"/>
      <c r="H309" s="82"/>
      <c r="I309" s="83"/>
      <c r="J309" s="93"/>
      <c r="K309" s="150"/>
      <c r="L309" s="374">
        <f t="shared" si="12"/>
        <v>0</v>
      </c>
      <c r="M309" s="67"/>
      <c r="N309" s="67" t="str">
        <f t="shared" si="13"/>
        <v/>
      </c>
      <c r="O309" s="68">
        <f t="shared" si="11"/>
        <v>0</v>
      </c>
      <c r="P309" s="68" t="s">
        <v>13</v>
      </c>
      <c r="R309" s="68"/>
    </row>
    <row r="310" spans="1:18" ht="12" customHeight="1">
      <c r="A310" s="106"/>
      <c r="B310" s="106"/>
      <c r="C310" s="106"/>
      <c r="D310" s="93"/>
      <c r="E310" s="93"/>
      <c r="F310" s="117"/>
      <c r="G310" s="162"/>
      <c r="H310" s="82"/>
      <c r="I310" s="83"/>
      <c r="J310" s="93"/>
      <c r="K310" s="150"/>
      <c r="L310" s="374">
        <f t="shared" si="12"/>
        <v>0</v>
      </c>
      <c r="M310" s="67"/>
      <c r="N310" s="67" t="str">
        <f t="shared" si="13"/>
        <v/>
      </c>
      <c r="O310" s="68">
        <f t="shared" si="11"/>
        <v>0</v>
      </c>
      <c r="P310" s="68" t="s">
        <v>13</v>
      </c>
      <c r="R310" s="68"/>
    </row>
    <row r="311" spans="1:18" ht="12" customHeight="1">
      <c r="A311" s="106"/>
      <c r="B311" s="106"/>
      <c r="C311" s="106"/>
      <c r="D311" s="93"/>
      <c r="E311" s="93"/>
      <c r="F311" s="117"/>
      <c r="G311" s="197"/>
      <c r="H311" s="126"/>
      <c r="I311" s="117"/>
      <c r="J311" s="93"/>
      <c r="K311" s="83"/>
      <c r="L311" s="374">
        <f t="shared" si="12"/>
        <v>0</v>
      </c>
      <c r="M311" s="67"/>
      <c r="N311" s="67" t="str">
        <f t="shared" si="13"/>
        <v/>
      </c>
      <c r="O311" s="68">
        <f t="shared" si="11"/>
        <v>0</v>
      </c>
      <c r="P311" s="68" t="s">
        <v>13</v>
      </c>
      <c r="R311" s="68"/>
    </row>
    <row r="312" spans="1:18" ht="12" customHeight="1">
      <c r="A312" s="91"/>
      <c r="B312" s="119"/>
      <c r="C312" s="106"/>
      <c r="D312" s="93"/>
      <c r="E312" s="93"/>
      <c r="F312" s="117"/>
      <c r="G312" s="93"/>
      <c r="H312" s="117"/>
      <c r="I312" s="107"/>
      <c r="J312" s="93"/>
      <c r="K312" s="93"/>
      <c r="L312" s="374">
        <f t="shared" si="12"/>
        <v>0</v>
      </c>
      <c r="M312" s="67"/>
      <c r="N312" s="67" t="str">
        <f t="shared" si="13"/>
        <v/>
      </c>
      <c r="O312" s="68">
        <f t="shared" si="11"/>
        <v>0</v>
      </c>
      <c r="P312" s="68" t="s">
        <v>13</v>
      </c>
      <c r="R312" s="68"/>
    </row>
    <row r="313" spans="1:18" ht="12" customHeight="1">
      <c r="A313" s="106"/>
      <c r="B313" s="106"/>
      <c r="C313" s="106"/>
      <c r="D313" s="93"/>
      <c r="E313" s="93"/>
      <c r="F313" s="83"/>
      <c r="G313" s="162"/>
      <c r="H313" s="82"/>
      <c r="I313" s="83"/>
      <c r="J313" s="93"/>
      <c r="K313" s="150"/>
      <c r="L313" s="374">
        <f t="shared" si="12"/>
        <v>0</v>
      </c>
      <c r="M313" s="67"/>
      <c r="N313" s="67" t="str">
        <f t="shared" si="13"/>
        <v/>
      </c>
      <c r="O313" s="68">
        <f t="shared" si="11"/>
        <v>0</v>
      </c>
      <c r="P313" s="68" t="s">
        <v>13</v>
      </c>
      <c r="R313" s="68"/>
    </row>
    <row r="314" spans="1:18" ht="12" customHeight="1">
      <c r="A314" s="106"/>
      <c r="B314" s="106"/>
      <c r="C314" s="106"/>
      <c r="D314" s="93"/>
      <c r="E314" s="93"/>
      <c r="F314" s="117"/>
      <c r="G314" s="162"/>
      <c r="H314" s="82"/>
      <c r="I314" s="83"/>
      <c r="J314" s="93"/>
      <c r="K314" s="150"/>
      <c r="L314" s="374">
        <f t="shared" si="12"/>
        <v>0</v>
      </c>
      <c r="M314" s="67"/>
      <c r="N314" s="67" t="str">
        <f t="shared" si="13"/>
        <v/>
      </c>
      <c r="O314" s="68">
        <f t="shared" si="11"/>
        <v>0</v>
      </c>
      <c r="P314" s="68" t="s">
        <v>13</v>
      </c>
      <c r="R314" s="68"/>
    </row>
    <row r="315" spans="1:18" ht="12" customHeight="1">
      <c r="A315" s="106"/>
      <c r="B315" s="106"/>
      <c r="C315" s="106"/>
      <c r="D315" s="93"/>
      <c r="E315" s="93"/>
      <c r="F315" s="83"/>
      <c r="G315" s="162"/>
      <c r="H315" s="82"/>
      <c r="I315" s="83"/>
      <c r="J315" s="93"/>
      <c r="K315" s="150"/>
      <c r="L315" s="374">
        <f t="shared" si="12"/>
        <v>0</v>
      </c>
      <c r="M315" s="67"/>
      <c r="N315" s="67" t="str">
        <f t="shared" si="13"/>
        <v/>
      </c>
      <c r="O315" s="68">
        <f t="shared" si="11"/>
        <v>0</v>
      </c>
      <c r="P315" s="68" t="s">
        <v>13</v>
      </c>
      <c r="R315" s="68"/>
    </row>
    <row r="316" spans="1:18" ht="12" customHeight="1">
      <c r="A316" s="106"/>
      <c r="B316" s="106"/>
      <c r="C316" s="106"/>
      <c r="D316" s="93"/>
      <c r="E316" s="93"/>
      <c r="F316" s="83"/>
      <c r="G316" s="162"/>
      <c r="H316" s="82"/>
      <c r="I316" s="83"/>
      <c r="J316" s="93"/>
      <c r="K316" s="150"/>
      <c r="L316" s="374">
        <f t="shared" si="12"/>
        <v>0</v>
      </c>
      <c r="M316" s="67"/>
      <c r="N316" s="67" t="str">
        <f t="shared" si="13"/>
        <v/>
      </c>
      <c r="O316" s="68">
        <f t="shared" si="11"/>
        <v>0</v>
      </c>
      <c r="P316" s="68" t="s">
        <v>13</v>
      </c>
      <c r="R316" s="68"/>
    </row>
    <row r="317" spans="1:18" ht="12" customHeight="1">
      <c r="A317" s="106"/>
      <c r="B317" s="106"/>
      <c r="C317" s="106"/>
      <c r="D317" s="93"/>
      <c r="E317" s="93"/>
      <c r="F317" s="83"/>
      <c r="G317" s="162"/>
      <c r="H317" s="82"/>
      <c r="I317" s="83"/>
      <c r="J317" s="93"/>
      <c r="K317" s="150"/>
      <c r="L317" s="374">
        <f t="shared" si="12"/>
        <v>0</v>
      </c>
      <c r="M317" s="67"/>
      <c r="N317" s="67" t="str">
        <f t="shared" si="13"/>
        <v/>
      </c>
      <c r="O317" s="68">
        <f t="shared" si="11"/>
        <v>0</v>
      </c>
      <c r="P317" s="68" t="s">
        <v>13</v>
      </c>
      <c r="R317" s="68"/>
    </row>
    <row r="318" spans="1:18" ht="12" customHeight="1">
      <c r="A318" s="106"/>
      <c r="B318" s="106"/>
      <c r="C318" s="106"/>
      <c r="D318" s="93"/>
      <c r="E318" s="93"/>
      <c r="F318" s="83"/>
      <c r="G318" s="162"/>
      <c r="H318" s="82"/>
      <c r="I318" s="83"/>
      <c r="J318" s="93"/>
      <c r="K318" s="150"/>
      <c r="L318" s="374">
        <f t="shared" si="12"/>
        <v>0</v>
      </c>
      <c r="M318" s="67"/>
      <c r="N318" s="67" t="str">
        <f t="shared" si="13"/>
        <v/>
      </c>
      <c r="O318" s="68">
        <f t="shared" si="11"/>
        <v>0</v>
      </c>
      <c r="P318" s="68" t="s">
        <v>13</v>
      </c>
      <c r="R318" s="68"/>
    </row>
    <row r="319" spans="1:18" ht="12" customHeight="1">
      <c r="A319" s="106"/>
      <c r="B319" s="106"/>
      <c r="C319" s="106"/>
      <c r="D319" s="93"/>
      <c r="E319" s="93"/>
      <c r="F319" s="83"/>
      <c r="G319" s="162"/>
      <c r="H319" s="82"/>
      <c r="I319" s="83"/>
      <c r="J319" s="93"/>
      <c r="K319" s="150"/>
      <c r="L319" s="374">
        <f t="shared" si="12"/>
        <v>0</v>
      </c>
      <c r="M319" s="67"/>
      <c r="N319" s="67" t="str">
        <f t="shared" si="13"/>
        <v/>
      </c>
      <c r="O319" s="68">
        <f t="shared" si="11"/>
        <v>0</v>
      </c>
      <c r="P319" s="68" t="s">
        <v>13</v>
      </c>
      <c r="R319" s="68"/>
    </row>
    <row r="320" spans="1:18" ht="12" customHeight="1">
      <c r="A320" s="106"/>
      <c r="B320" s="106"/>
      <c r="C320" s="106"/>
      <c r="D320" s="93"/>
      <c r="E320" s="93"/>
      <c r="F320" s="83"/>
      <c r="G320" s="162"/>
      <c r="H320" s="82"/>
      <c r="I320" s="83"/>
      <c r="J320" s="93"/>
      <c r="K320" s="150"/>
      <c r="L320" s="374">
        <f t="shared" si="12"/>
        <v>0</v>
      </c>
      <c r="M320" s="67"/>
      <c r="N320" s="67" t="str">
        <f t="shared" si="13"/>
        <v/>
      </c>
      <c r="O320" s="68">
        <f t="shared" si="11"/>
        <v>0</v>
      </c>
      <c r="P320" s="68" t="s">
        <v>13</v>
      </c>
      <c r="R320" s="68"/>
    </row>
    <row r="321" spans="1:18" ht="12" customHeight="1">
      <c r="A321" s="106"/>
      <c r="B321" s="106"/>
      <c r="C321" s="106"/>
      <c r="D321" s="93"/>
      <c r="E321" s="93"/>
      <c r="F321" s="83"/>
      <c r="G321" s="162"/>
      <c r="H321" s="82"/>
      <c r="I321" s="83"/>
      <c r="J321" s="93"/>
      <c r="K321" s="150"/>
      <c r="L321" s="374">
        <f t="shared" si="12"/>
        <v>0</v>
      </c>
      <c r="M321" s="67"/>
      <c r="N321" s="67" t="str">
        <f t="shared" si="13"/>
        <v/>
      </c>
      <c r="O321" s="68">
        <f t="shared" si="11"/>
        <v>0</v>
      </c>
      <c r="P321" s="68" t="s">
        <v>13</v>
      </c>
      <c r="R321" s="68"/>
    </row>
    <row r="322" spans="1:18" ht="12" customHeight="1">
      <c r="A322" s="106"/>
      <c r="B322" s="106"/>
      <c r="C322" s="106"/>
      <c r="D322" s="93"/>
      <c r="E322" s="93"/>
      <c r="F322" s="117"/>
      <c r="G322" s="162"/>
      <c r="H322" s="82"/>
      <c r="I322" s="83"/>
      <c r="J322" s="93"/>
      <c r="K322" s="150"/>
      <c r="L322" s="374">
        <f t="shared" si="12"/>
        <v>0</v>
      </c>
      <c r="M322" s="67"/>
      <c r="N322" s="67" t="str">
        <f t="shared" si="13"/>
        <v/>
      </c>
      <c r="O322" s="68">
        <f t="shared" si="11"/>
        <v>0</v>
      </c>
      <c r="P322" s="68" t="s">
        <v>13</v>
      </c>
      <c r="R322" s="68"/>
    </row>
    <row r="323" spans="1:18" ht="12" customHeight="1">
      <c r="A323" s="106"/>
      <c r="B323" s="106"/>
      <c r="C323" s="106"/>
      <c r="D323" s="93"/>
      <c r="E323" s="93"/>
      <c r="F323" s="117"/>
      <c r="G323" s="197"/>
      <c r="H323" s="126"/>
      <c r="I323" s="117"/>
      <c r="J323" s="93"/>
      <c r="K323" s="83"/>
      <c r="L323" s="374">
        <f t="shared" si="12"/>
        <v>0</v>
      </c>
      <c r="M323" s="67"/>
      <c r="N323" s="67" t="str">
        <f t="shared" si="13"/>
        <v/>
      </c>
      <c r="O323" s="68">
        <f t="shared" si="11"/>
        <v>0</v>
      </c>
      <c r="P323" s="68" t="s">
        <v>13</v>
      </c>
      <c r="R323" s="68"/>
    </row>
    <row r="324" spans="1:18" ht="12" customHeight="1">
      <c r="A324" s="91"/>
      <c r="B324" s="119"/>
      <c r="C324" s="106"/>
      <c r="D324" s="93"/>
      <c r="E324" s="93"/>
      <c r="F324" s="117"/>
      <c r="G324" s="93"/>
      <c r="H324" s="117"/>
      <c r="I324" s="107"/>
      <c r="J324" s="93"/>
      <c r="K324" s="93"/>
      <c r="L324" s="374">
        <f t="shared" si="12"/>
        <v>0</v>
      </c>
      <c r="M324" s="67"/>
      <c r="N324" s="67" t="str">
        <f t="shared" si="13"/>
        <v/>
      </c>
      <c r="O324" s="68">
        <f t="shared" si="11"/>
        <v>0</v>
      </c>
      <c r="P324" s="68" t="s">
        <v>13</v>
      </c>
      <c r="R324" s="68"/>
    </row>
    <row r="325" spans="1:18" ht="12" customHeight="1">
      <c r="A325" s="106"/>
      <c r="B325" s="119"/>
      <c r="C325" s="106"/>
      <c r="D325" s="93"/>
      <c r="E325" s="93"/>
      <c r="F325" s="117"/>
      <c r="G325" s="93"/>
      <c r="H325" s="117"/>
      <c r="I325" s="107"/>
      <c r="J325" s="83"/>
      <c r="K325" s="83"/>
      <c r="L325" s="374">
        <f t="shared" si="12"/>
        <v>0</v>
      </c>
      <c r="M325" s="67"/>
      <c r="N325" s="67" t="str">
        <f t="shared" si="13"/>
        <v/>
      </c>
      <c r="O325" s="68">
        <f t="shared" si="11"/>
        <v>0</v>
      </c>
      <c r="P325" s="68" t="s">
        <v>13</v>
      </c>
      <c r="R325" s="68"/>
    </row>
    <row r="326" spans="1:18" ht="12" customHeight="1">
      <c r="A326" s="106"/>
      <c r="B326" s="106"/>
      <c r="C326" s="106"/>
      <c r="D326" s="93"/>
      <c r="E326" s="93"/>
      <c r="F326" s="117"/>
      <c r="G326" s="93"/>
      <c r="H326" s="106"/>
      <c r="I326" s="107"/>
      <c r="J326" s="83"/>
      <c r="K326" s="83"/>
      <c r="L326" s="374">
        <f t="shared" si="12"/>
        <v>0</v>
      </c>
      <c r="M326" s="67"/>
      <c r="N326" s="67" t="str">
        <f t="shared" si="13"/>
        <v/>
      </c>
      <c r="O326" s="68">
        <f t="shared" ref="O326:O389" si="14">+F326</f>
        <v>0</v>
      </c>
      <c r="P326" s="68" t="s">
        <v>13</v>
      </c>
      <c r="R326" s="68"/>
    </row>
    <row r="327" spans="1:18" ht="12" customHeight="1">
      <c r="A327" s="106"/>
      <c r="B327" s="106"/>
      <c r="C327" s="106"/>
      <c r="D327" s="93"/>
      <c r="E327" s="93"/>
      <c r="F327" s="117"/>
      <c r="G327" s="93"/>
      <c r="H327" s="106"/>
      <c r="I327" s="107"/>
      <c r="J327" s="83"/>
      <c r="K327" s="83"/>
      <c r="L327" s="374">
        <f t="shared" ref="L327:L390" si="15">IF(E327&gt;0,F327,0)</f>
        <v>0</v>
      </c>
      <c r="M327" s="67"/>
      <c r="N327" s="67" t="str">
        <f t="shared" ref="N327:N390" si="16">+D327&amp;G327</f>
        <v/>
      </c>
      <c r="O327" s="68">
        <f t="shared" si="14"/>
        <v>0</v>
      </c>
      <c r="P327" s="68" t="s">
        <v>13</v>
      </c>
      <c r="R327" s="68"/>
    </row>
    <row r="328" spans="1:18" s="92" customFormat="1" ht="12" customHeight="1">
      <c r="A328" s="106"/>
      <c r="B328" s="9"/>
      <c r="C328" s="106"/>
      <c r="D328" s="93"/>
      <c r="E328" s="93"/>
      <c r="F328" s="117"/>
      <c r="G328" s="93"/>
      <c r="H328" s="93"/>
      <c r="I328" s="153"/>
      <c r="J328" s="83"/>
      <c r="K328" s="83"/>
      <c r="L328" s="374">
        <f t="shared" si="15"/>
        <v>0</v>
      </c>
      <c r="M328" s="67"/>
      <c r="N328" s="67" t="str">
        <f t="shared" si="16"/>
        <v/>
      </c>
      <c r="O328" s="68">
        <f t="shared" si="14"/>
        <v>0</v>
      </c>
      <c r="P328" s="68" t="s">
        <v>13</v>
      </c>
      <c r="Q328" s="67"/>
      <c r="R328" s="68"/>
    </row>
    <row r="329" spans="1:18" s="92" customFormat="1" ht="12" customHeight="1">
      <c r="A329" s="106"/>
      <c r="B329" s="106"/>
      <c r="C329" s="106"/>
      <c r="D329" s="93"/>
      <c r="E329" s="93"/>
      <c r="F329" s="117"/>
      <c r="G329" s="93"/>
      <c r="H329" s="93"/>
      <c r="I329" s="153"/>
      <c r="J329" s="83"/>
      <c r="K329" s="83"/>
      <c r="L329" s="374">
        <f t="shared" si="15"/>
        <v>0</v>
      </c>
      <c r="M329" s="67"/>
      <c r="N329" s="67" t="str">
        <f t="shared" si="16"/>
        <v/>
      </c>
      <c r="O329" s="68">
        <f t="shared" si="14"/>
        <v>0</v>
      </c>
      <c r="P329" s="68" t="s">
        <v>13</v>
      </c>
      <c r="Q329" s="67"/>
      <c r="R329" s="68"/>
    </row>
    <row r="330" spans="1:18" s="92" customFormat="1" ht="12" customHeight="1">
      <c r="A330" s="106"/>
      <c r="B330" s="119"/>
      <c r="C330" s="106"/>
      <c r="D330" s="93"/>
      <c r="E330" s="93"/>
      <c r="F330" s="117"/>
      <c r="G330" s="93"/>
      <c r="H330" s="93"/>
      <c r="I330" s="153"/>
      <c r="J330" s="83"/>
      <c r="K330" s="83"/>
      <c r="L330" s="374">
        <f t="shared" si="15"/>
        <v>0</v>
      </c>
      <c r="M330" s="67"/>
      <c r="N330" s="67" t="str">
        <f t="shared" si="16"/>
        <v/>
      </c>
      <c r="O330" s="68">
        <f t="shared" si="14"/>
        <v>0</v>
      </c>
      <c r="P330" s="68" t="s">
        <v>13</v>
      </c>
      <c r="Q330" s="67"/>
      <c r="R330" s="68"/>
    </row>
    <row r="331" spans="1:18" s="92" customFormat="1" ht="12" customHeight="1" thickBot="1">
      <c r="A331" s="106"/>
      <c r="B331" s="9" t="s">
        <v>12</v>
      </c>
      <c r="C331" s="106"/>
      <c r="D331" s="93"/>
      <c r="E331" s="93"/>
      <c r="F331" s="117"/>
      <c r="G331" s="93"/>
      <c r="H331" s="93"/>
      <c r="I331" s="153"/>
      <c r="J331" s="83"/>
      <c r="K331" s="83"/>
      <c r="L331" s="374">
        <f t="shared" si="15"/>
        <v>0</v>
      </c>
      <c r="M331" s="67"/>
      <c r="N331" s="67" t="str">
        <f t="shared" si="16"/>
        <v/>
      </c>
      <c r="O331" s="68">
        <f t="shared" si="14"/>
        <v>0</v>
      </c>
      <c r="P331" s="68" t="s">
        <v>13</v>
      </c>
      <c r="Q331" s="67"/>
      <c r="R331" s="68"/>
    </row>
    <row r="332" spans="1:18" s="92" customFormat="1" ht="12" customHeight="1">
      <c r="A332" s="965" t="s">
        <v>2170</v>
      </c>
      <c r="B332" s="966"/>
      <c r="C332" s="966"/>
      <c r="D332" s="966"/>
      <c r="E332" s="966"/>
      <c r="F332" s="966"/>
      <c r="G332" s="966"/>
      <c r="H332" s="966"/>
      <c r="I332" s="966"/>
      <c r="J332" s="967"/>
      <c r="K332" s="83"/>
      <c r="L332" s="374">
        <f t="shared" si="15"/>
        <v>0</v>
      </c>
      <c r="M332" s="67"/>
      <c r="N332" s="67" t="str">
        <f t="shared" si="16"/>
        <v/>
      </c>
      <c r="O332" s="68">
        <f t="shared" si="14"/>
        <v>0</v>
      </c>
      <c r="P332" s="68" t="s">
        <v>13</v>
      </c>
      <c r="Q332" s="67"/>
      <c r="R332" s="68"/>
    </row>
    <row r="333" spans="1:18" s="92" customFormat="1" ht="12" customHeight="1">
      <c r="A333" s="968"/>
      <c r="B333" s="969"/>
      <c r="C333" s="969"/>
      <c r="D333" s="969"/>
      <c r="E333" s="969"/>
      <c r="F333" s="969"/>
      <c r="G333" s="969"/>
      <c r="H333" s="969"/>
      <c r="I333" s="969"/>
      <c r="J333" s="970"/>
      <c r="K333" s="83"/>
      <c r="L333" s="374">
        <f t="shared" si="15"/>
        <v>0</v>
      </c>
      <c r="M333" s="67"/>
      <c r="N333" s="67" t="str">
        <f t="shared" si="16"/>
        <v/>
      </c>
      <c r="O333" s="68">
        <f t="shared" si="14"/>
        <v>0</v>
      </c>
      <c r="P333" s="68" t="s">
        <v>13</v>
      </c>
      <c r="Q333" s="67"/>
      <c r="R333" s="68"/>
    </row>
    <row r="334" spans="1:18" s="92" customFormat="1" ht="12" customHeight="1">
      <c r="A334" s="968"/>
      <c r="B334" s="969"/>
      <c r="C334" s="969"/>
      <c r="D334" s="969"/>
      <c r="E334" s="969"/>
      <c r="F334" s="969"/>
      <c r="G334" s="969"/>
      <c r="H334" s="969"/>
      <c r="I334" s="969"/>
      <c r="J334" s="970"/>
      <c r="K334" s="83"/>
      <c r="L334" s="374">
        <f t="shared" si="15"/>
        <v>0</v>
      </c>
      <c r="M334" s="67"/>
      <c r="N334" s="67" t="str">
        <f t="shared" si="16"/>
        <v/>
      </c>
      <c r="O334" s="68">
        <f t="shared" si="14"/>
        <v>0</v>
      </c>
      <c r="P334" s="68" t="s">
        <v>13</v>
      </c>
      <c r="Q334" s="67"/>
      <c r="R334" s="68"/>
    </row>
    <row r="335" spans="1:18" s="92" customFormat="1" ht="12" customHeight="1">
      <c r="A335" s="968"/>
      <c r="B335" s="969"/>
      <c r="C335" s="969"/>
      <c r="D335" s="969"/>
      <c r="E335" s="969"/>
      <c r="F335" s="969"/>
      <c r="G335" s="969"/>
      <c r="H335" s="969"/>
      <c r="I335" s="969"/>
      <c r="J335" s="970"/>
      <c r="K335" s="83"/>
      <c r="L335" s="374">
        <f t="shared" si="15"/>
        <v>0</v>
      </c>
      <c r="M335" s="67"/>
      <c r="N335" s="67" t="str">
        <f t="shared" si="16"/>
        <v/>
      </c>
      <c r="O335" s="68">
        <f t="shared" si="14"/>
        <v>0</v>
      </c>
      <c r="P335" s="68" t="s">
        <v>13</v>
      </c>
      <c r="Q335" s="67"/>
      <c r="R335" s="68"/>
    </row>
    <row r="336" spans="1:18" s="92" customFormat="1" ht="12" customHeight="1">
      <c r="A336" s="968"/>
      <c r="B336" s="969"/>
      <c r="C336" s="969"/>
      <c r="D336" s="969"/>
      <c r="E336" s="969"/>
      <c r="F336" s="969"/>
      <c r="G336" s="969"/>
      <c r="H336" s="969"/>
      <c r="I336" s="969"/>
      <c r="J336" s="970"/>
      <c r="K336" s="83"/>
      <c r="L336" s="374">
        <f t="shared" si="15"/>
        <v>0</v>
      </c>
      <c r="M336" s="67"/>
      <c r="N336" s="67" t="str">
        <f t="shared" si="16"/>
        <v/>
      </c>
      <c r="O336" s="68">
        <f t="shared" si="14"/>
        <v>0</v>
      </c>
      <c r="P336" s="68" t="s">
        <v>13</v>
      </c>
      <c r="Q336" s="67"/>
      <c r="R336" s="68"/>
    </row>
    <row r="337" spans="1:18" s="92" customFormat="1" ht="12" customHeight="1">
      <c r="A337" s="968"/>
      <c r="B337" s="969"/>
      <c r="C337" s="969"/>
      <c r="D337" s="969"/>
      <c r="E337" s="969"/>
      <c r="F337" s="969"/>
      <c r="G337" s="969"/>
      <c r="H337" s="969"/>
      <c r="I337" s="969"/>
      <c r="J337" s="970"/>
      <c r="K337" s="83"/>
      <c r="L337" s="374">
        <f t="shared" si="15"/>
        <v>0</v>
      </c>
      <c r="M337" s="67"/>
      <c r="N337" s="67" t="str">
        <f t="shared" si="16"/>
        <v/>
      </c>
      <c r="O337" s="68">
        <f t="shared" si="14"/>
        <v>0</v>
      </c>
      <c r="P337" s="68" t="s">
        <v>13</v>
      </c>
      <c r="Q337" s="67"/>
      <c r="R337" s="68"/>
    </row>
    <row r="338" spans="1:18" ht="12" customHeight="1">
      <c r="A338" s="968"/>
      <c r="B338" s="969"/>
      <c r="C338" s="969"/>
      <c r="D338" s="969"/>
      <c r="E338" s="969"/>
      <c r="F338" s="969"/>
      <c r="G338" s="969"/>
      <c r="H338" s="969"/>
      <c r="I338" s="969"/>
      <c r="J338" s="970"/>
      <c r="K338" s="83"/>
      <c r="L338" s="374">
        <f t="shared" si="15"/>
        <v>0</v>
      </c>
      <c r="M338" s="67"/>
      <c r="N338" s="67" t="str">
        <f t="shared" si="16"/>
        <v/>
      </c>
      <c r="O338" s="68">
        <f t="shared" si="14"/>
        <v>0</v>
      </c>
      <c r="P338" s="68" t="s">
        <v>13</v>
      </c>
      <c r="R338" s="68"/>
    </row>
    <row r="339" spans="1:18" ht="12" customHeight="1">
      <c r="A339" s="968"/>
      <c r="B339" s="969"/>
      <c r="C339" s="969"/>
      <c r="D339" s="969"/>
      <c r="E339" s="969"/>
      <c r="F339" s="969"/>
      <c r="G339" s="969"/>
      <c r="H339" s="969"/>
      <c r="I339" s="969"/>
      <c r="J339" s="970"/>
      <c r="K339" s="83"/>
      <c r="L339" s="374">
        <f t="shared" si="15"/>
        <v>0</v>
      </c>
      <c r="M339" s="67"/>
      <c r="N339" s="67" t="str">
        <f t="shared" si="16"/>
        <v/>
      </c>
      <c r="O339" s="68">
        <f t="shared" si="14"/>
        <v>0</v>
      </c>
      <c r="P339" s="68" t="s">
        <v>13</v>
      </c>
      <c r="R339" s="68"/>
    </row>
    <row r="340" spans="1:18" ht="12" customHeight="1">
      <c r="A340" s="968"/>
      <c r="B340" s="969"/>
      <c r="C340" s="969"/>
      <c r="D340" s="969"/>
      <c r="E340" s="969"/>
      <c r="F340" s="969"/>
      <c r="G340" s="969"/>
      <c r="H340" s="969"/>
      <c r="I340" s="969"/>
      <c r="J340" s="970"/>
      <c r="K340" s="83"/>
      <c r="L340" s="374">
        <f t="shared" si="15"/>
        <v>0</v>
      </c>
      <c r="M340" s="67"/>
      <c r="N340" s="67" t="str">
        <f t="shared" si="16"/>
        <v/>
      </c>
      <c r="O340" s="68">
        <f t="shared" si="14"/>
        <v>0</v>
      </c>
      <c r="P340" s="68" t="s">
        <v>13</v>
      </c>
      <c r="R340" s="68"/>
    </row>
    <row r="341" spans="1:18" ht="12" customHeight="1" thickBot="1">
      <c r="A341" s="971"/>
      <c r="B341" s="972"/>
      <c r="C341" s="972"/>
      <c r="D341" s="972"/>
      <c r="E341" s="972"/>
      <c r="F341" s="972"/>
      <c r="G341" s="972"/>
      <c r="H341" s="972"/>
      <c r="I341" s="972"/>
      <c r="J341" s="973"/>
      <c r="K341" s="83"/>
      <c r="L341" s="374">
        <f t="shared" si="15"/>
        <v>0</v>
      </c>
      <c r="M341" s="67"/>
      <c r="N341" s="67" t="str">
        <f t="shared" si="16"/>
        <v/>
      </c>
      <c r="O341" s="68">
        <f t="shared" si="14"/>
        <v>0</v>
      </c>
      <c r="P341" s="68" t="s">
        <v>13</v>
      </c>
      <c r="R341" s="68"/>
    </row>
    <row r="342" spans="1:18" ht="12" customHeight="1">
      <c r="A342" s="92"/>
      <c r="B342" s="92"/>
      <c r="C342" s="92"/>
      <c r="D342" s="81"/>
      <c r="E342" s="81"/>
      <c r="F342" s="109"/>
      <c r="G342" s="81"/>
      <c r="H342" s="92"/>
      <c r="I342" s="129"/>
      <c r="J342" s="86"/>
      <c r="K342" s="86"/>
      <c r="L342" s="374">
        <f t="shared" si="15"/>
        <v>0</v>
      </c>
      <c r="M342" s="67"/>
      <c r="N342" s="67" t="str">
        <f t="shared" si="16"/>
        <v/>
      </c>
      <c r="O342" s="68">
        <f t="shared" si="14"/>
        <v>0</v>
      </c>
      <c r="P342" s="68" t="s">
        <v>13</v>
      </c>
      <c r="R342" s="68"/>
    </row>
    <row r="343" spans="1:18" ht="12" customHeight="1">
      <c r="A343" s="92"/>
      <c r="B343" s="7" t="str">
        <f>Inputs!$C$2</f>
        <v>Rocky Mountain Power</v>
      </c>
      <c r="C343" s="92"/>
      <c r="D343" s="81"/>
      <c r="E343" s="81"/>
      <c r="F343" s="109"/>
      <c r="G343" s="81"/>
      <c r="I343" s="87" t="s">
        <v>0</v>
      </c>
      <c r="J343" s="88">
        <v>8.6</v>
      </c>
      <c r="L343" s="374">
        <f t="shared" si="15"/>
        <v>0</v>
      </c>
      <c r="M343" s="67"/>
      <c r="N343" s="67" t="str">
        <f t="shared" si="16"/>
        <v/>
      </c>
      <c r="O343" s="68">
        <f t="shared" si="14"/>
        <v>0</v>
      </c>
      <c r="P343" s="68" t="s">
        <v>13</v>
      </c>
      <c r="R343" s="68"/>
    </row>
    <row r="344" spans="1:18" ht="12" customHeight="1">
      <c r="A344" s="92"/>
      <c r="B344" s="7" t="str">
        <f>Inputs!$C$3</f>
        <v>Utah Results of Operations - December 2014</v>
      </c>
      <c r="C344" s="92"/>
      <c r="D344" s="81"/>
      <c r="E344" s="81"/>
      <c r="F344" s="109"/>
      <c r="G344" s="81"/>
      <c r="H344" s="92"/>
      <c r="I344" s="129"/>
      <c r="J344" s="86"/>
      <c r="K344" s="86"/>
      <c r="L344" s="374">
        <f t="shared" si="15"/>
        <v>0</v>
      </c>
      <c r="M344" s="67"/>
      <c r="N344" s="67" t="str">
        <f t="shared" si="16"/>
        <v/>
      </c>
      <c r="O344" s="68">
        <f t="shared" si="14"/>
        <v>0</v>
      </c>
      <c r="P344" s="68" t="s">
        <v>13</v>
      </c>
      <c r="R344" s="68"/>
    </row>
    <row r="345" spans="1:18" ht="12" customHeight="1">
      <c r="A345" s="92"/>
      <c r="B345" s="32" t="s">
        <v>222</v>
      </c>
      <c r="C345" s="92"/>
      <c r="D345" s="81"/>
      <c r="E345" s="81"/>
      <c r="F345" s="109"/>
      <c r="G345" s="81"/>
      <c r="H345" s="92"/>
      <c r="I345" s="129"/>
      <c r="J345" s="86"/>
      <c r="K345" s="86"/>
      <c r="L345" s="374">
        <f t="shared" si="15"/>
        <v>0</v>
      </c>
      <c r="M345" s="67"/>
      <c r="N345" s="67" t="str">
        <f t="shared" si="16"/>
        <v/>
      </c>
      <c r="O345" s="68">
        <f t="shared" si="14"/>
        <v>0</v>
      </c>
      <c r="P345" s="68" t="s">
        <v>13</v>
      </c>
      <c r="R345" s="68"/>
    </row>
    <row r="346" spans="1:18" ht="12" customHeight="1">
      <c r="A346" s="92"/>
      <c r="B346" s="23"/>
      <c r="C346" s="92"/>
      <c r="D346" s="81"/>
      <c r="E346" s="81"/>
      <c r="F346" s="109"/>
      <c r="G346" s="81"/>
      <c r="H346" s="92"/>
      <c r="I346" s="129"/>
      <c r="J346" s="86"/>
      <c r="K346" s="86"/>
      <c r="L346" s="374">
        <f t="shared" si="15"/>
        <v>0</v>
      </c>
      <c r="M346" s="67"/>
      <c r="N346" s="67" t="str">
        <f t="shared" si="16"/>
        <v/>
      </c>
      <c r="O346" s="68">
        <f t="shared" si="14"/>
        <v>0</v>
      </c>
      <c r="P346" s="68" t="s">
        <v>13</v>
      </c>
      <c r="R346" s="68"/>
    </row>
    <row r="347" spans="1:18" ht="12" customHeight="1">
      <c r="A347" s="92"/>
      <c r="B347" s="92"/>
      <c r="C347" s="92"/>
      <c r="D347" s="81"/>
      <c r="E347" s="81"/>
      <c r="F347" s="109"/>
      <c r="G347" s="81"/>
      <c r="H347" s="92"/>
      <c r="I347" s="129"/>
      <c r="J347" s="86"/>
      <c r="K347" s="86"/>
      <c r="L347" s="374">
        <f t="shared" si="15"/>
        <v>0</v>
      </c>
      <c r="M347" s="67"/>
      <c r="N347" s="67" t="str">
        <f t="shared" si="16"/>
        <v/>
      </c>
      <c r="O347" s="68">
        <f t="shared" si="14"/>
        <v>0</v>
      </c>
      <c r="P347" s="68" t="s">
        <v>13</v>
      </c>
      <c r="R347" s="68"/>
    </row>
    <row r="348" spans="1:18" ht="12" customHeight="1">
      <c r="A348" s="92"/>
      <c r="F348" s="89" t="s">
        <v>1</v>
      </c>
      <c r="H348" s="79"/>
      <c r="I348" s="90" t="str">
        <f>+Inputs!$C$6</f>
        <v>UTAH</v>
      </c>
      <c r="K348" s="214"/>
      <c r="L348" s="374">
        <f t="shared" si="15"/>
        <v>0</v>
      </c>
      <c r="M348" s="67"/>
      <c r="N348" s="67" t="str">
        <f t="shared" si="16"/>
        <v/>
      </c>
      <c r="O348" s="68" t="str">
        <f t="shared" si="14"/>
        <v>TOTAL</v>
      </c>
      <c r="P348" s="68" t="s">
        <v>13</v>
      </c>
      <c r="R348" s="68"/>
    </row>
    <row r="349" spans="1:18" ht="12" customHeight="1">
      <c r="A349" s="92"/>
      <c r="D349" s="42" t="s">
        <v>2</v>
      </c>
      <c r="E349" s="42" t="s">
        <v>3</v>
      </c>
      <c r="F349" s="41" t="s">
        <v>4</v>
      </c>
      <c r="G349" s="42" t="s">
        <v>5</v>
      </c>
      <c r="H349" s="42" t="s">
        <v>6</v>
      </c>
      <c r="I349" s="43" t="s">
        <v>7</v>
      </c>
      <c r="J349" s="42" t="s">
        <v>8</v>
      </c>
      <c r="L349" s="374" t="str">
        <f t="shared" si="15"/>
        <v>COMPANY</v>
      </c>
      <c r="M349" s="67"/>
      <c r="N349" s="67" t="str">
        <f t="shared" si="16"/>
        <v>ACCOUNTFACTOR</v>
      </c>
      <c r="O349" s="68" t="str">
        <f t="shared" si="14"/>
        <v>COMPANY</v>
      </c>
      <c r="P349" s="68" t="s">
        <v>13</v>
      </c>
      <c r="R349" s="68"/>
    </row>
    <row r="350" spans="1:18" ht="12" customHeight="1">
      <c r="A350" s="106"/>
      <c r="B350" s="36" t="s">
        <v>151</v>
      </c>
      <c r="C350" s="144"/>
      <c r="D350" s="145"/>
      <c r="E350" s="145"/>
      <c r="F350" s="86"/>
      <c r="G350" s="145"/>
      <c r="H350" s="163"/>
      <c r="I350" s="83"/>
      <c r="J350" s="147"/>
      <c r="K350" s="88"/>
      <c r="L350" s="374">
        <f t="shared" si="15"/>
        <v>0</v>
      </c>
      <c r="M350" s="67"/>
      <c r="N350" s="67" t="str">
        <f t="shared" si="16"/>
        <v/>
      </c>
      <c r="O350" s="68">
        <f t="shared" si="14"/>
        <v>0</v>
      </c>
      <c r="P350" s="68" t="s">
        <v>13</v>
      </c>
      <c r="R350" s="68"/>
    </row>
    <row r="351" spans="1:18" ht="12" customHeight="1">
      <c r="A351" s="106"/>
      <c r="B351" s="144" t="s">
        <v>236</v>
      </c>
      <c r="C351" s="144"/>
      <c r="D351" s="183">
        <v>4311</v>
      </c>
      <c r="E351" s="183" t="s">
        <v>244</v>
      </c>
      <c r="F351" s="80">
        <v>985794.62000000011</v>
      </c>
      <c r="G351" s="86" t="s">
        <v>146</v>
      </c>
      <c r="H351" s="82">
        <f>VLOOKUP(G351,'Alloc. Factors'!$B$2:$M$110,7,FALSE)</f>
        <v>1</v>
      </c>
      <c r="I351" s="83">
        <f>F351*H351</f>
        <v>985794.62000000011</v>
      </c>
      <c r="J351" s="233" t="s">
        <v>241</v>
      </c>
      <c r="K351" s="81"/>
      <c r="L351" s="374">
        <f t="shared" si="15"/>
        <v>985794.62000000011</v>
      </c>
      <c r="M351" s="67"/>
      <c r="N351" s="67" t="str">
        <f t="shared" si="16"/>
        <v>4311UT</v>
      </c>
      <c r="O351" s="68">
        <f t="shared" si="14"/>
        <v>985794.62000000011</v>
      </c>
      <c r="P351" s="68" t="s">
        <v>13</v>
      </c>
      <c r="R351" s="68"/>
    </row>
    <row r="352" spans="1:18" ht="12" customHeight="1">
      <c r="A352" s="106"/>
      <c r="B352" s="144"/>
      <c r="C352" s="144"/>
      <c r="D352" s="183"/>
      <c r="E352" s="183"/>
      <c r="G352" s="86"/>
      <c r="H352" s="82"/>
      <c r="I352" s="83"/>
      <c r="J352" s="233"/>
      <c r="K352" s="81"/>
      <c r="L352" s="374">
        <f t="shared" si="15"/>
        <v>0</v>
      </c>
      <c r="M352" s="67"/>
      <c r="N352" s="67" t="str">
        <f t="shared" si="16"/>
        <v/>
      </c>
      <c r="O352" s="68">
        <f t="shared" si="14"/>
        <v>0</v>
      </c>
      <c r="P352" s="68" t="s">
        <v>13</v>
      </c>
      <c r="R352" s="68"/>
    </row>
    <row r="353" spans="1:19" ht="12" customHeight="1">
      <c r="A353" s="106"/>
      <c r="B353" s="144"/>
      <c r="C353" s="144"/>
      <c r="D353" s="145"/>
      <c r="E353" s="145"/>
      <c r="F353" s="109"/>
      <c r="G353" s="86"/>
      <c r="H353" s="82"/>
      <c r="I353" s="83"/>
      <c r="J353" s="147"/>
      <c r="K353" s="81"/>
      <c r="L353" s="374">
        <f t="shared" si="15"/>
        <v>0</v>
      </c>
      <c r="M353" s="67"/>
      <c r="N353" s="67" t="str">
        <f t="shared" si="16"/>
        <v/>
      </c>
      <c r="O353" s="68">
        <f t="shared" si="14"/>
        <v>0</v>
      </c>
      <c r="P353" s="68" t="s">
        <v>13</v>
      </c>
      <c r="R353" s="68"/>
    </row>
    <row r="354" spans="1:19" ht="12" customHeight="1">
      <c r="A354" s="106"/>
      <c r="B354" s="36" t="s">
        <v>2118</v>
      </c>
      <c r="C354" s="144"/>
      <c r="D354" s="145"/>
      <c r="E354" s="145"/>
      <c r="F354" s="86"/>
      <c r="G354" s="145"/>
      <c r="H354" s="163"/>
      <c r="I354" s="83"/>
      <c r="J354" s="147"/>
      <c r="K354" s="81"/>
      <c r="L354" s="374">
        <f t="shared" si="15"/>
        <v>0</v>
      </c>
      <c r="M354" s="67"/>
      <c r="N354" s="67" t="str">
        <f t="shared" si="16"/>
        <v/>
      </c>
      <c r="O354" s="68">
        <f t="shared" si="14"/>
        <v>0</v>
      </c>
      <c r="P354" s="68" t="s">
        <v>13</v>
      </c>
      <c r="R354" s="68"/>
    </row>
    <row r="355" spans="1:19" ht="12" customHeight="1">
      <c r="A355" s="106"/>
      <c r="B355" s="144" t="s">
        <v>2119</v>
      </c>
      <c r="C355" s="144"/>
      <c r="D355" s="183">
        <v>235</v>
      </c>
      <c r="E355" s="183" t="s">
        <v>244</v>
      </c>
      <c r="F355" s="80">
        <v>-16474459.013846155</v>
      </c>
      <c r="G355" s="86" t="s">
        <v>146</v>
      </c>
      <c r="H355" s="82">
        <f>VLOOKUP(G355,'Alloc. Factors'!$B$2:$M$110,7,FALSE)</f>
        <v>1</v>
      </c>
      <c r="I355" s="83">
        <f>F355*H355</f>
        <v>-16474459.013846155</v>
      </c>
      <c r="J355" s="233" t="s">
        <v>241</v>
      </c>
      <c r="K355" s="81"/>
      <c r="L355" s="374">
        <f t="shared" si="15"/>
        <v>-16474459.013846155</v>
      </c>
      <c r="M355" s="67"/>
      <c r="N355" s="67" t="str">
        <f t="shared" si="16"/>
        <v>235UT</v>
      </c>
      <c r="O355" s="68">
        <f t="shared" si="14"/>
        <v>-16474459.013846155</v>
      </c>
      <c r="P355" s="68" t="s">
        <v>13</v>
      </c>
      <c r="R355" s="68"/>
      <c r="S355" s="67" t="s">
        <v>13</v>
      </c>
    </row>
    <row r="356" spans="1:19" ht="12" customHeight="1">
      <c r="A356" s="106"/>
      <c r="B356" s="144"/>
      <c r="C356" s="144"/>
      <c r="D356" s="145"/>
      <c r="E356" s="145"/>
      <c r="F356" s="109"/>
      <c r="G356" s="86"/>
      <c r="H356" s="82"/>
      <c r="I356" s="83"/>
      <c r="J356" s="147"/>
      <c r="K356" s="81"/>
      <c r="L356" s="374">
        <f t="shared" si="15"/>
        <v>0</v>
      </c>
      <c r="M356" s="67"/>
      <c r="N356" s="67" t="str">
        <f t="shared" si="16"/>
        <v/>
      </c>
      <c r="O356" s="68">
        <f t="shared" si="14"/>
        <v>0</v>
      </c>
      <c r="P356" s="68" t="s">
        <v>13</v>
      </c>
      <c r="R356" s="68"/>
    </row>
    <row r="357" spans="1:19" ht="12" customHeight="1">
      <c r="A357" s="106"/>
      <c r="B357" s="46"/>
      <c r="C357" s="144"/>
      <c r="D357" s="145"/>
      <c r="E357" s="145"/>
      <c r="F357" s="109"/>
      <c r="G357" s="86"/>
      <c r="H357" s="82"/>
      <c r="I357" s="83"/>
      <c r="J357" s="147"/>
      <c r="K357" s="81"/>
      <c r="L357" s="374">
        <f t="shared" si="15"/>
        <v>0</v>
      </c>
      <c r="M357" s="67"/>
      <c r="N357" s="67" t="str">
        <f t="shared" si="16"/>
        <v/>
      </c>
      <c r="O357" s="68">
        <f t="shared" si="14"/>
        <v>0</v>
      </c>
      <c r="P357" s="68" t="s">
        <v>13</v>
      </c>
      <c r="R357" s="68"/>
    </row>
    <row r="358" spans="1:19" ht="12" customHeight="1">
      <c r="A358" s="106"/>
      <c r="B358" s="148"/>
      <c r="C358" s="144"/>
      <c r="D358" s="145"/>
      <c r="E358" s="145"/>
      <c r="F358" s="86"/>
      <c r="G358" s="86"/>
      <c r="H358" s="82"/>
      <c r="I358" s="83"/>
      <c r="J358" s="147"/>
      <c r="K358" s="81"/>
      <c r="L358" s="374">
        <f t="shared" si="15"/>
        <v>0</v>
      </c>
      <c r="M358" s="67"/>
      <c r="N358" s="67" t="str">
        <f t="shared" si="16"/>
        <v/>
      </c>
      <c r="O358" s="68">
        <f t="shared" si="14"/>
        <v>0</v>
      </c>
      <c r="P358" s="68" t="s">
        <v>13</v>
      </c>
      <c r="R358" s="824"/>
    </row>
    <row r="359" spans="1:19" ht="12" customHeight="1">
      <c r="A359" s="106"/>
      <c r="B359" s="144"/>
      <c r="C359" s="144"/>
      <c r="D359" s="146"/>
      <c r="E359" s="145"/>
      <c r="F359" s="86"/>
      <c r="G359" s="86"/>
      <c r="H359" s="82"/>
      <c r="I359" s="83"/>
      <c r="J359" s="147"/>
      <c r="K359" s="81"/>
      <c r="L359" s="374">
        <f t="shared" si="15"/>
        <v>0</v>
      </c>
      <c r="M359" s="67"/>
      <c r="N359" s="67" t="str">
        <f t="shared" si="16"/>
        <v/>
      </c>
      <c r="O359" s="68">
        <f t="shared" si="14"/>
        <v>0</v>
      </c>
      <c r="P359" s="68" t="s">
        <v>13</v>
      </c>
      <c r="R359" s="824"/>
    </row>
    <row r="360" spans="1:19" ht="12" customHeight="1">
      <c r="A360" s="106"/>
      <c r="B360" s="144"/>
      <c r="C360" s="144"/>
      <c r="D360" s="146"/>
      <c r="E360" s="145"/>
      <c r="F360" s="86"/>
      <c r="G360" s="86"/>
      <c r="H360" s="82"/>
      <c r="I360" s="83"/>
      <c r="J360" s="147"/>
      <c r="K360" s="81"/>
      <c r="L360" s="374">
        <f t="shared" si="15"/>
        <v>0</v>
      </c>
      <c r="M360" s="67"/>
      <c r="N360" s="67" t="str">
        <f t="shared" si="16"/>
        <v/>
      </c>
      <c r="O360" s="68">
        <f t="shared" si="14"/>
        <v>0</v>
      </c>
      <c r="P360" s="68" t="s">
        <v>13</v>
      </c>
      <c r="R360" s="824"/>
    </row>
    <row r="361" spans="1:19" ht="12" customHeight="1">
      <c r="A361" s="106"/>
      <c r="B361" s="148"/>
      <c r="C361" s="144"/>
      <c r="D361" s="145"/>
      <c r="E361" s="145"/>
      <c r="F361" s="86"/>
      <c r="G361" s="86"/>
      <c r="H361" s="82"/>
      <c r="I361" s="83"/>
      <c r="J361" s="147"/>
      <c r="K361" s="81"/>
      <c r="L361" s="374">
        <f t="shared" si="15"/>
        <v>0</v>
      </c>
      <c r="M361" s="67"/>
      <c r="N361" s="67" t="str">
        <f t="shared" si="16"/>
        <v/>
      </c>
      <c r="O361" s="68">
        <f t="shared" si="14"/>
        <v>0</v>
      </c>
      <c r="P361" s="68" t="s">
        <v>13</v>
      </c>
      <c r="R361" s="824"/>
    </row>
    <row r="362" spans="1:19" ht="12" customHeight="1">
      <c r="A362" s="106"/>
      <c r="B362" s="148"/>
      <c r="C362" s="144"/>
      <c r="D362" s="145"/>
      <c r="E362" s="145"/>
      <c r="F362" s="86"/>
      <c r="G362" s="86"/>
      <c r="H362" s="82"/>
      <c r="I362" s="83"/>
      <c r="J362" s="147"/>
      <c r="L362" s="374">
        <f t="shared" si="15"/>
        <v>0</v>
      </c>
      <c r="M362" s="67"/>
      <c r="N362" s="67" t="str">
        <f t="shared" si="16"/>
        <v/>
      </c>
      <c r="O362" s="68">
        <f t="shared" si="14"/>
        <v>0</v>
      </c>
      <c r="P362" s="68" t="s">
        <v>13</v>
      </c>
      <c r="R362" s="824"/>
    </row>
    <row r="363" spans="1:19" ht="12" customHeight="1">
      <c r="A363" s="106"/>
      <c r="B363" s="144"/>
      <c r="C363" s="144"/>
      <c r="D363" s="146"/>
      <c r="E363" s="145"/>
      <c r="F363" s="86"/>
      <c r="G363" s="86"/>
      <c r="H363" s="82"/>
      <c r="I363" s="83"/>
      <c r="J363" s="147"/>
      <c r="L363" s="374">
        <f t="shared" si="15"/>
        <v>0</v>
      </c>
      <c r="M363" s="67"/>
      <c r="N363" s="67" t="str">
        <f t="shared" si="16"/>
        <v/>
      </c>
      <c r="O363" s="68">
        <f t="shared" si="14"/>
        <v>0</v>
      </c>
      <c r="P363" s="68" t="s">
        <v>13</v>
      </c>
      <c r="R363" s="824"/>
    </row>
    <row r="364" spans="1:19" ht="12" customHeight="1">
      <c r="A364" s="106"/>
      <c r="B364" s="144"/>
      <c r="C364" s="144"/>
      <c r="D364" s="146"/>
      <c r="E364" s="145"/>
      <c r="F364" s="86"/>
      <c r="G364" s="86"/>
      <c r="H364" s="82"/>
      <c r="I364" s="83"/>
      <c r="J364" s="147"/>
      <c r="L364" s="374">
        <f t="shared" si="15"/>
        <v>0</v>
      </c>
      <c r="M364" s="67"/>
      <c r="N364" s="67" t="str">
        <f t="shared" si="16"/>
        <v/>
      </c>
      <c r="O364" s="68">
        <f t="shared" si="14"/>
        <v>0</v>
      </c>
      <c r="P364" s="68" t="s">
        <v>13</v>
      </c>
      <c r="R364" s="824"/>
    </row>
    <row r="365" spans="1:19" ht="12" customHeight="1">
      <c r="A365" s="106"/>
      <c r="B365" s="148"/>
      <c r="C365" s="144"/>
      <c r="D365" s="145"/>
      <c r="E365" s="145"/>
      <c r="F365" s="86"/>
      <c r="G365" s="146"/>
      <c r="H365" s="82"/>
      <c r="I365" s="83"/>
      <c r="J365" s="233"/>
      <c r="K365" s="162"/>
      <c r="L365" s="374">
        <f t="shared" si="15"/>
        <v>0</v>
      </c>
      <c r="M365" s="67"/>
      <c r="N365" s="67" t="str">
        <f t="shared" si="16"/>
        <v/>
      </c>
      <c r="O365" s="68">
        <f t="shared" si="14"/>
        <v>0</v>
      </c>
      <c r="P365" s="68" t="s">
        <v>13</v>
      </c>
      <c r="R365" s="824"/>
    </row>
    <row r="366" spans="1:19" ht="12" customHeight="1">
      <c r="A366" s="106"/>
      <c r="B366" s="148"/>
      <c r="C366" s="144"/>
      <c r="D366" s="145"/>
      <c r="E366" s="145"/>
      <c r="F366" s="86"/>
      <c r="G366" s="86"/>
      <c r="H366" s="82"/>
      <c r="I366" s="83"/>
      <c r="J366" s="233"/>
      <c r="K366" s="162"/>
      <c r="L366" s="374">
        <f t="shared" si="15"/>
        <v>0</v>
      </c>
      <c r="M366" s="67"/>
      <c r="N366" s="67" t="str">
        <f t="shared" si="16"/>
        <v/>
      </c>
      <c r="O366" s="68">
        <f t="shared" si="14"/>
        <v>0</v>
      </c>
      <c r="P366" s="68" t="s">
        <v>13</v>
      </c>
      <c r="R366" s="824"/>
    </row>
    <row r="367" spans="1:19" ht="12" customHeight="1">
      <c r="A367" s="106"/>
      <c r="B367" s="144"/>
      <c r="C367" s="144"/>
      <c r="D367" s="146"/>
      <c r="E367" s="145"/>
      <c r="F367" s="86"/>
      <c r="G367" s="86"/>
      <c r="H367" s="82"/>
      <c r="I367" s="83"/>
      <c r="J367" s="233"/>
      <c r="K367" s="162"/>
      <c r="L367" s="374">
        <f t="shared" si="15"/>
        <v>0</v>
      </c>
      <c r="M367" s="67"/>
      <c r="N367" s="67" t="str">
        <f t="shared" si="16"/>
        <v/>
      </c>
      <c r="O367" s="68">
        <f t="shared" si="14"/>
        <v>0</v>
      </c>
      <c r="P367" s="68" t="s">
        <v>13</v>
      </c>
      <c r="R367" s="824"/>
    </row>
    <row r="368" spans="1:19" ht="12" customHeight="1">
      <c r="A368" s="106"/>
      <c r="B368" s="144"/>
      <c r="C368" s="144"/>
      <c r="D368" s="146"/>
      <c r="E368" s="145"/>
      <c r="F368" s="86"/>
      <c r="G368" s="86"/>
      <c r="H368" s="82"/>
      <c r="I368" s="83"/>
      <c r="J368" s="94"/>
      <c r="K368" s="81"/>
      <c r="L368" s="374">
        <f t="shared" si="15"/>
        <v>0</v>
      </c>
      <c r="M368" s="67"/>
      <c r="N368" s="67" t="str">
        <f t="shared" si="16"/>
        <v/>
      </c>
      <c r="O368" s="68">
        <f t="shared" si="14"/>
        <v>0</v>
      </c>
      <c r="P368" s="68" t="s">
        <v>13</v>
      </c>
      <c r="R368" s="824"/>
    </row>
    <row r="369" spans="1:18" ht="12" customHeight="1">
      <c r="A369" s="106"/>
      <c r="B369" s="148"/>
      <c r="C369" s="144"/>
      <c r="D369" s="145"/>
      <c r="E369" s="145"/>
      <c r="F369" s="235"/>
      <c r="G369" s="235"/>
      <c r="H369" s="82"/>
      <c r="I369" s="83"/>
      <c r="J369" s="94"/>
      <c r="K369" s="162"/>
      <c r="L369" s="374">
        <f t="shared" si="15"/>
        <v>0</v>
      </c>
      <c r="M369" s="67"/>
      <c r="N369" s="67" t="str">
        <f t="shared" si="16"/>
        <v/>
      </c>
      <c r="O369" s="68">
        <f t="shared" si="14"/>
        <v>0</v>
      </c>
      <c r="P369" s="68" t="s">
        <v>13</v>
      </c>
      <c r="R369" s="68"/>
    </row>
    <row r="370" spans="1:18" ht="12" customHeight="1">
      <c r="A370" s="106"/>
      <c r="B370" s="144"/>
      <c r="C370" s="144"/>
      <c r="D370" s="81"/>
      <c r="E370" s="145"/>
      <c r="F370" s="109"/>
      <c r="G370" s="162"/>
      <c r="H370" s="82"/>
      <c r="I370" s="83"/>
      <c r="J370" s="94"/>
      <c r="K370" s="81"/>
      <c r="L370" s="374">
        <f t="shared" si="15"/>
        <v>0</v>
      </c>
      <c r="M370" s="67"/>
      <c r="N370" s="67" t="str">
        <f t="shared" si="16"/>
        <v/>
      </c>
      <c r="O370" s="68">
        <f t="shared" si="14"/>
        <v>0</v>
      </c>
      <c r="P370" s="68" t="s">
        <v>13</v>
      </c>
      <c r="R370" s="68"/>
    </row>
    <row r="371" spans="1:18" ht="12" customHeight="1">
      <c r="A371" s="106"/>
      <c r="B371" s="144"/>
      <c r="C371" s="144"/>
      <c r="D371" s="81"/>
      <c r="E371" s="145"/>
      <c r="F371" s="109" t="s">
        <v>13</v>
      </c>
      <c r="G371" s="162"/>
      <c r="H371" s="82"/>
      <c r="I371" s="83"/>
      <c r="J371" s="94"/>
      <c r="K371" s="81"/>
      <c r="L371" s="374">
        <f t="shared" si="15"/>
        <v>0</v>
      </c>
      <c r="M371" s="67"/>
      <c r="N371" s="67" t="str">
        <f t="shared" si="16"/>
        <v/>
      </c>
      <c r="O371" s="68" t="str">
        <f t="shared" si="14"/>
        <v xml:space="preserve"> </v>
      </c>
      <c r="P371" s="68" t="s">
        <v>13</v>
      </c>
      <c r="R371" s="68"/>
    </row>
    <row r="372" spans="1:18" ht="12" customHeight="1">
      <c r="A372" s="106"/>
      <c r="B372" s="144"/>
      <c r="C372" s="144"/>
      <c r="D372" s="81"/>
      <c r="E372" s="145"/>
      <c r="F372" s="109" t="s">
        <v>13</v>
      </c>
      <c r="G372" s="162"/>
      <c r="H372" s="82"/>
      <c r="I372" s="83"/>
      <c r="J372" s="94"/>
      <c r="K372" s="81"/>
      <c r="L372" s="374">
        <f t="shared" si="15"/>
        <v>0</v>
      </c>
      <c r="M372" s="67"/>
      <c r="N372" s="67" t="str">
        <f t="shared" si="16"/>
        <v/>
      </c>
      <c r="O372" s="68" t="str">
        <f t="shared" si="14"/>
        <v xml:space="preserve"> </v>
      </c>
      <c r="P372" s="68" t="s">
        <v>13</v>
      </c>
      <c r="R372" s="68"/>
    </row>
    <row r="373" spans="1:18" ht="12" customHeight="1">
      <c r="A373" s="106"/>
      <c r="B373" s="46"/>
      <c r="C373" s="144"/>
      <c r="D373" s="81"/>
      <c r="E373" s="145"/>
      <c r="F373" s="8"/>
      <c r="G373" s="162"/>
      <c r="H373" s="82"/>
      <c r="I373" s="8"/>
      <c r="J373" s="94"/>
      <c r="K373" s="81"/>
      <c r="L373" s="374">
        <f t="shared" si="15"/>
        <v>0</v>
      </c>
      <c r="M373" s="67"/>
      <c r="N373" s="67" t="str">
        <f t="shared" si="16"/>
        <v/>
      </c>
      <c r="O373" s="68">
        <f t="shared" si="14"/>
        <v>0</v>
      </c>
      <c r="P373" s="68" t="s">
        <v>13</v>
      </c>
      <c r="R373" s="68"/>
    </row>
    <row r="374" spans="1:18" ht="12" customHeight="1">
      <c r="A374" s="106"/>
      <c r="B374" s="144"/>
      <c r="C374" s="144"/>
      <c r="D374" s="81"/>
      <c r="E374" s="145"/>
      <c r="F374" s="109"/>
      <c r="G374" s="162"/>
      <c r="H374" s="82"/>
      <c r="I374" s="83"/>
      <c r="J374" s="94"/>
      <c r="K374" s="81"/>
      <c r="L374" s="374">
        <f t="shared" si="15"/>
        <v>0</v>
      </c>
      <c r="M374" s="67"/>
      <c r="N374" s="67" t="str">
        <f t="shared" si="16"/>
        <v/>
      </c>
      <c r="O374" s="68">
        <f t="shared" si="14"/>
        <v>0</v>
      </c>
      <c r="P374" s="68" t="s">
        <v>13</v>
      </c>
      <c r="R374" s="68"/>
    </row>
    <row r="375" spans="1:18" ht="12" customHeight="1">
      <c r="A375" s="106"/>
      <c r="B375" s="144"/>
      <c r="C375" s="144"/>
      <c r="D375" s="81"/>
      <c r="E375" s="145"/>
      <c r="F375" s="109"/>
      <c r="G375" s="162"/>
      <c r="H375" s="82"/>
      <c r="I375" s="83"/>
      <c r="J375" s="94"/>
      <c r="K375" s="86"/>
      <c r="L375" s="374">
        <f t="shared" si="15"/>
        <v>0</v>
      </c>
      <c r="M375" s="67"/>
      <c r="N375" s="67" t="str">
        <f t="shared" si="16"/>
        <v/>
      </c>
      <c r="O375" s="68">
        <f t="shared" si="14"/>
        <v>0</v>
      </c>
      <c r="P375" s="68" t="s">
        <v>13</v>
      </c>
      <c r="R375" s="68"/>
    </row>
    <row r="376" spans="1:18" ht="12" customHeight="1">
      <c r="A376" s="91"/>
      <c r="B376" s="30"/>
      <c r="C376" s="221"/>
      <c r="D376" s="93"/>
      <c r="E376" s="162"/>
      <c r="F376" s="117"/>
      <c r="G376" s="162"/>
      <c r="H376" s="82"/>
      <c r="I376" s="83"/>
      <c r="J376" s="94"/>
      <c r="K376" s="162"/>
      <c r="L376" s="374">
        <f t="shared" si="15"/>
        <v>0</v>
      </c>
      <c r="M376" s="67"/>
      <c r="N376" s="67" t="str">
        <f t="shared" si="16"/>
        <v/>
      </c>
      <c r="O376" s="68">
        <f t="shared" si="14"/>
        <v>0</v>
      </c>
      <c r="P376" s="68" t="s">
        <v>13</v>
      </c>
      <c r="R376" s="68"/>
    </row>
    <row r="377" spans="1:18" ht="12" customHeight="1">
      <c r="A377" s="91"/>
      <c r="B377" s="221"/>
      <c r="C377" s="221"/>
      <c r="D377" s="93"/>
      <c r="E377" s="162"/>
      <c r="F377" s="117"/>
      <c r="G377" s="162"/>
      <c r="H377" s="82"/>
      <c r="I377" s="83"/>
      <c r="J377" s="94"/>
      <c r="K377" s="162"/>
      <c r="L377" s="374">
        <f t="shared" si="15"/>
        <v>0</v>
      </c>
      <c r="M377" s="67"/>
      <c r="N377" s="67" t="str">
        <f t="shared" si="16"/>
        <v/>
      </c>
      <c r="O377" s="68">
        <f t="shared" si="14"/>
        <v>0</v>
      </c>
      <c r="P377" s="68" t="s">
        <v>13</v>
      </c>
      <c r="R377" s="68"/>
    </row>
    <row r="378" spans="1:18" ht="12" customHeight="1">
      <c r="A378" s="91"/>
      <c r="B378" s="221"/>
      <c r="C378" s="221"/>
      <c r="D378" s="93"/>
      <c r="E378" s="162"/>
      <c r="F378" s="117"/>
      <c r="G378" s="162"/>
      <c r="H378" s="82"/>
      <c r="I378" s="83"/>
      <c r="J378" s="94"/>
      <c r="K378" s="162"/>
      <c r="L378" s="374">
        <f t="shared" si="15"/>
        <v>0</v>
      </c>
      <c r="M378" s="67"/>
      <c r="N378" s="67" t="str">
        <f t="shared" si="16"/>
        <v/>
      </c>
      <c r="O378" s="68">
        <f t="shared" si="14"/>
        <v>0</v>
      </c>
      <c r="P378" s="68" t="s">
        <v>13</v>
      </c>
      <c r="R378" s="68"/>
    </row>
    <row r="379" spans="1:18" ht="12" customHeight="1">
      <c r="A379" s="91"/>
      <c r="B379" s="221"/>
      <c r="C379" s="221"/>
      <c r="D379" s="93"/>
      <c r="E379" s="162"/>
      <c r="F379" s="117"/>
      <c r="G379" s="162"/>
      <c r="H379" s="82"/>
      <c r="I379" s="83"/>
      <c r="J379" s="94"/>
      <c r="K379" s="162"/>
      <c r="L379" s="374">
        <f t="shared" si="15"/>
        <v>0</v>
      </c>
      <c r="M379" s="67"/>
      <c r="N379" s="67" t="str">
        <f t="shared" si="16"/>
        <v/>
      </c>
      <c r="O379" s="68">
        <f t="shared" si="14"/>
        <v>0</v>
      </c>
      <c r="P379" s="68" t="s">
        <v>13</v>
      </c>
      <c r="R379" s="68"/>
    </row>
    <row r="380" spans="1:18" ht="12" customHeight="1">
      <c r="A380" s="91"/>
      <c r="B380" s="9"/>
      <c r="C380" s="221"/>
      <c r="D380" s="93"/>
      <c r="E380" s="162"/>
      <c r="F380" s="31"/>
      <c r="G380" s="162"/>
      <c r="H380" s="82"/>
      <c r="I380" s="31"/>
      <c r="J380" s="94"/>
      <c r="K380" s="162"/>
      <c r="L380" s="374">
        <f t="shared" si="15"/>
        <v>0</v>
      </c>
      <c r="M380" s="67"/>
      <c r="N380" s="67" t="str">
        <f t="shared" si="16"/>
        <v/>
      </c>
      <c r="O380" s="68">
        <f t="shared" si="14"/>
        <v>0</v>
      </c>
      <c r="P380" s="68" t="s">
        <v>13</v>
      </c>
      <c r="R380" s="68"/>
    </row>
    <row r="381" spans="1:18" ht="12" customHeight="1">
      <c r="A381" s="91"/>
      <c r="B381" s="9"/>
      <c r="C381" s="221"/>
      <c r="D381" s="93"/>
      <c r="E381" s="162"/>
      <c r="F381" s="31"/>
      <c r="G381" s="162"/>
      <c r="H381" s="82"/>
      <c r="I381" s="31"/>
      <c r="J381" s="94"/>
      <c r="K381" s="162"/>
      <c r="L381" s="374">
        <f t="shared" si="15"/>
        <v>0</v>
      </c>
      <c r="M381" s="67"/>
      <c r="N381" s="67" t="str">
        <f t="shared" si="16"/>
        <v/>
      </c>
      <c r="O381" s="68">
        <f t="shared" si="14"/>
        <v>0</v>
      </c>
      <c r="P381" s="68" t="s">
        <v>13</v>
      </c>
      <c r="R381" s="68"/>
    </row>
    <row r="382" spans="1:18" ht="12" customHeight="1">
      <c r="A382" s="91"/>
      <c r="B382" s="144"/>
      <c r="C382" s="144"/>
      <c r="D382" s="81"/>
      <c r="E382" s="145"/>
      <c r="F382" s="109"/>
      <c r="G382" s="162"/>
      <c r="H382" s="82"/>
      <c r="I382" s="83"/>
      <c r="J382" s="94"/>
      <c r="K382" s="162"/>
      <c r="L382" s="374">
        <f t="shared" si="15"/>
        <v>0</v>
      </c>
      <c r="M382" s="67"/>
      <c r="N382" s="67" t="str">
        <f t="shared" si="16"/>
        <v/>
      </c>
      <c r="O382" s="68">
        <f t="shared" si="14"/>
        <v>0</v>
      </c>
      <c r="P382" s="68" t="s">
        <v>13</v>
      </c>
      <c r="R382" s="68"/>
    </row>
    <row r="383" spans="1:18" ht="12" customHeight="1">
      <c r="A383" s="91"/>
      <c r="B383" s="30"/>
      <c r="C383" s="221"/>
      <c r="D383" s="93"/>
      <c r="E383" s="162"/>
      <c r="F383" s="117"/>
      <c r="G383" s="162"/>
      <c r="H383" s="82"/>
      <c r="I383" s="83"/>
      <c r="J383" s="94"/>
      <c r="K383" s="162"/>
      <c r="L383" s="374">
        <f t="shared" si="15"/>
        <v>0</v>
      </c>
      <c r="M383" s="67"/>
      <c r="N383" s="67" t="str">
        <f t="shared" si="16"/>
        <v/>
      </c>
      <c r="O383" s="68">
        <f t="shared" si="14"/>
        <v>0</v>
      </c>
      <c r="P383" s="68" t="s">
        <v>13</v>
      </c>
      <c r="R383" s="68"/>
    </row>
    <row r="384" spans="1:18" ht="12" customHeight="1">
      <c r="A384" s="91"/>
      <c r="B384" s="221"/>
      <c r="C384" s="221"/>
      <c r="D384" s="93"/>
      <c r="E384" s="162"/>
      <c r="F384" s="117"/>
      <c r="G384" s="162"/>
      <c r="H384" s="82"/>
      <c r="I384" s="83"/>
      <c r="J384" s="94"/>
      <c r="K384" s="81"/>
      <c r="L384" s="374">
        <f t="shared" si="15"/>
        <v>0</v>
      </c>
      <c r="M384" s="67"/>
      <c r="N384" s="67" t="str">
        <f t="shared" si="16"/>
        <v/>
      </c>
      <c r="O384" s="68">
        <f t="shared" si="14"/>
        <v>0</v>
      </c>
      <c r="P384" s="68" t="s">
        <v>13</v>
      </c>
      <c r="R384" s="68"/>
    </row>
    <row r="385" spans="1:18" ht="12" customHeight="1">
      <c r="A385" s="91"/>
      <c r="B385" s="9"/>
      <c r="C385" s="221"/>
      <c r="D385" s="93"/>
      <c r="E385" s="162"/>
      <c r="F385" s="31"/>
      <c r="G385" s="162"/>
      <c r="H385" s="82"/>
      <c r="I385" s="31"/>
      <c r="J385" s="94"/>
      <c r="K385" s="81"/>
      <c r="L385" s="374">
        <f t="shared" si="15"/>
        <v>0</v>
      </c>
      <c r="M385" s="67"/>
      <c r="N385" s="67" t="str">
        <f t="shared" si="16"/>
        <v/>
      </c>
      <c r="O385" s="68">
        <f t="shared" si="14"/>
        <v>0</v>
      </c>
      <c r="P385" s="68" t="s">
        <v>13</v>
      </c>
      <c r="R385" s="68"/>
    </row>
    <row r="386" spans="1:18" ht="12" customHeight="1">
      <c r="A386" s="91"/>
      <c r="B386" s="144"/>
      <c r="C386" s="144"/>
      <c r="D386" s="81"/>
      <c r="E386" s="145"/>
      <c r="F386" s="109"/>
      <c r="G386" s="162"/>
      <c r="H386" s="82"/>
      <c r="I386" s="83"/>
      <c r="J386" s="94"/>
      <c r="K386" s="81"/>
      <c r="L386" s="374">
        <f t="shared" si="15"/>
        <v>0</v>
      </c>
      <c r="M386" s="67"/>
      <c r="N386" s="67" t="str">
        <f t="shared" si="16"/>
        <v/>
      </c>
      <c r="O386" s="68">
        <f t="shared" si="14"/>
        <v>0</v>
      </c>
      <c r="P386" s="68" t="s">
        <v>13</v>
      </c>
      <c r="R386" s="68"/>
    </row>
    <row r="387" spans="1:18" ht="12" customHeight="1">
      <c r="A387" s="91"/>
      <c r="B387" s="30"/>
      <c r="C387" s="221"/>
      <c r="D387" s="93"/>
      <c r="E387" s="162"/>
      <c r="F387" s="117"/>
      <c r="G387" s="162"/>
      <c r="H387" s="82"/>
      <c r="I387" s="83"/>
      <c r="J387" s="94"/>
      <c r="K387" s="93"/>
      <c r="L387" s="374">
        <f t="shared" si="15"/>
        <v>0</v>
      </c>
      <c r="M387" s="67"/>
      <c r="N387" s="67" t="str">
        <f t="shared" si="16"/>
        <v/>
      </c>
      <c r="O387" s="68">
        <f t="shared" si="14"/>
        <v>0</v>
      </c>
      <c r="P387" s="68" t="s">
        <v>13</v>
      </c>
      <c r="R387" s="68"/>
    </row>
    <row r="388" spans="1:18" ht="12" customHeight="1">
      <c r="A388" s="91"/>
      <c r="B388" s="221"/>
      <c r="C388" s="221"/>
      <c r="D388" s="93"/>
      <c r="E388" s="162"/>
      <c r="F388" s="117"/>
      <c r="G388" s="162"/>
      <c r="H388" s="82"/>
      <c r="I388" s="83"/>
      <c r="J388" s="94"/>
      <c r="K388" s="86"/>
      <c r="L388" s="374">
        <f t="shared" si="15"/>
        <v>0</v>
      </c>
      <c r="M388" s="67"/>
      <c r="N388" s="67" t="str">
        <f t="shared" si="16"/>
        <v/>
      </c>
      <c r="O388" s="68">
        <f t="shared" si="14"/>
        <v>0</v>
      </c>
      <c r="P388" s="68" t="s">
        <v>13</v>
      </c>
      <c r="R388" s="68"/>
    </row>
    <row r="389" spans="1:18" ht="12" customHeight="1">
      <c r="A389" s="106"/>
      <c r="B389" s="221"/>
      <c r="C389" s="221"/>
      <c r="D389" s="93"/>
      <c r="E389" s="162"/>
      <c r="F389" s="117"/>
      <c r="G389" s="162"/>
      <c r="H389" s="82"/>
      <c r="I389" s="83"/>
      <c r="J389" s="94"/>
      <c r="K389" s="86"/>
      <c r="L389" s="374">
        <f t="shared" si="15"/>
        <v>0</v>
      </c>
      <c r="M389" s="67"/>
      <c r="N389" s="67" t="str">
        <f t="shared" si="16"/>
        <v/>
      </c>
      <c r="O389" s="68">
        <f t="shared" si="14"/>
        <v>0</v>
      </c>
      <c r="P389" s="68" t="s">
        <v>13</v>
      </c>
      <c r="R389" s="68"/>
    </row>
    <row r="390" spans="1:18" ht="12" customHeight="1">
      <c r="A390" s="106"/>
      <c r="B390" s="221"/>
      <c r="C390" s="221"/>
      <c r="D390" s="93"/>
      <c r="E390" s="162"/>
      <c r="F390" s="117"/>
      <c r="G390" s="162"/>
      <c r="H390" s="82"/>
      <c r="I390" s="83"/>
      <c r="J390" s="94"/>
      <c r="K390" s="86"/>
      <c r="L390" s="374">
        <f t="shared" si="15"/>
        <v>0</v>
      </c>
      <c r="M390" s="67"/>
      <c r="N390" s="67" t="str">
        <f t="shared" si="16"/>
        <v/>
      </c>
      <c r="O390" s="68">
        <f t="shared" ref="O390:O453" si="17">+F390</f>
        <v>0</v>
      </c>
      <c r="P390" s="68" t="s">
        <v>13</v>
      </c>
      <c r="R390" s="68"/>
    </row>
    <row r="391" spans="1:18" ht="12" customHeight="1">
      <c r="A391" s="106"/>
      <c r="B391" s="9"/>
      <c r="C391" s="221"/>
      <c r="D391" s="93"/>
      <c r="E391" s="162"/>
      <c r="F391" s="31"/>
      <c r="G391" s="162"/>
      <c r="H391" s="82"/>
      <c r="I391" s="31"/>
      <c r="J391" s="94"/>
      <c r="K391" s="93"/>
      <c r="L391" s="374">
        <f t="shared" ref="L391:L454" si="18">IF(E391&gt;0,F391,0)</f>
        <v>0</v>
      </c>
      <c r="M391" s="67"/>
      <c r="N391" s="67" t="str">
        <f t="shared" ref="N391:N454" si="19">+D391&amp;G391</f>
        <v/>
      </c>
      <c r="O391" s="68">
        <f t="shared" si="17"/>
        <v>0</v>
      </c>
      <c r="P391" s="68" t="s">
        <v>13</v>
      </c>
      <c r="R391" s="68"/>
    </row>
    <row r="392" spans="1:18" ht="12" customHeight="1">
      <c r="A392" s="106"/>
      <c r="B392" s="9"/>
      <c r="C392" s="221"/>
      <c r="D392" s="93"/>
      <c r="E392" s="162"/>
      <c r="F392" s="31"/>
      <c r="G392" s="162"/>
      <c r="H392" s="82"/>
      <c r="I392" s="31"/>
      <c r="J392" s="94"/>
      <c r="K392" s="93"/>
      <c r="L392" s="374">
        <f t="shared" si="18"/>
        <v>0</v>
      </c>
      <c r="M392" s="67"/>
      <c r="N392" s="67" t="str">
        <f t="shared" si="19"/>
        <v/>
      </c>
      <c r="O392" s="68">
        <f t="shared" si="17"/>
        <v>0</v>
      </c>
      <c r="P392" s="68" t="s">
        <v>13</v>
      </c>
      <c r="R392" s="68"/>
    </row>
    <row r="393" spans="1:18" ht="12" customHeight="1">
      <c r="A393" s="106"/>
      <c r="B393" s="9"/>
      <c r="C393" s="221"/>
      <c r="D393" s="93"/>
      <c r="E393" s="162"/>
      <c r="F393" s="31"/>
      <c r="G393" s="162"/>
      <c r="H393" s="82"/>
      <c r="I393" s="31"/>
      <c r="J393" s="94"/>
      <c r="K393" s="93"/>
      <c r="L393" s="374">
        <f t="shared" si="18"/>
        <v>0</v>
      </c>
      <c r="M393" s="67"/>
      <c r="N393" s="67" t="str">
        <f t="shared" si="19"/>
        <v/>
      </c>
      <c r="O393" s="68">
        <f t="shared" si="17"/>
        <v>0</v>
      </c>
      <c r="P393" s="68" t="s">
        <v>13</v>
      </c>
      <c r="R393" s="68"/>
    </row>
    <row r="394" spans="1:18" ht="12" customHeight="1">
      <c r="A394" s="106"/>
      <c r="B394" s="9"/>
      <c r="C394" s="221"/>
      <c r="D394" s="93"/>
      <c r="E394" s="162"/>
      <c r="F394" s="31"/>
      <c r="G394" s="162"/>
      <c r="H394" s="163"/>
      <c r="I394" s="31"/>
      <c r="J394" s="94"/>
      <c r="K394" s="88"/>
      <c r="L394" s="374">
        <f t="shared" si="18"/>
        <v>0</v>
      </c>
      <c r="M394" s="67"/>
      <c r="N394" s="67" t="str">
        <f t="shared" si="19"/>
        <v/>
      </c>
      <c r="O394" s="68">
        <f t="shared" si="17"/>
        <v>0</v>
      </c>
      <c r="P394" s="68" t="s">
        <v>13</v>
      </c>
      <c r="R394" s="68"/>
    </row>
    <row r="395" spans="1:18" ht="12" customHeight="1">
      <c r="A395" s="106"/>
      <c r="B395" s="9"/>
      <c r="C395" s="221"/>
      <c r="D395" s="93"/>
      <c r="E395" s="162"/>
      <c r="F395" s="31"/>
      <c r="G395" s="162"/>
      <c r="H395" s="163"/>
      <c r="I395" s="31"/>
      <c r="J395" s="94"/>
      <c r="K395" s="88"/>
      <c r="L395" s="374">
        <f t="shared" si="18"/>
        <v>0</v>
      </c>
      <c r="M395" s="67"/>
      <c r="N395" s="67" t="str">
        <f t="shared" si="19"/>
        <v/>
      </c>
      <c r="O395" s="68">
        <f t="shared" si="17"/>
        <v>0</v>
      </c>
      <c r="P395" s="68" t="s">
        <v>13</v>
      </c>
      <c r="R395" s="68"/>
    </row>
    <row r="396" spans="1:18" ht="12" customHeight="1">
      <c r="A396" s="106"/>
      <c r="B396" s="9"/>
      <c r="C396" s="221"/>
      <c r="D396" s="93"/>
      <c r="E396" s="162"/>
      <c r="F396" s="31"/>
      <c r="G396" s="162"/>
      <c r="H396" s="163"/>
      <c r="I396" s="31"/>
      <c r="J396" s="94"/>
      <c r="K396" s="88"/>
      <c r="L396" s="374">
        <f t="shared" si="18"/>
        <v>0</v>
      </c>
      <c r="M396" s="67"/>
      <c r="N396" s="67" t="str">
        <f t="shared" si="19"/>
        <v/>
      </c>
      <c r="O396" s="68">
        <f t="shared" si="17"/>
        <v>0</v>
      </c>
      <c r="P396" s="68" t="s">
        <v>13</v>
      </c>
      <c r="R396" s="68"/>
    </row>
    <row r="397" spans="1:18" ht="12" customHeight="1">
      <c r="A397" s="106"/>
      <c r="B397" s="9"/>
      <c r="C397" s="221"/>
      <c r="D397" s="93"/>
      <c r="E397" s="162"/>
      <c r="F397" s="31"/>
      <c r="G397" s="162"/>
      <c r="H397" s="163"/>
      <c r="I397" s="31"/>
      <c r="J397" s="94"/>
      <c r="K397" s="88"/>
      <c r="L397" s="374">
        <f t="shared" si="18"/>
        <v>0</v>
      </c>
      <c r="M397" s="67"/>
      <c r="N397" s="67" t="str">
        <f t="shared" si="19"/>
        <v/>
      </c>
      <c r="O397" s="68">
        <f t="shared" si="17"/>
        <v>0</v>
      </c>
      <c r="P397" s="68" t="s">
        <v>13</v>
      </c>
      <c r="R397" s="68"/>
    </row>
    <row r="398" spans="1:18" ht="12" customHeight="1">
      <c r="A398" s="106"/>
      <c r="B398" s="9"/>
      <c r="C398" s="221"/>
      <c r="D398" s="93"/>
      <c r="E398" s="162"/>
      <c r="F398" s="31"/>
      <c r="G398" s="162"/>
      <c r="H398" s="163"/>
      <c r="I398" s="31"/>
      <c r="J398" s="94"/>
      <c r="K398" s="88"/>
      <c r="L398" s="374">
        <f t="shared" si="18"/>
        <v>0</v>
      </c>
      <c r="M398" s="67"/>
      <c r="N398" s="67" t="str">
        <f t="shared" si="19"/>
        <v/>
      </c>
      <c r="O398" s="68">
        <f t="shared" si="17"/>
        <v>0</v>
      </c>
      <c r="P398" s="68" t="s">
        <v>13</v>
      </c>
      <c r="R398" s="68"/>
    </row>
    <row r="399" spans="1:18" ht="12" customHeight="1" thickBot="1">
      <c r="A399" s="106"/>
      <c r="B399" s="9" t="s">
        <v>12</v>
      </c>
      <c r="C399" s="221"/>
      <c r="D399" s="93"/>
      <c r="E399" s="162"/>
      <c r="F399" s="31"/>
      <c r="G399" s="162"/>
      <c r="H399" s="163"/>
      <c r="I399" s="31"/>
      <c r="J399" s="94"/>
      <c r="K399" s="88"/>
      <c r="L399" s="374">
        <f t="shared" si="18"/>
        <v>0</v>
      </c>
      <c r="M399" s="67"/>
      <c r="N399" s="67" t="str">
        <f t="shared" si="19"/>
        <v/>
      </c>
      <c r="O399" s="68">
        <f t="shared" si="17"/>
        <v>0</v>
      </c>
      <c r="P399" s="68" t="s">
        <v>13</v>
      </c>
      <c r="R399" s="68"/>
    </row>
    <row r="400" spans="1:18" ht="12" customHeight="1">
      <c r="A400" s="965" t="s">
        <v>2144</v>
      </c>
      <c r="B400" s="966"/>
      <c r="C400" s="966"/>
      <c r="D400" s="966"/>
      <c r="E400" s="966"/>
      <c r="F400" s="966"/>
      <c r="G400" s="966"/>
      <c r="H400" s="966"/>
      <c r="I400" s="966"/>
      <c r="J400" s="967"/>
      <c r="K400" s="88"/>
      <c r="L400" s="374">
        <f t="shared" si="18"/>
        <v>0</v>
      </c>
      <c r="M400" s="67"/>
      <c r="N400" s="67" t="str">
        <f t="shared" si="19"/>
        <v/>
      </c>
      <c r="O400" s="68">
        <f t="shared" si="17"/>
        <v>0</v>
      </c>
      <c r="P400" s="68" t="s">
        <v>13</v>
      </c>
      <c r="R400" s="68"/>
    </row>
    <row r="401" spans="1:18" ht="12" customHeight="1">
      <c r="A401" s="968"/>
      <c r="B401" s="969"/>
      <c r="C401" s="969"/>
      <c r="D401" s="969"/>
      <c r="E401" s="969"/>
      <c r="F401" s="969"/>
      <c r="G401" s="969"/>
      <c r="H401" s="969"/>
      <c r="I401" s="969"/>
      <c r="J401" s="970"/>
      <c r="K401" s="88"/>
      <c r="L401" s="374">
        <f t="shared" si="18"/>
        <v>0</v>
      </c>
      <c r="M401" s="67"/>
      <c r="N401" s="67" t="str">
        <f t="shared" si="19"/>
        <v/>
      </c>
      <c r="O401" s="68">
        <f t="shared" si="17"/>
        <v>0</v>
      </c>
      <c r="P401" s="68" t="s">
        <v>13</v>
      </c>
      <c r="R401" s="68"/>
    </row>
    <row r="402" spans="1:18" s="92" customFormat="1" ht="12" customHeight="1">
      <c r="A402" s="968"/>
      <c r="B402" s="969"/>
      <c r="C402" s="969"/>
      <c r="D402" s="969"/>
      <c r="E402" s="969"/>
      <c r="F402" s="969"/>
      <c r="G402" s="969"/>
      <c r="H402" s="969"/>
      <c r="I402" s="969"/>
      <c r="J402" s="970"/>
      <c r="K402" s="83"/>
      <c r="L402" s="374">
        <f t="shared" si="18"/>
        <v>0</v>
      </c>
      <c r="M402" s="67"/>
      <c r="N402" s="67" t="str">
        <f t="shared" si="19"/>
        <v/>
      </c>
      <c r="O402" s="68">
        <f t="shared" si="17"/>
        <v>0</v>
      </c>
      <c r="P402" s="68" t="s">
        <v>13</v>
      </c>
      <c r="Q402" s="67"/>
      <c r="R402" s="68"/>
    </row>
    <row r="403" spans="1:18" s="92" customFormat="1" ht="12" customHeight="1">
      <c r="A403" s="968"/>
      <c r="B403" s="969"/>
      <c r="C403" s="969"/>
      <c r="D403" s="969"/>
      <c r="E403" s="969"/>
      <c r="F403" s="969"/>
      <c r="G403" s="969"/>
      <c r="H403" s="969"/>
      <c r="I403" s="969"/>
      <c r="J403" s="970"/>
      <c r="K403" s="83"/>
      <c r="L403" s="374">
        <f t="shared" si="18"/>
        <v>0</v>
      </c>
      <c r="M403" s="67"/>
      <c r="N403" s="67" t="str">
        <f t="shared" si="19"/>
        <v/>
      </c>
      <c r="O403" s="68">
        <f t="shared" si="17"/>
        <v>0</v>
      </c>
      <c r="P403" s="68" t="s">
        <v>13</v>
      </c>
      <c r="Q403" s="67"/>
      <c r="R403" s="68"/>
    </row>
    <row r="404" spans="1:18" s="92" customFormat="1" ht="12" customHeight="1">
      <c r="A404" s="968"/>
      <c r="B404" s="969"/>
      <c r="C404" s="969"/>
      <c r="D404" s="969"/>
      <c r="E404" s="969"/>
      <c r="F404" s="969"/>
      <c r="G404" s="969"/>
      <c r="H404" s="969"/>
      <c r="I404" s="969"/>
      <c r="J404" s="970"/>
      <c r="K404" s="83"/>
      <c r="L404" s="374">
        <f t="shared" si="18"/>
        <v>0</v>
      </c>
      <c r="M404" s="67"/>
      <c r="N404" s="67" t="str">
        <f t="shared" si="19"/>
        <v/>
      </c>
      <c r="O404" s="68">
        <f t="shared" si="17"/>
        <v>0</v>
      </c>
      <c r="P404" s="68" t="s">
        <v>13</v>
      </c>
      <c r="Q404" s="67"/>
      <c r="R404" s="68"/>
    </row>
    <row r="405" spans="1:18" s="92" customFormat="1" ht="12" customHeight="1">
      <c r="A405" s="968"/>
      <c r="B405" s="969"/>
      <c r="C405" s="969"/>
      <c r="D405" s="969"/>
      <c r="E405" s="969"/>
      <c r="F405" s="969"/>
      <c r="G405" s="969"/>
      <c r="H405" s="969"/>
      <c r="I405" s="969"/>
      <c r="J405" s="970"/>
      <c r="K405" s="83"/>
      <c r="L405" s="374">
        <f t="shared" si="18"/>
        <v>0</v>
      </c>
      <c r="M405" s="67"/>
      <c r="N405" s="67" t="str">
        <f t="shared" si="19"/>
        <v/>
      </c>
      <c r="O405" s="68">
        <f t="shared" si="17"/>
        <v>0</v>
      </c>
      <c r="P405" s="68" t="s">
        <v>13</v>
      </c>
      <c r="Q405" s="67"/>
      <c r="R405" s="68"/>
    </row>
    <row r="406" spans="1:18" s="92" customFormat="1" ht="12" customHeight="1">
      <c r="A406" s="968"/>
      <c r="B406" s="969"/>
      <c r="C406" s="969"/>
      <c r="D406" s="969"/>
      <c r="E406" s="969"/>
      <c r="F406" s="969"/>
      <c r="G406" s="969"/>
      <c r="H406" s="969"/>
      <c r="I406" s="969"/>
      <c r="J406" s="970"/>
      <c r="K406" s="83"/>
      <c r="L406" s="374">
        <f t="shared" si="18"/>
        <v>0</v>
      </c>
      <c r="M406" s="67"/>
      <c r="N406" s="67" t="str">
        <f t="shared" si="19"/>
        <v/>
      </c>
      <c r="O406" s="68">
        <f t="shared" si="17"/>
        <v>0</v>
      </c>
      <c r="P406" s="68" t="s">
        <v>13</v>
      </c>
      <c r="Q406" s="67"/>
      <c r="R406" s="68"/>
    </row>
    <row r="407" spans="1:18" s="92" customFormat="1" ht="12" customHeight="1">
      <c r="A407" s="968"/>
      <c r="B407" s="969"/>
      <c r="C407" s="969"/>
      <c r="D407" s="969"/>
      <c r="E407" s="969"/>
      <c r="F407" s="969"/>
      <c r="G407" s="969"/>
      <c r="H407" s="969"/>
      <c r="I407" s="969"/>
      <c r="J407" s="970"/>
      <c r="K407" s="83"/>
      <c r="L407" s="374">
        <f t="shared" si="18"/>
        <v>0</v>
      </c>
      <c r="M407" s="67"/>
      <c r="N407" s="67" t="str">
        <f t="shared" si="19"/>
        <v/>
      </c>
      <c r="O407" s="68">
        <f t="shared" si="17"/>
        <v>0</v>
      </c>
      <c r="P407" s="68" t="s">
        <v>13</v>
      </c>
      <c r="Q407" s="67"/>
      <c r="R407" s="68"/>
    </row>
    <row r="408" spans="1:18" s="92" customFormat="1" ht="12" customHeight="1">
      <c r="A408" s="968"/>
      <c r="B408" s="969"/>
      <c r="C408" s="969"/>
      <c r="D408" s="969"/>
      <c r="E408" s="969"/>
      <c r="F408" s="969"/>
      <c r="G408" s="969"/>
      <c r="H408" s="969"/>
      <c r="I408" s="969"/>
      <c r="J408" s="970"/>
      <c r="K408" s="83"/>
      <c r="L408" s="374">
        <f t="shared" si="18"/>
        <v>0</v>
      </c>
      <c r="M408" s="67"/>
      <c r="N408" s="67" t="str">
        <f t="shared" si="19"/>
        <v/>
      </c>
      <c r="O408" s="68">
        <f t="shared" si="17"/>
        <v>0</v>
      </c>
      <c r="P408" s="68" t="s">
        <v>13</v>
      </c>
      <c r="Q408" s="67"/>
      <c r="R408" s="68"/>
    </row>
    <row r="409" spans="1:18" s="92" customFormat="1" ht="12" customHeight="1" thickBot="1">
      <c r="A409" s="971"/>
      <c r="B409" s="972"/>
      <c r="C409" s="972"/>
      <c r="D409" s="972"/>
      <c r="E409" s="972"/>
      <c r="F409" s="972"/>
      <c r="G409" s="972"/>
      <c r="H409" s="972"/>
      <c r="I409" s="972"/>
      <c r="J409" s="973"/>
      <c r="K409" s="86"/>
      <c r="L409" s="374">
        <f t="shared" si="18"/>
        <v>0</v>
      </c>
      <c r="M409" s="67"/>
      <c r="N409" s="67" t="str">
        <f t="shared" si="19"/>
        <v/>
      </c>
      <c r="O409" s="68">
        <f t="shared" si="17"/>
        <v>0</v>
      </c>
      <c r="P409" s="68" t="s">
        <v>13</v>
      </c>
      <c r="Q409" s="67"/>
      <c r="R409" s="68"/>
    </row>
    <row r="410" spans="1:18" ht="12" customHeight="1">
      <c r="A410" s="92"/>
      <c r="B410" s="92"/>
      <c r="C410" s="92"/>
      <c r="D410" s="81"/>
      <c r="E410" s="81"/>
      <c r="F410" s="109"/>
      <c r="G410" s="81"/>
      <c r="H410" s="92"/>
      <c r="I410" s="129"/>
      <c r="J410" s="86"/>
      <c r="L410" s="374">
        <f t="shared" si="18"/>
        <v>0</v>
      </c>
      <c r="M410" s="67"/>
      <c r="N410" s="67" t="str">
        <f t="shared" si="19"/>
        <v/>
      </c>
      <c r="O410" s="68">
        <f t="shared" si="17"/>
        <v>0</v>
      </c>
      <c r="P410" s="68" t="s">
        <v>13</v>
      </c>
      <c r="R410" s="68"/>
    </row>
    <row r="411" spans="1:18" ht="12" customHeight="1">
      <c r="A411" s="92"/>
      <c r="B411" s="7" t="str">
        <f>Inputs!$C$2</f>
        <v>Rocky Mountain Power</v>
      </c>
      <c r="C411" s="92"/>
      <c r="D411" s="81"/>
      <c r="E411" s="81"/>
      <c r="F411" s="109"/>
      <c r="G411" s="81"/>
      <c r="I411" s="87" t="s">
        <v>0</v>
      </c>
      <c r="J411" s="300">
        <v>8.6999999999999993</v>
      </c>
      <c r="L411" s="374">
        <f t="shared" si="18"/>
        <v>0</v>
      </c>
      <c r="M411" s="67"/>
      <c r="N411" s="67" t="str">
        <f t="shared" si="19"/>
        <v/>
      </c>
      <c r="O411" s="68">
        <f t="shared" si="17"/>
        <v>0</v>
      </c>
      <c r="P411" s="68" t="s">
        <v>13</v>
      </c>
      <c r="R411" s="68"/>
    </row>
    <row r="412" spans="1:18" ht="12" customHeight="1">
      <c r="A412" s="92"/>
      <c r="B412" s="7" t="str">
        <f>Inputs!$C$3</f>
        <v>Utah Results of Operations - December 2014</v>
      </c>
      <c r="C412" s="92"/>
      <c r="D412" s="81"/>
      <c r="E412" s="81"/>
      <c r="F412" s="109"/>
      <c r="G412" s="81"/>
      <c r="H412" s="92"/>
      <c r="I412" s="129"/>
      <c r="J412" s="86"/>
      <c r="L412" s="374">
        <f t="shared" si="18"/>
        <v>0</v>
      </c>
      <c r="M412" s="67"/>
      <c r="N412" s="67" t="str">
        <f t="shared" si="19"/>
        <v/>
      </c>
      <c r="O412" s="68">
        <f t="shared" si="17"/>
        <v>0</v>
      </c>
      <c r="P412" s="68" t="s">
        <v>13</v>
      </c>
      <c r="R412" s="68"/>
    </row>
    <row r="413" spans="1:18" ht="12" customHeight="1">
      <c r="A413" s="92"/>
      <c r="B413" s="32" t="s">
        <v>235</v>
      </c>
      <c r="C413" s="92"/>
      <c r="D413" s="81"/>
      <c r="E413" s="81"/>
      <c r="F413" s="109"/>
      <c r="G413" s="81"/>
      <c r="H413" s="92"/>
      <c r="I413" s="129"/>
      <c r="J413" s="86"/>
      <c r="L413" s="374">
        <f t="shared" si="18"/>
        <v>0</v>
      </c>
      <c r="M413" s="67"/>
      <c r="N413" s="67" t="str">
        <f t="shared" si="19"/>
        <v/>
      </c>
      <c r="O413" s="68">
        <f t="shared" si="17"/>
        <v>0</v>
      </c>
      <c r="P413" s="68" t="s">
        <v>13</v>
      </c>
      <c r="R413" s="68"/>
    </row>
    <row r="414" spans="1:18" ht="12" customHeight="1">
      <c r="A414" s="92"/>
      <c r="B414" s="23"/>
      <c r="C414" s="92"/>
      <c r="D414" s="81"/>
      <c r="E414" s="81"/>
      <c r="F414" s="109"/>
      <c r="G414" s="81"/>
      <c r="H414" s="92"/>
      <c r="I414" s="129"/>
      <c r="J414" s="86"/>
      <c r="L414" s="374">
        <f t="shared" si="18"/>
        <v>0</v>
      </c>
      <c r="M414" s="67"/>
      <c r="N414" s="67" t="str">
        <f t="shared" si="19"/>
        <v/>
      </c>
      <c r="O414" s="68">
        <f t="shared" si="17"/>
        <v>0</v>
      </c>
      <c r="P414" s="68" t="s">
        <v>13</v>
      </c>
      <c r="R414" s="68"/>
    </row>
    <row r="415" spans="1:18" ht="12" customHeight="1">
      <c r="A415" s="92"/>
      <c r="B415" s="92"/>
      <c r="C415" s="92"/>
      <c r="D415" s="81"/>
      <c r="E415" s="81"/>
      <c r="F415" s="109"/>
      <c r="G415" s="81"/>
      <c r="H415" s="92"/>
      <c r="I415" s="129"/>
      <c r="J415" s="86"/>
      <c r="L415" s="374">
        <f t="shared" si="18"/>
        <v>0</v>
      </c>
      <c r="M415" s="67"/>
      <c r="N415" s="67" t="str">
        <f t="shared" si="19"/>
        <v/>
      </c>
      <c r="O415" s="68">
        <f t="shared" si="17"/>
        <v>0</v>
      </c>
      <c r="P415" s="68" t="s">
        <v>13</v>
      </c>
      <c r="R415" s="68"/>
    </row>
    <row r="416" spans="1:18" ht="12" customHeight="1">
      <c r="A416" s="92"/>
      <c r="F416" s="89" t="s">
        <v>1</v>
      </c>
      <c r="H416" s="79"/>
      <c r="I416" s="90" t="str">
        <f>+Inputs!$C$6</f>
        <v>UTAH</v>
      </c>
      <c r="L416" s="374">
        <f t="shared" si="18"/>
        <v>0</v>
      </c>
      <c r="M416" s="67"/>
      <c r="N416" s="67" t="str">
        <f t="shared" si="19"/>
        <v/>
      </c>
      <c r="O416" s="68" t="str">
        <f t="shared" si="17"/>
        <v>TOTAL</v>
      </c>
      <c r="P416" s="68" t="s">
        <v>13</v>
      </c>
      <c r="R416" s="68"/>
    </row>
    <row r="417" spans="1:18" ht="12" customHeight="1">
      <c r="A417" s="92"/>
      <c r="D417" s="42" t="s">
        <v>2</v>
      </c>
      <c r="E417" s="42" t="s">
        <v>3</v>
      </c>
      <c r="F417" s="41" t="s">
        <v>4</v>
      </c>
      <c r="G417" s="42" t="s">
        <v>5</v>
      </c>
      <c r="H417" s="42" t="s">
        <v>6</v>
      </c>
      <c r="I417" s="43" t="s">
        <v>7</v>
      </c>
      <c r="J417" s="42" t="s">
        <v>8</v>
      </c>
      <c r="L417" s="374" t="str">
        <f t="shared" si="18"/>
        <v>COMPANY</v>
      </c>
      <c r="M417" s="67"/>
      <c r="N417" s="67" t="str">
        <f t="shared" si="19"/>
        <v>ACCOUNTFACTOR</v>
      </c>
      <c r="O417" s="68" t="str">
        <f t="shared" si="17"/>
        <v>COMPANY</v>
      </c>
      <c r="P417" s="68" t="s">
        <v>13</v>
      </c>
      <c r="R417" s="68"/>
    </row>
    <row r="418" spans="1:18" ht="12" customHeight="1">
      <c r="A418" s="91"/>
      <c r="B418" s="940" t="s">
        <v>1983</v>
      </c>
      <c r="C418" s="92"/>
      <c r="D418" s="81"/>
      <c r="E418" s="81"/>
      <c r="F418" s="941"/>
      <c r="G418" s="81"/>
      <c r="H418" s="228"/>
      <c r="I418" s="229"/>
      <c r="J418" s="97"/>
      <c r="L418" s="374">
        <f t="shared" si="18"/>
        <v>0</v>
      </c>
      <c r="M418" s="67"/>
      <c r="N418" s="67" t="str">
        <f t="shared" si="19"/>
        <v/>
      </c>
      <c r="O418" s="68">
        <f t="shared" si="17"/>
        <v>0</v>
      </c>
      <c r="P418" s="68" t="s">
        <v>13</v>
      </c>
      <c r="R418" s="68"/>
    </row>
    <row r="419" spans="1:18" ht="12" customHeight="1">
      <c r="A419" s="91"/>
      <c r="B419" s="92"/>
      <c r="C419" s="92"/>
      <c r="D419" s="81"/>
      <c r="E419" s="81"/>
      <c r="F419" s="129"/>
      <c r="G419" s="81"/>
      <c r="H419" s="82"/>
      <c r="I419" s="83"/>
      <c r="J419" s="95"/>
      <c r="L419" s="374">
        <f t="shared" si="18"/>
        <v>0</v>
      </c>
      <c r="M419" s="67"/>
      <c r="N419" s="67" t="str">
        <f t="shared" si="19"/>
        <v/>
      </c>
      <c r="O419" s="68">
        <f t="shared" si="17"/>
        <v>0</v>
      </c>
      <c r="P419" s="68" t="s">
        <v>13</v>
      </c>
      <c r="R419" s="68"/>
    </row>
    <row r="420" spans="1:18" ht="12" customHeight="1">
      <c r="A420" s="91"/>
      <c r="B420" s="885" t="s">
        <v>10</v>
      </c>
      <c r="C420" s="92"/>
      <c r="D420" s="81"/>
      <c r="E420" s="81"/>
      <c r="F420" s="941"/>
      <c r="G420" s="81"/>
      <c r="H420" s="82"/>
      <c r="I420" s="223"/>
      <c r="J420" s="81"/>
      <c r="L420" s="374">
        <f t="shared" si="18"/>
        <v>0</v>
      </c>
      <c r="M420" s="67"/>
      <c r="N420" s="67" t="str">
        <f t="shared" si="19"/>
        <v/>
      </c>
      <c r="O420" s="68">
        <f t="shared" si="17"/>
        <v>0</v>
      </c>
      <c r="P420" s="68" t="s">
        <v>13</v>
      </c>
      <c r="R420" s="68"/>
    </row>
    <row r="421" spans="1:18" ht="12" customHeight="1">
      <c r="A421" s="91"/>
      <c r="B421" s="92" t="s">
        <v>2151</v>
      </c>
      <c r="C421" s="92"/>
      <c r="D421" s="81">
        <v>302</v>
      </c>
      <c r="E421" s="81" t="s">
        <v>244</v>
      </c>
      <c r="F421" s="941">
        <v>-74111749.809999973</v>
      </c>
      <c r="G421" s="81" t="s">
        <v>28</v>
      </c>
      <c r="H421" s="82">
        <f>VLOOKUP(G421,'Alloc. Factors'!$B$2:$M$110,7,FALSE)</f>
        <v>0.43330006394429971</v>
      </c>
      <c r="I421" s="83">
        <f>F421*H421</f>
        <v>-32112625.931696929</v>
      </c>
      <c r="J421" s="81" t="s">
        <v>227</v>
      </c>
      <c r="L421" s="374">
        <f t="shared" si="18"/>
        <v>-74111749.809999973</v>
      </c>
      <c r="M421" s="67"/>
      <c r="N421" s="67" t="str">
        <f t="shared" si="19"/>
        <v>302SG-P</v>
      </c>
      <c r="O421" s="68">
        <f t="shared" si="17"/>
        <v>-74111749.809999973</v>
      </c>
      <c r="P421" s="68" t="s">
        <v>13</v>
      </c>
      <c r="R421" s="68"/>
    </row>
    <row r="422" spans="1:18" ht="12" customHeight="1">
      <c r="A422" s="91"/>
      <c r="B422" s="92" t="s">
        <v>2151</v>
      </c>
      <c r="C422" s="92"/>
      <c r="D422" s="81">
        <v>302</v>
      </c>
      <c r="E422" s="81" t="s">
        <v>244</v>
      </c>
      <c r="F422" s="941">
        <v>32081214.850000098</v>
      </c>
      <c r="G422" s="81" t="s">
        <v>146</v>
      </c>
      <c r="H422" s="82">
        <f>VLOOKUP(G422,'Alloc. Factors'!$B$2:$M$110,7,FALSE)</f>
        <v>1</v>
      </c>
      <c r="I422" s="83">
        <f>F422*H422</f>
        <v>32081214.850000098</v>
      </c>
      <c r="J422" s="81" t="s">
        <v>227</v>
      </c>
      <c r="L422" s="374">
        <f t="shared" si="18"/>
        <v>32081214.850000098</v>
      </c>
      <c r="M422" s="67"/>
      <c r="N422" s="67" t="str">
        <f t="shared" si="19"/>
        <v>302UT</v>
      </c>
      <c r="O422" s="68">
        <f t="shared" si="17"/>
        <v>32081214.850000098</v>
      </c>
      <c r="P422" s="68" t="s">
        <v>13</v>
      </c>
      <c r="R422" s="68"/>
    </row>
    <row r="423" spans="1:18" ht="12" customHeight="1">
      <c r="A423" s="91"/>
      <c r="B423" s="92"/>
      <c r="C423" s="92"/>
      <c r="D423" s="81"/>
      <c r="E423" s="81"/>
      <c r="F423" s="941"/>
      <c r="G423" s="81"/>
      <c r="H423" s="82"/>
      <c r="I423" s="83"/>
      <c r="J423" s="81"/>
      <c r="L423" s="374">
        <f t="shared" si="18"/>
        <v>0</v>
      </c>
      <c r="M423" s="67"/>
      <c r="N423" s="67" t="str">
        <f t="shared" si="19"/>
        <v/>
      </c>
      <c r="O423" s="68">
        <f t="shared" si="17"/>
        <v>0</v>
      </c>
      <c r="P423" s="68" t="s">
        <v>13</v>
      </c>
      <c r="R423" s="68"/>
    </row>
    <row r="424" spans="1:18" ht="12" customHeight="1">
      <c r="A424" s="91"/>
      <c r="B424" s="23" t="s">
        <v>1984</v>
      </c>
      <c r="C424" s="92"/>
      <c r="D424" s="81"/>
      <c r="E424" s="81"/>
      <c r="F424" s="941"/>
      <c r="G424" s="81"/>
      <c r="H424" s="82"/>
      <c r="I424" s="223"/>
      <c r="J424" s="81"/>
      <c r="L424" s="374">
        <f t="shared" si="18"/>
        <v>0</v>
      </c>
      <c r="M424" s="67"/>
      <c r="N424" s="67" t="str">
        <f t="shared" si="19"/>
        <v/>
      </c>
      <c r="O424" s="68">
        <f t="shared" si="17"/>
        <v>0</v>
      </c>
      <c r="P424" s="68" t="s">
        <v>13</v>
      </c>
      <c r="R424" s="68"/>
    </row>
    <row r="425" spans="1:18" ht="12" customHeight="1">
      <c r="A425" s="106"/>
      <c r="B425" s="92" t="s">
        <v>2151</v>
      </c>
      <c r="C425" s="92"/>
      <c r="D425" s="81" t="s">
        <v>192</v>
      </c>
      <c r="E425" s="81" t="s">
        <v>244</v>
      </c>
      <c r="F425" s="942">
        <v>28955486.443583824</v>
      </c>
      <c r="G425" s="81" t="s">
        <v>28</v>
      </c>
      <c r="H425" s="82">
        <f>VLOOKUP(G425,'Alloc. Factors'!$B$2:$M$110,7,FALSE)</f>
        <v>0.43330006394429971</v>
      </c>
      <c r="I425" s="83">
        <f>F425*H425</f>
        <v>12546414.127543174</v>
      </c>
      <c r="J425" s="81" t="s">
        <v>227</v>
      </c>
      <c r="L425" s="374">
        <f t="shared" si="18"/>
        <v>28955486.443583824</v>
      </c>
      <c r="M425" s="67"/>
      <c r="N425" s="67" t="str">
        <f t="shared" si="19"/>
        <v>111IPSG-P</v>
      </c>
      <c r="O425" s="68">
        <f t="shared" si="17"/>
        <v>28955486.443583824</v>
      </c>
      <c r="P425" s="68" t="s">
        <v>13</v>
      </c>
      <c r="R425" s="68"/>
    </row>
    <row r="426" spans="1:18" ht="12" customHeight="1">
      <c r="A426" s="106"/>
      <c r="B426" s="92" t="s">
        <v>2151</v>
      </c>
      <c r="C426" s="92"/>
      <c r="D426" s="81" t="s">
        <v>192</v>
      </c>
      <c r="E426" s="81" t="s">
        <v>244</v>
      </c>
      <c r="F426" s="942">
        <v>-12427430.510506865</v>
      </c>
      <c r="G426" s="81" t="s">
        <v>146</v>
      </c>
      <c r="H426" s="82">
        <f>VLOOKUP(G426,'Alloc. Factors'!$B$2:$M$110,7,FALSE)</f>
        <v>1</v>
      </c>
      <c r="I426" s="83">
        <f>F426*H426</f>
        <v>-12427430.510506865</v>
      </c>
      <c r="J426" s="81" t="s">
        <v>227</v>
      </c>
      <c r="L426" s="374">
        <f t="shared" si="18"/>
        <v>-12427430.510506865</v>
      </c>
      <c r="M426" s="67"/>
      <c r="N426" s="67" t="str">
        <f t="shared" si="19"/>
        <v>111IPUT</v>
      </c>
      <c r="O426" s="68">
        <f t="shared" si="17"/>
        <v>-12427430.510506865</v>
      </c>
      <c r="P426" s="68" t="s">
        <v>13</v>
      </c>
      <c r="R426" s="68"/>
    </row>
    <row r="427" spans="1:18" ht="12" customHeight="1">
      <c r="A427" s="106"/>
      <c r="C427" s="92"/>
      <c r="D427" s="81"/>
      <c r="E427" s="81"/>
      <c r="F427" s="942"/>
      <c r="G427" s="943"/>
      <c r="H427" s="82"/>
      <c r="I427" s="223"/>
      <c r="J427" s="83"/>
      <c r="L427" s="374">
        <f t="shared" si="18"/>
        <v>0</v>
      </c>
      <c r="M427" s="67"/>
      <c r="N427" s="67" t="str">
        <f t="shared" si="19"/>
        <v/>
      </c>
      <c r="O427" s="68">
        <f t="shared" si="17"/>
        <v>0</v>
      </c>
      <c r="P427" s="68" t="s">
        <v>13</v>
      </c>
      <c r="R427" s="68"/>
    </row>
    <row r="428" spans="1:18" ht="12" customHeight="1">
      <c r="A428" s="106"/>
      <c r="B428" s="32" t="s">
        <v>1985</v>
      </c>
      <c r="C428" s="92"/>
      <c r="D428" s="81"/>
      <c r="E428" s="81"/>
      <c r="F428" s="944"/>
      <c r="G428" s="943"/>
      <c r="H428" s="82"/>
      <c r="I428" s="223"/>
      <c r="J428" s="83"/>
      <c r="L428" s="374">
        <f t="shared" si="18"/>
        <v>0</v>
      </c>
      <c r="M428" s="67"/>
      <c r="N428" s="67" t="str">
        <f t="shared" si="19"/>
        <v/>
      </c>
      <c r="O428" s="68">
        <f t="shared" si="17"/>
        <v>0</v>
      </c>
      <c r="P428" s="68" t="s">
        <v>13</v>
      </c>
      <c r="R428" s="68"/>
    </row>
    <row r="429" spans="1:18" ht="12" customHeight="1">
      <c r="A429" s="106"/>
      <c r="B429" s="92" t="s">
        <v>2151</v>
      </c>
      <c r="C429" s="92"/>
      <c r="D429" s="81" t="s">
        <v>177</v>
      </c>
      <c r="E429" s="81" t="s">
        <v>244</v>
      </c>
      <c r="F429" s="944">
        <v>-8272903.1791907512</v>
      </c>
      <c r="G429" s="943" t="s">
        <v>28</v>
      </c>
      <c r="H429" s="82">
        <f>VLOOKUP(G429,'Alloc. Factors'!$B$2:$M$110,7,FALSE)</f>
        <v>0.43330006394429971</v>
      </c>
      <c r="I429" s="83">
        <f>F429*H429</f>
        <v>-3584649.4765483527</v>
      </c>
      <c r="J429" s="81" t="s">
        <v>227</v>
      </c>
      <c r="L429" s="374">
        <f t="shared" si="18"/>
        <v>-8272903.1791907512</v>
      </c>
      <c r="M429" s="67"/>
      <c r="N429" s="67" t="str">
        <f t="shared" si="19"/>
        <v>404IPSG-P</v>
      </c>
      <c r="O429" s="68">
        <f t="shared" si="17"/>
        <v>-8272903.1791907512</v>
      </c>
      <c r="P429" s="68" t="s">
        <v>13</v>
      </c>
      <c r="R429" s="68"/>
    </row>
    <row r="430" spans="1:18" ht="12" customHeight="1">
      <c r="A430" s="106"/>
      <c r="B430" s="92" t="s">
        <v>2151</v>
      </c>
      <c r="C430" s="92"/>
      <c r="D430" s="81" t="s">
        <v>177</v>
      </c>
      <c r="E430" s="81" t="s">
        <v>244</v>
      </c>
      <c r="F430" s="944">
        <v>3601750.7491907608</v>
      </c>
      <c r="G430" s="943" t="s">
        <v>146</v>
      </c>
      <c r="H430" s="82">
        <f>VLOOKUP(G430,'Alloc. Factors'!$B$2:$M$110,7,FALSE)</f>
        <v>1</v>
      </c>
      <c r="I430" s="83">
        <f>F430*H430</f>
        <v>3601750.7491907608</v>
      </c>
      <c r="J430" s="81" t="s">
        <v>227</v>
      </c>
      <c r="L430" s="374">
        <f t="shared" si="18"/>
        <v>3601750.7491907608</v>
      </c>
      <c r="M430" s="67"/>
      <c r="N430" s="67" t="str">
        <f t="shared" si="19"/>
        <v>404IPUT</v>
      </c>
      <c r="O430" s="68">
        <f t="shared" si="17"/>
        <v>3601750.7491907608</v>
      </c>
      <c r="P430" s="68" t="s">
        <v>13</v>
      </c>
      <c r="R430" s="68"/>
    </row>
    <row r="431" spans="1:18" ht="12" customHeight="1">
      <c r="A431" s="106"/>
      <c r="C431" s="92"/>
      <c r="D431" s="81"/>
      <c r="E431" s="81"/>
      <c r="F431" s="944"/>
      <c r="G431" s="943"/>
      <c r="H431" s="82"/>
      <c r="I431" s="223"/>
      <c r="J431" s="83"/>
      <c r="L431" s="374">
        <f t="shared" si="18"/>
        <v>0</v>
      </c>
      <c r="M431" s="67"/>
      <c r="N431" s="67" t="str">
        <f t="shared" si="19"/>
        <v/>
      </c>
      <c r="O431" s="68">
        <f t="shared" si="17"/>
        <v>0</v>
      </c>
      <c r="P431" s="68" t="s">
        <v>13</v>
      </c>
      <c r="R431" s="68"/>
    </row>
    <row r="432" spans="1:18" ht="12" customHeight="1">
      <c r="A432" s="106"/>
      <c r="B432" s="58" t="s">
        <v>1986</v>
      </c>
      <c r="C432" s="92"/>
      <c r="D432" s="81"/>
      <c r="E432" s="81"/>
      <c r="F432" s="944"/>
      <c r="G432" s="193"/>
      <c r="H432" s="82"/>
      <c r="I432" s="223"/>
      <c r="J432" s="83"/>
      <c r="L432" s="374">
        <f t="shared" si="18"/>
        <v>0</v>
      </c>
      <c r="M432" s="67"/>
      <c r="N432" s="67" t="str">
        <f t="shared" si="19"/>
        <v/>
      </c>
      <c r="O432" s="68">
        <f t="shared" si="17"/>
        <v>0</v>
      </c>
      <c r="P432" s="68" t="s">
        <v>13</v>
      </c>
      <c r="R432" s="68"/>
    </row>
    <row r="433" spans="1:18" ht="12" customHeight="1">
      <c r="A433" s="106"/>
      <c r="B433" s="23"/>
      <c r="C433" s="92"/>
      <c r="D433" s="145"/>
      <c r="E433" s="81"/>
      <c r="F433" s="944"/>
      <c r="G433" s="193"/>
      <c r="H433" s="82"/>
      <c r="I433" s="223"/>
      <c r="J433" s="83"/>
      <c r="L433" s="374">
        <f t="shared" si="18"/>
        <v>0</v>
      </c>
      <c r="M433" s="67"/>
      <c r="N433" s="67" t="str">
        <f t="shared" si="19"/>
        <v/>
      </c>
      <c r="O433" s="68">
        <f t="shared" si="17"/>
        <v>0</v>
      </c>
      <c r="P433" s="68" t="s">
        <v>13</v>
      </c>
      <c r="R433" s="68"/>
    </row>
    <row r="434" spans="1:18" ht="12" customHeight="1">
      <c r="A434" s="106"/>
      <c r="B434" s="32" t="s">
        <v>212</v>
      </c>
      <c r="C434" s="92"/>
      <c r="D434" s="81"/>
      <c r="E434" s="735"/>
      <c r="F434" s="129"/>
      <c r="G434" s="943"/>
      <c r="H434" s="82"/>
      <c r="I434" s="223"/>
      <c r="J434" s="83"/>
      <c r="L434" s="374">
        <f t="shared" si="18"/>
        <v>0</v>
      </c>
      <c r="M434" s="67"/>
      <c r="N434" s="67" t="str">
        <f t="shared" si="19"/>
        <v/>
      </c>
      <c r="O434" s="68">
        <f t="shared" si="17"/>
        <v>0</v>
      </c>
      <c r="P434" s="68" t="s">
        <v>13</v>
      </c>
      <c r="R434" s="68"/>
    </row>
    <row r="435" spans="1:18" ht="12" customHeight="1">
      <c r="A435" s="106"/>
      <c r="B435" s="67" t="s">
        <v>255</v>
      </c>
      <c r="C435" s="92"/>
      <c r="D435" s="81" t="s">
        <v>176</v>
      </c>
      <c r="E435" s="735" t="s">
        <v>244</v>
      </c>
      <c r="F435" s="129">
        <v>9049461.9791961797</v>
      </c>
      <c r="G435" s="943" t="s">
        <v>28</v>
      </c>
      <c r="H435" s="82">
        <f>VLOOKUP(G435,'Alloc. Factors'!$B$2:$M$110,7,FALSE)</f>
        <v>0.43330006394429971</v>
      </c>
      <c r="I435" s="83">
        <f>F435*H435</f>
        <v>3921132.4542472134</v>
      </c>
      <c r="J435" s="81" t="s">
        <v>227</v>
      </c>
      <c r="L435" s="374">
        <f t="shared" si="18"/>
        <v>9049461.9791961797</v>
      </c>
      <c r="M435" s="67"/>
      <c r="N435" s="67" t="str">
        <f t="shared" si="19"/>
        <v>108HPSG-P</v>
      </c>
      <c r="O435" s="68">
        <f t="shared" si="17"/>
        <v>9049461.9791961797</v>
      </c>
      <c r="P435" s="68" t="s">
        <v>13</v>
      </c>
      <c r="R435" s="68"/>
    </row>
    <row r="436" spans="1:18" ht="12" customHeight="1">
      <c r="A436" s="106"/>
      <c r="C436" s="92"/>
      <c r="D436" s="81"/>
      <c r="E436" s="81"/>
      <c r="F436" s="129"/>
      <c r="G436" s="943"/>
      <c r="H436" s="82"/>
      <c r="I436" s="223"/>
      <c r="J436" s="83"/>
      <c r="L436" s="374">
        <f t="shared" si="18"/>
        <v>0</v>
      </c>
      <c r="M436" s="67"/>
      <c r="N436" s="67" t="str">
        <f t="shared" si="19"/>
        <v/>
      </c>
      <c r="O436" s="68">
        <f t="shared" si="17"/>
        <v>0</v>
      </c>
      <c r="P436" s="68" t="s">
        <v>13</v>
      </c>
      <c r="R436" s="68"/>
    </row>
    <row r="437" spans="1:18" ht="12" customHeight="1">
      <c r="A437" s="106"/>
      <c r="B437" s="23" t="s">
        <v>211</v>
      </c>
      <c r="C437" s="92"/>
      <c r="D437" s="92"/>
      <c r="E437" s="81"/>
      <c r="F437" s="945"/>
      <c r="G437" s="946"/>
      <c r="H437" s="82"/>
      <c r="I437" s="223"/>
      <c r="J437" s="83"/>
      <c r="L437" s="374">
        <f t="shared" si="18"/>
        <v>0</v>
      </c>
      <c r="M437" s="67"/>
      <c r="N437" s="67" t="str">
        <f t="shared" si="19"/>
        <v/>
      </c>
      <c r="O437" s="68">
        <f t="shared" si="17"/>
        <v>0</v>
      </c>
      <c r="P437" s="68" t="s">
        <v>13</v>
      </c>
      <c r="R437" s="68"/>
    </row>
    <row r="438" spans="1:18" ht="12" customHeight="1">
      <c r="A438" s="106"/>
      <c r="B438" s="67" t="s">
        <v>255</v>
      </c>
      <c r="C438" s="92"/>
      <c r="D438" s="81" t="s">
        <v>191</v>
      </c>
      <c r="E438" s="81" t="s">
        <v>244</v>
      </c>
      <c r="F438" s="944">
        <v>-1353139.4294166074</v>
      </c>
      <c r="G438" s="943" t="s">
        <v>28</v>
      </c>
      <c r="H438" s="82">
        <f>VLOOKUP(G438,'Alloc. Factors'!$B$2:$M$110,7,FALSE)</f>
        <v>0.43330006394429971</v>
      </c>
      <c r="I438" s="83">
        <f>F438*H438</f>
        <v>-586315.40129176923</v>
      </c>
      <c r="J438" s="81" t="s">
        <v>227</v>
      </c>
      <c r="L438" s="374">
        <f t="shared" si="18"/>
        <v>-1353139.4294166074</v>
      </c>
      <c r="M438" s="67"/>
      <c r="N438" s="67" t="str">
        <f t="shared" si="19"/>
        <v>403HPSG-P</v>
      </c>
      <c r="O438" s="68">
        <f t="shared" si="17"/>
        <v>-1353139.4294166074</v>
      </c>
      <c r="P438" s="68" t="s">
        <v>13</v>
      </c>
      <c r="R438" s="68"/>
    </row>
    <row r="439" spans="1:18" ht="12" customHeight="1">
      <c r="A439" s="106"/>
      <c r="B439" s="23"/>
      <c r="C439" s="92"/>
      <c r="D439" s="81"/>
      <c r="E439" s="81"/>
      <c r="F439" s="941"/>
      <c r="G439" s="81"/>
      <c r="H439" s="82"/>
      <c r="I439" s="223"/>
      <c r="J439" s="83"/>
      <c r="L439" s="374">
        <f t="shared" si="18"/>
        <v>0</v>
      </c>
      <c r="M439" s="67"/>
      <c r="N439" s="67" t="str">
        <f t="shared" si="19"/>
        <v/>
      </c>
      <c r="O439" s="68">
        <f t="shared" si="17"/>
        <v>0</v>
      </c>
      <c r="P439" s="68" t="s">
        <v>13</v>
      </c>
      <c r="R439" s="68"/>
    </row>
    <row r="440" spans="1:18" ht="12" customHeight="1">
      <c r="A440" s="106"/>
      <c r="B440" s="940" t="s">
        <v>2120</v>
      </c>
      <c r="C440" s="92"/>
      <c r="D440" s="81"/>
      <c r="F440" s="947"/>
      <c r="G440" s="193"/>
      <c r="H440" s="82"/>
      <c r="I440" s="223"/>
      <c r="J440" s="83"/>
      <c r="L440" s="374">
        <f t="shared" si="18"/>
        <v>0</v>
      </c>
      <c r="M440" s="67"/>
      <c r="N440" s="67" t="str">
        <f t="shared" si="19"/>
        <v/>
      </c>
      <c r="O440" s="68">
        <f t="shared" si="17"/>
        <v>0</v>
      </c>
      <c r="P440" s="68" t="s">
        <v>13</v>
      </c>
      <c r="R440" s="68"/>
    </row>
    <row r="441" spans="1:18" ht="12" customHeight="1">
      <c r="A441" s="91"/>
      <c r="B441" s="940"/>
      <c r="C441" s="92"/>
      <c r="D441" s="81"/>
      <c r="F441" s="947"/>
      <c r="G441" s="193"/>
      <c r="H441" s="82"/>
      <c r="I441" s="223"/>
      <c r="J441" s="83"/>
      <c r="L441" s="374">
        <f t="shared" si="18"/>
        <v>0</v>
      </c>
      <c r="M441" s="67"/>
      <c r="N441" s="67" t="str">
        <f t="shared" si="19"/>
        <v/>
      </c>
      <c r="O441" s="68">
        <f t="shared" si="17"/>
        <v>0</v>
      </c>
      <c r="P441" s="68" t="s">
        <v>13</v>
      </c>
      <c r="R441" s="68"/>
    </row>
    <row r="442" spans="1:18" ht="12" customHeight="1">
      <c r="A442" s="91"/>
      <c r="B442" s="32" t="s">
        <v>1985</v>
      </c>
      <c r="C442" s="92"/>
      <c r="D442" s="81"/>
      <c r="F442" s="947"/>
      <c r="G442" s="193"/>
      <c r="H442" s="82"/>
      <c r="I442" s="223"/>
      <c r="J442" s="83"/>
      <c r="L442" s="374">
        <f t="shared" si="18"/>
        <v>0</v>
      </c>
      <c r="M442" s="67"/>
      <c r="N442" s="67" t="str">
        <f t="shared" si="19"/>
        <v/>
      </c>
      <c r="O442" s="68">
        <f t="shared" si="17"/>
        <v>0</v>
      </c>
      <c r="P442" s="68" t="s">
        <v>13</v>
      </c>
      <c r="R442" s="68"/>
    </row>
    <row r="443" spans="1:18" ht="12" customHeight="1">
      <c r="A443" s="91"/>
      <c r="B443" s="92" t="s">
        <v>2121</v>
      </c>
      <c r="C443" s="92"/>
      <c r="D443" s="948" t="s">
        <v>177</v>
      </c>
      <c r="E443" s="79" t="s">
        <v>244</v>
      </c>
      <c r="F443" s="947">
        <v>4483442.4000000013</v>
      </c>
      <c r="G443" s="948" t="s">
        <v>146</v>
      </c>
      <c r="H443" s="82">
        <f>VLOOKUP(G443,'Alloc. Factors'!$B$2:$M$110,7,FALSE)</f>
        <v>1</v>
      </c>
      <c r="I443" s="83">
        <f>F443*H443</f>
        <v>4483442.4000000013</v>
      </c>
      <c r="J443" s="83" t="s">
        <v>2123</v>
      </c>
      <c r="L443" s="374">
        <f t="shared" si="18"/>
        <v>4483442.4000000013</v>
      </c>
      <c r="M443" s="67"/>
      <c r="N443" s="67" t="str">
        <f t="shared" si="19"/>
        <v>404IPUT</v>
      </c>
      <c r="O443" s="68">
        <f t="shared" si="17"/>
        <v>4483442.4000000013</v>
      </c>
      <c r="P443" s="68" t="s">
        <v>13</v>
      </c>
      <c r="R443" s="68"/>
    </row>
    <row r="444" spans="1:18" ht="12" customHeight="1">
      <c r="A444" s="91"/>
      <c r="B444" s="92"/>
      <c r="C444" s="92"/>
      <c r="D444" s="81"/>
      <c r="F444" s="947"/>
      <c r="G444" s="193"/>
      <c r="H444" s="82"/>
      <c r="I444" s="223"/>
      <c r="J444" s="83"/>
      <c r="L444" s="374">
        <f t="shared" si="18"/>
        <v>0</v>
      </c>
      <c r="M444" s="67"/>
      <c r="N444" s="67" t="str">
        <f t="shared" si="19"/>
        <v/>
      </c>
      <c r="O444" s="68">
        <f t="shared" si="17"/>
        <v>0</v>
      </c>
      <c r="P444" s="68" t="s">
        <v>13</v>
      </c>
      <c r="R444" s="68"/>
    </row>
    <row r="445" spans="1:18" ht="12" customHeight="1">
      <c r="A445" s="91"/>
      <c r="B445" s="92"/>
      <c r="C445" s="92"/>
      <c r="D445" s="81"/>
      <c r="F445" s="947"/>
      <c r="G445" s="193"/>
      <c r="H445" s="82"/>
      <c r="I445" s="223"/>
      <c r="J445" s="83"/>
      <c r="L445" s="374">
        <f t="shared" si="18"/>
        <v>0</v>
      </c>
      <c r="M445" s="67"/>
      <c r="N445" s="67" t="str">
        <f t="shared" si="19"/>
        <v/>
      </c>
      <c r="O445" s="68">
        <f t="shared" si="17"/>
        <v>0</v>
      </c>
      <c r="P445" s="68" t="s">
        <v>13</v>
      </c>
      <c r="R445" s="68"/>
    </row>
    <row r="446" spans="1:18" ht="12" customHeight="1">
      <c r="A446" s="91"/>
      <c r="B446" s="32" t="s">
        <v>1987</v>
      </c>
      <c r="C446" s="92"/>
      <c r="D446" s="81"/>
      <c r="F446" s="941"/>
      <c r="G446" s="193"/>
      <c r="H446" s="82"/>
      <c r="I446" s="223"/>
      <c r="J446" s="83"/>
      <c r="L446" s="374">
        <f t="shared" si="18"/>
        <v>0</v>
      </c>
      <c r="M446" s="67"/>
      <c r="N446" s="67" t="str">
        <f t="shared" si="19"/>
        <v/>
      </c>
      <c r="O446" s="68">
        <f t="shared" si="17"/>
        <v>0</v>
      </c>
      <c r="P446" s="68" t="s">
        <v>13</v>
      </c>
      <c r="R446" s="68"/>
    </row>
    <row r="447" spans="1:18" ht="12" customHeight="1">
      <c r="A447" s="91"/>
      <c r="B447" s="23" t="s">
        <v>2161</v>
      </c>
      <c r="C447" s="92"/>
      <c r="D447" s="81"/>
      <c r="E447" s="81"/>
      <c r="F447" s="941"/>
      <c r="G447" s="81"/>
      <c r="H447" s="82"/>
      <c r="I447" s="223"/>
      <c r="J447" s="83"/>
      <c r="L447" s="374">
        <f t="shared" si="18"/>
        <v>0</v>
      </c>
      <c r="M447" s="67"/>
      <c r="N447" s="67" t="str">
        <f t="shared" si="19"/>
        <v/>
      </c>
      <c r="O447" s="68">
        <f t="shared" si="17"/>
        <v>0</v>
      </c>
      <c r="P447" s="68" t="s">
        <v>13</v>
      </c>
      <c r="R447" s="68"/>
    </row>
    <row r="448" spans="1:18" ht="12" customHeight="1">
      <c r="A448" s="91"/>
      <c r="B448" s="92" t="s">
        <v>221</v>
      </c>
      <c r="C448" s="92"/>
      <c r="D448" s="81" t="s">
        <v>169</v>
      </c>
      <c r="E448" s="79" t="s">
        <v>244</v>
      </c>
      <c r="F448" s="947">
        <v>4483442.4000000013</v>
      </c>
      <c r="G448" s="193" t="s">
        <v>27</v>
      </c>
      <c r="H448" s="82">
        <f>VLOOKUP(G448,'Alloc. Factors'!$B$2:$M$110,7,FALSE)</f>
        <v>0.43330006394429971</v>
      </c>
      <c r="I448" s="83">
        <f>F448*H448</f>
        <v>1942675.8786105851</v>
      </c>
      <c r="J448" s="83"/>
      <c r="L448" s="374">
        <f t="shared" si="18"/>
        <v>4483442.4000000013</v>
      </c>
      <c r="M448" s="67"/>
      <c r="N448" s="67" t="str">
        <f t="shared" si="19"/>
        <v>SCHMATSG</v>
      </c>
      <c r="O448" s="68">
        <f t="shared" si="17"/>
        <v>4483442.4000000013</v>
      </c>
      <c r="P448" s="68" t="s">
        <v>13</v>
      </c>
      <c r="R448" s="68"/>
    </row>
    <row r="449" spans="1:19" ht="12" customHeight="1">
      <c r="A449" s="91"/>
      <c r="B449" s="67" t="s">
        <v>216</v>
      </c>
      <c r="C449" s="92"/>
      <c r="D449" s="81">
        <v>41110</v>
      </c>
      <c r="E449" s="79" t="s">
        <v>244</v>
      </c>
      <c r="F449" s="941">
        <v>-1701511</v>
      </c>
      <c r="G449" s="943" t="s">
        <v>27</v>
      </c>
      <c r="H449" s="82">
        <f>VLOOKUP(G449,'Alloc. Factors'!$B$2:$M$110,7,FALSE)</f>
        <v>0.43330006394429971</v>
      </c>
      <c r="I449" s="83">
        <f>F449*H449</f>
        <v>-737264.82510192937</v>
      </c>
      <c r="J449" s="83"/>
      <c r="L449" s="374">
        <f t="shared" si="18"/>
        <v>-1701511</v>
      </c>
      <c r="M449" s="67"/>
      <c r="N449" s="67" t="str">
        <f t="shared" si="19"/>
        <v>41110SG</v>
      </c>
      <c r="O449" s="68">
        <f t="shared" si="17"/>
        <v>-1701511</v>
      </c>
      <c r="P449" s="68" t="s">
        <v>13</v>
      </c>
      <c r="R449" s="68"/>
    </row>
    <row r="450" spans="1:19" ht="12" customHeight="1">
      <c r="A450" s="91"/>
      <c r="B450" s="92" t="s">
        <v>2045</v>
      </c>
      <c r="C450" s="92"/>
      <c r="D450" s="81">
        <v>282</v>
      </c>
      <c r="E450" s="79" t="s">
        <v>244</v>
      </c>
      <c r="F450" s="949">
        <v>850755.5</v>
      </c>
      <c r="G450" s="943" t="s">
        <v>27</v>
      </c>
      <c r="H450" s="82">
        <f>VLOOKUP(G450,'Alloc. Factors'!$B$2:$M$110,7,FALSE)</f>
        <v>0.43330006394429971</v>
      </c>
      <c r="I450" s="83">
        <f>F450*H450</f>
        <v>368632.41255096468</v>
      </c>
      <c r="J450" s="83"/>
      <c r="L450" s="374">
        <f t="shared" si="18"/>
        <v>850755.5</v>
      </c>
      <c r="M450" s="67"/>
      <c r="N450" s="67" t="str">
        <f t="shared" si="19"/>
        <v>282SG</v>
      </c>
      <c r="O450" s="68">
        <f t="shared" si="17"/>
        <v>850755.5</v>
      </c>
      <c r="P450" s="68" t="s">
        <v>13</v>
      </c>
      <c r="R450" s="68"/>
    </row>
    <row r="451" spans="1:19" ht="12" customHeight="1">
      <c r="A451" s="91"/>
      <c r="B451" s="9"/>
      <c r="C451" s="106"/>
      <c r="D451" s="93"/>
      <c r="E451" s="81"/>
      <c r="F451" s="757"/>
      <c r="G451" s="93"/>
      <c r="H451" s="82"/>
      <c r="I451" s="757"/>
      <c r="J451" s="83"/>
      <c r="L451" s="374">
        <f t="shared" si="18"/>
        <v>0</v>
      </c>
      <c r="M451" s="67"/>
      <c r="N451" s="67" t="str">
        <f t="shared" si="19"/>
        <v/>
      </c>
      <c r="O451" s="68">
        <f t="shared" si="17"/>
        <v>0</v>
      </c>
      <c r="P451" s="68"/>
      <c r="R451" s="68"/>
    </row>
    <row r="452" spans="1:19" ht="12" customHeight="1">
      <c r="A452" s="106"/>
      <c r="B452" s="23" t="s">
        <v>2122</v>
      </c>
      <c r="C452" s="106"/>
      <c r="D452" s="93"/>
      <c r="E452" s="81"/>
      <c r="F452" s="757"/>
      <c r="G452" s="93"/>
      <c r="H452" s="82"/>
      <c r="I452" s="757"/>
      <c r="J452" s="83"/>
      <c r="L452" s="374">
        <f t="shared" si="18"/>
        <v>0</v>
      </c>
      <c r="M452" s="67"/>
      <c r="N452" s="67" t="str">
        <f t="shared" si="19"/>
        <v/>
      </c>
      <c r="O452" s="68">
        <f t="shared" si="17"/>
        <v>0</v>
      </c>
      <c r="P452" s="68"/>
      <c r="R452" s="68"/>
    </row>
    <row r="453" spans="1:19" ht="12" customHeight="1">
      <c r="A453" s="106"/>
      <c r="B453" s="106" t="s">
        <v>221</v>
      </c>
      <c r="C453" s="106"/>
      <c r="D453" s="145" t="s">
        <v>169</v>
      </c>
      <c r="E453" s="81" t="s">
        <v>244</v>
      </c>
      <c r="F453" s="757">
        <v>-1353139.4294166074</v>
      </c>
      <c r="G453" s="86" t="s">
        <v>27</v>
      </c>
      <c r="H453" s="82">
        <f>VLOOKUP(G453,'Alloc. Factors'!$B$2:$M$110,7,FALSE)</f>
        <v>0.43330006394429971</v>
      </c>
      <c r="I453" s="83">
        <f>F453*H453</f>
        <v>-586315.40129176923</v>
      </c>
      <c r="J453" s="83"/>
      <c r="L453" s="374">
        <f t="shared" si="18"/>
        <v>-1353139.4294166074</v>
      </c>
      <c r="M453" s="67"/>
      <c r="N453" s="67" t="str">
        <f t="shared" si="19"/>
        <v>SCHMATSG</v>
      </c>
      <c r="O453" s="68">
        <f t="shared" si="17"/>
        <v>-1353139.4294166074</v>
      </c>
      <c r="P453" s="68"/>
      <c r="R453" s="68"/>
    </row>
    <row r="454" spans="1:19" ht="12" customHeight="1">
      <c r="A454" s="106"/>
      <c r="B454" s="92" t="s">
        <v>216</v>
      </c>
      <c r="C454" s="106"/>
      <c r="D454" s="93">
        <v>41110</v>
      </c>
      <c r="E454" s="81" t="s">
        <v>244</v>
      </c>
      <c r="F454" s="757">
        <v>513530</v>
      </c>
      <c r="G454" s="93" t="s">
        <v>27</v>
      </c>
      <c r="H454" s="82">
        <f>VLOOKUP(G454,'Alloc. Factors'!$B$2:$M$110,7,FALSE)</f>
        <v>0.43330006394429971</v>
      </c>
      <c r="I454" s="83">
        <f>F454*H454</f>
        <v>222512.58183731622</v>
      </c>
      <c r="J454" s="83"/>
      <c r="L454" s="374">
        <f t="shared" si="18"/>
        <v>513530</v>
      </c>
      <c r="M454" s="67"/>
      <c r="N454" s="67" t="str">
        <f t="shared" si="19"/>
        <v>41110SG</v>
      </c>
      <c r="O454" s="68">
        <f t="shared" ref="O454:O517" si="20">+F454</f>
        <v>513530</v>
      </c>
      <c r="P454" s="68"/>
      <c r="R454" s="68"/>
    </row>
    <row r="455" spans="1:19" ht="12" customHeight="1">
      <c r="A455" s="106"/>
      <c r="B455" s="106" t="s">
        <v>2045</v>
      </c>
      <c r="C455" s="106"/>
      <c r="D455" s="145">
        <v>282</v>
      </c>
      <c r="E455" s="81" t="s">
        <v>244</v>
      </c>
      <c r="F455" s="253">
        <v>-256765</v>
      </c>
      <c r="G455" s="86" t="s">
        <v>27</v>
      </c>
      <c r="H455" s="82">
        <f>VLOOKUP(G455,'Alloc. Factors'!$B$2:$M$110,7,FALSE)</f>
        <v>0.43330006394429971</v>
      </c>
      <c r="I455" s="83">
        <f>F455*H455</f>
        <v>-111256.29091865811</v>
      </c>
      <c r="J455" s="83"/>
      <c r="L455" s="374">
        <f t="shared" ref="L455:L518" si="21">IF(E455&gt;0,F455,0)</f>
        <v>-256765</v>
      </c>
      <c r="M455" s="67"/>
      <c r="N455" s="67" t="str">
        <f t="shared" ref="N455:N518" si="22">+D455&amp;G455</f>
        <v>282SG</v>
      </c>
      <c r="O455" s="68">
        <f t="shared" si="20"/>
        <v>-256765</v>
      </c>
      <c r="P455" s="68"/>
      <c r="R455" s="824"/>
      <c r="S455" s="68"/>
    </row>
    <row r="456" spans="1:19" ht="12" customHeight="1">
      <c r="A456" s="106"/>
      <c r="B456" s="106"/>
      <c r="C456" s="106"/>
      <c r="D456" s="145"/>
      <c r="E456" s="81"/>
      <c r="F456" s="253"/>
      <c r="G456" s="93"/>
      <c r="H456" s="82"/>
      <c r="I456" s="253"/>
      <c r="J456" s="83"/>
      <c r="L456" s="374">
        <f t="shared" si="21"/>
        <v>0</v>
      </c>
      <c r="M456" s="67"/>
      <c r="N456" s="67" t="str">
        <f t="shared" si="22"/>
        <v/>
      </c>
      <c r="O456" s="68">
        <f t="shared" si="20"/>
        <v>0</v>
      </c>
      <c r="P456" s="68"/>
      <c r="R456" s="824"/>
      <c r="S456" s="68"/>
    </row>
    <row r="457" spans="1:19" ht="12" customHeight="1">
      <c r="A457" s="106"/>
      <c r="B457" s="106"/>
      <c r="C457" s="106"/>
      <c r="D457" s="145"/>
      <c r="E457" s="81"/>
      <c r="F457" s="253"/>
      <c r="G457" s="86"/>
      <c r="H457" s="82"/>
      <c r="I457" s="253"/>
      <c r="J457" s="83"/>
      <c r="L457" s="374">
        <f t="shared" si="21"/>
        <v>0</v>
      </c>
      <c r="M457" s="67"/>
      <c r="N457" s="67" t="str">
        <f t="shared" si="22"/>
        <v/>
      </c>
      <c r="O457" s="68">
        <f t="shared" si="20"/>
        <v>0</v>
      </c>
      <c r="P457" s="68"/>
      <c r="R457" s="824"/>
      <c r="S457" s="68"/>
    </row>
    <row r="458" spans="1:19" ht="12" customHeight="1">
      <c r="A458" s="106"/>
      <c r="B458" s="106"/>
      <c r="C458" s="106"/>
      <c r="D458" s="93"/>
      <c r="E458" s="93"/>
      <c r="F458" s="117"/>
      <c r="G458" s="93"/>
      <c r="H458" s="82"/>
      <c r="I458" s="153"/>
      <c r="J458" s="83"/>
      <c r="L458" s="374">
        <f t="shared" si="21"/>
        <v>0</v>
      </c>
      <c r="M458" s="67"/>
      <c r="N458" s="67" t="str">
        <f t="shared" si="22"/>
        <v/>
      </c>
      <c r="O458" s="68">
        <f t="shared" si="20"/>
        <v>0</v>
      </c>
      <c r="P458" s="68"/>
      <c r="R458" s="824"/>
      <c r="S458" s="68"/>
    </row>
    <row r="459" spans="1:19" ht="12" customHeight="1">
      <c r="A459" s="106"/>
      <c r="B459" s="106"/>
      <c r="C459" s="106"/>
      <c r="D459" s="93"/>
      <c r="E459" s="81"/>
      <c r="F459" s="117"/>
      <c r="G459" s="86"/>
      <c r="H459" s="82"/>
      <c r="I459" s="83"/>
      <c r="J459" s="83"/>
      <c r="L459" s="374">
        <f t="shared" si="21"/>
        <v>0</v>
      </c>
      <c r="M459" s="67"/>
      <c r="N459" s="67" t="str">
        <f t="shared" si="22"/>
        <v/>
      </c>
      <c r="O459" s="68">
        <f t="shared" si="20"/>
        <v>0</v>
      </c>
      <c r="P459" s="68" t="s">
        <v>13</v>
      </c>
      <c r="R459" s="824"/>
      <c r="S459" s="68"/>
    </row>
    <row r="460" spans="1:19" ht="12" customHeight="1">
      <c r="A460" s="106"/>
      <c r="B460" s="106"/>
      <c r="C460" s="106"/>
      <c r="D460" s="93"/>
      <c r="E460" s="81"/>
      <c r="F460" s="117"/>
      <c r="G460" s="93"/>
      <c r="H460" s="82"/>
      <c r="I460" s="83"/>
      <c r="J460" s="83"/>
      <c r="L460" s="374">
        <f t="shared" si="21"/>
        <v>0</v>
      </c>
      <c r="M460" s="67"/>
      <c r="N460" s="67" t="str">
        <f t="shared" si="22"/>
        <v/>
      </c>
      <c r="O460" s="68">
        <f t="shared" si="20"/>
        <v>0</v>
      </c>
      <c r="P460" s="68" t="s">
        <v>13</v>
      </c>
      <c r="R460" s="824"/>
      <c r="S460" s="68"/>
    </row>
    <row r="461" spans="1:19" ht="12" customHeight="1">
      <c r="A461" s="106"/>
      <c r="B461" s="106"/>
      <c r="C461" s="106"/>
      <c r="D461" s="93"/>
      <c r="E461" s="81"/>
      <c r="F461" s="117"/>
      <c r="G461" s="86"/>
      <c r="H461" s="82"/>
      <c r="I461" s="83"/>
      <c r="J461" s="83"/>
      <c r="L461" s="374">
        <f t="shared" si="21"/>
        <v>0</v>
      </c>
      <c r="M461" s="67"/>
      <c r="N461" s="67" t="str">
        <f t="shared" si="22"/>
        <v/>
      </c>
      <c r="O461" s="68">
        <f t="shared" si="20"/>
        <v>0</v>
      </c>
      <c r="P461" s="68" t="s">
        <v>13</v>
      </c>
      <c r="R461" s="68"/>
    </row>
    <row r="462" spans="1:19" ht="12" customHeight="1">
      <c r="A462" s="106"/>
      <c r="B462" s="106"/>
      <c r="C462" s="106"/>
      <c r="D462" s="93"/>
      <c r="E462" s="81"/>
      <c r="F462" s="117"/>
      <c r="G462" s="86"/>
      <c r="H462" s="82"/>
      <c r="I462" s="83"/>
      <c r="J462" s="83"/>
      <c r="L462" s="374">
        <f t="shared" si="21"/>
        <v>0</v>
      </c>
      <c r="M462" s="67"/>
      <c r="N462" s="67" t="str">
        <f t="shared" si="22"/>
        <v/>
      </c>
      <c r="O462" s="68">
        <f t="shared" si="20"/>
        <v>0</v>
      </c>
      <c r="P462" s="68" t="s">
        <v>13</v>
      </c>
      <c r="R462" s="68"/>
    </row>
    <row r="463" spans="1:19" ht="12" customHeight="1">
      <c r="A463" s="106"/>
      <c r="B463" s="106"/>
      <c r="C463" s="106"/>
      <c r="D463" s="93"/>
      <c r="E463" s="81"/>
      <c r="F463" s="117"/>
      <c r="G463" s="86"/>
      <c r="H463" s="82"/>
      <c r="I463" s="83"/>
      <c r="J463" s="83"/>
      <c r="L463" s="374">
        <f t="shared" si="21"/>
        <v>0</v>
      </c>
      <c r="M463" s="67"/>
      <c r="N463" s="67" t="str">
        <f t="shared" si="22"/>
        <v/>
      </c>
      <c r="O463" s="68">
        <f t="shared" si="20"/>
        <v>0</v>
      </c>
      <c r="P463" s="68" t="s">
        <v>13</v>
      </c>
      <c r="R463" s="68"/>
    </row>
    <row r="464" spans="1:19" ht="12" customHeight="1">
      <c r="A464" s="106"/>
      <c r="B464" s="106"/>
      <c r="C464" s="106"/>
      <c r="D464" s="93"/>
      <c r="E464" s="81"/>
      <c r="F464" s="117"/>
      <c r="G464" s="93"/>
      <c r="H464" s="82"/>
      <c r="I464" s="83"/>
      <c r="J464" s="83"/>
      <c r="L464" s="374">
        <f t="shared" si="21"/>
        <v>0</v>
      </c>
      <c r="M464" s="67"/>
      <c r="N464" s="67" t="str">
        <f t="shared" si="22"/>
        <v/>
      </c>
      <c r="O464" s="68">
        <f t="shared" si="20"/>
        <v>0</v>
      </c>
      <c r="P464" s="68" t="s">
        <v>13</v>
      </c>
      <c r="R464" s="68"/>
    </row>
    <row r="465" spans="1:18" ht="12" customHeight="1">
      <c r="A465" s="106"/>
      <c r="B465" s="106"/>
      <c r="C465" s="106"/>
      <c r="D465" s="93"/>
      <c r="E465" s="81"/>
      <c r="F465" s="117"/>
      <c r="G465" s="93"/>
      <c r="H465" s="82"/>
      <c r="I465" s="83"/>
      <c r="J465" s="83"/>
      <c r="L465" s="374">
        <f t="shared" si="21"/>
        <v>0</v>
      </c>
      <c r="M465" s="67"/>
      <c r="N465" s="67" t="str">
        <f t="shared" si="22"/>
        <v/>
      </c>
      <c r="O465" s="68">
        <f t="shared" si="20"/>
        <v>0</v>
      </c>
      <c r="P465" s="68" t="s">
        <v>13</v>
      </c>
      <c r="R465" s="68"/>
    </row>
    <row r="466" spans="1:18" ht="12" customHeight="1">
      <c r="A466" s="106"/>
      <c r="B466" s="106"/>
      <c r="C466" s="106"/>
      <c r="D466" s="93"/>
      <c r="E466" s="81"/>
      <c r="F466" s="117"/>
      <c r="G466" s="93"/>
      <c r="H466" s="82"/>
      <c r="I466" s="83"/>
      <c r="J466" s="83"/>
      <c r="L466" s="374">
        <f t="shared" si="21"/>
        <v>0</v>
      </c>
      <c r="M466" s="67"/>
      <c r="N466" s="67" t="str">
        <f t="shared" si="22"/>
        <v/>
      </c>
      <c r="O466" s="68">
        <f t="shared" si="20"/>
        <v>0</v>
      </c>
      <c r="P466" s="68"/>
      <c r="R466" s="68"/>
    </row>
    <row r="467" spans="1:18" ht="12" customHeight="1">
      <c r="A467" s="106"/>
      <c r="B467" s="9" t="s">
        <v>13</v>
      </c>
      <c r="C467" s="106"/>
      <c r="D467" s="93"/>
      <c r="E467" s="81"/>
      <c r="F467" s="117"/>
      <c r="G467" s="93"/>
      <c r="H467" s="163"/>
      <c r="I467" s="83"/>
      <c r="J467" s="83"/>
      <c r="L467" s="374">
        <f t="shared" si="21"/>
        <v>0</v>
      </c>
      <c r="M467" s="67"/>
      <c r="N467" s="67" t="str">
        <f t="shared" si="22"/>
        <v/>
      </c>
      <c r="O467" s="68">
        <f t="shared" si="20"/>
        <v>0</v>
      </c>
      <c r="P467" s="68"/>
      <c r="R467" s="68"/>
    </row>
    <row r="468" spans="1:18" ht="12" customHeight="1" thickBot="1">
      <c r="A468" s="106"/>
      <c r="B468" s="9" t="s">
        <v>12</v>
      </c>
      <c r="C468" s="106"/>
      <c r="D468" s="93"/>
      <c r="E468" s="81"/>
      <c r="F468" s="117"/>
      <c r="G468" s="93"/>
      <c r="H468" s="82"/>
      <c r="I468" s="83"/>
      <c r="J468" s="83"/>
      <c r="L468" s="374">
        <f t="shared" si="21"/>
        <v>0</v>
      </c>
      <c r="M468" s="67"/>
      <c r="N468" s="67" t="str">
        <f t="shared" si="22"/>
        <v/>
      </c>
      <c r="O468" s="68">
        <f t="shared" si="20"/>
        <v>0</v>
      </c>
      <c r="P468" s="68"/>
      <c r="R468" s="68"/>
    </row>
    <row r="469" spans="1:18" ht="12.75">
      <c r="A469" s="965" t="s">
        <v>2145</v>
      </c>
      <c r="B469" s="966"/>
      <c r="C469" s="966"/>
      <c r="D469" s="966"/>
      <c r="E469" s="966"/>
      <c r="F469" s="966"/>
      <c r="G469" s="966"/>
      <c r="H469" s="966"/>
      <c r="I469" s="966"/>
      <c r="J469" s="967"/>
      <c r="L469" s="374">
        <f t="shared" si="21"/>
        <v>0</v>
      </c>
      <c r="M469" s="67"/>
      <c r="N469" s="67" t="str">
        <f t="shared" si="22"/>
        <v/>
      </c>
      <c r="O469" s="68">
        <f t="shared" si="20"/>
        <v>0</v>
      </c>
      <c r="P469" s="68" t="s">
        <v>13</v>
      </c>
      <c r="R469" s="68"/>
    </row>
    <row r="470" spans="1:18" ht="12.75">
      <c r="A470" s="968"/>
      <c r="B470" s="969"/>
      <c r="C470" s="969"/>
      <c r="D470" s="969"/>
      <c r="E470" s="969"/>
      <c r="F470" s="969"/>
      <c r="G470" s="969"/>
      <c r="H470" s="969"/>
      <c r="I470" s="969"/>
      <c r="J470" s="970"/>
      <c r="L470" s="374">
        <f t="shared" si="21"/>
        <v>0</v>
      </c>
      <c r="M470" s="67"/>
      <c r="N470" s="67" t="str">
        <f t="shared" si="22"/>
        <v/>
      </c>
      <c r="O470" s="68">
        <f t="shared" si="20"/>
        <v>0</v>
      </c>
      <c r="P470" s="68" t="s">
        <v>13</v>
      </c>
      <c r="R470" s="68"/>
    </row>
    <row r="471" spans="1:18" ht="12.75">
      <c r="A471" s="968"/>
      <c r="B471" s="969"/>
      <c r="C471" s="969"/>
      <c r="D471" s="969"/>
      <c r="E471" s="969"/>
      <c r="F471" s="969"/>
      <c r="G471" s="969"/>
      <c r="H471" s="969"/>
      <c r="I471" s="969"/>
      <c r="J471" s="970"/>
      <c r="L471" s="374">
        <f t="shared" si="21"/>
        <v>0</v>
      </c>
      <c r="M471" s="67"/>
      <c r="N471" s="67" t="str">
        <f t="shared" si="22"/>
        <v/>
      </c>
      <c r="O471" s="68">
        <f t="shared" si="20"/>
        <v>0</v>
      </c>
      <c r="P471" s="68" t="s">
        <v>13</v>
      </c>
      <c r="Q471" s="166"/>
      <c r="R471" s="68"/>
    </row>
    <row r="472" spans="1:18" ht="12.75">
      <c r="A472" s="968"/>
      <c r="B472" s="969"/>
      <c r="C472" s="969"/>
      <c r="D472" s="969"/>
      <c r="E472" s="969"/>
      <c r="F472" s="969"/>
      <c r="G472" s="969"/>
      <c r="H472" s="969"/>
      <c r="I472" s="969"/>
      <c r="J472" s="970"/>
      <c r="L472" s="374">
        <f t="shared" si="21"/>
        <v>0</v>
      </c>
      <c r="M472" s="67"/>
      <c r="N472" s="67" t="str">
        <f t="shared" si="22"/>
        <v/>
      </c>
      <c r="O472" s="68">
        <f t="shared" si="20"/>
        <v>0</v>
      </c>
      <c r="P472" s="68" t="s">
        <v>13</v>
      </c>
      <c r="Q472" s="68"/>
      <c r="R472" s="68"/>
    </row>
    <row r="473" spans="1:18" ht="12.75">
      <c r="A473" s="968"/>
      <c r="B473" s="969"/>
      <c r="C473" s="969"/>
      <c r="D473" s="969"/>
      <c r="E473" s="969"/>
      <c r="F473" s="969"/>
      <c r="G473" s="969"/>
      <c r="H473" s="969"/>
      <c r="I473" s="969"/>
      <c r="J473" s="970"/>
      <c r="L473" s="374">
        <f t="shared" si="21"/>
        <v>0</v>
      </c>
      <c r="M473" s="67"/>
      <c r="N473" s="67" t="str">
        <f t="shared" si="22"/>
        <v/>
      </c>
      <c r="O473" s="68">
        <f t="shared" si="20"/>
        <v>0</v>
      </c>
      <c r="P473" s="68" t="s">
        <v>13</v>
      </c>
      <c r="Q473" s="68"/>
      <c r="R473" s="68"/>
    </row>
    <row r="474" spans="1:18" ht="12.75">
      <c r="A474" s="968"/>
      <c r="B474" s="969"/>
      <c r="C474" s="969"/>
      <c r="D474" s="969"/>
      <c r="E474" s="969"/>
      <c r="F474" s="969"/>
      <c r="G474" s="969"/>
      <c r="H474" s="969"/>
      <c r="I474" s="969"/>
      <c r="J474" s="970"/>
      <c r="L474" s="374">
        <f t="shared" si="21"/>
        <v>0</v>
      </c>
      <c r="M474" s="67"/>
      <c r="N474" s="67" t="str">
        <f t="shared" si="22"/>
        <v/>
      </c>
      <c r="O474" s="68">
        <f t="shared" si="20"/>
        <v>0</v>
      </c>
      <c r="P474" s="68" t="s">
        <v>13</v>
      </c>
      <c r="R474" s="68"/>
    </row>
    <row r="475" spans="1:18" ht="12.75">
      <c r="A475" s="968"/>
      <c r="B475" s="969"/>
      <c r="C475" s="969"/>
      <c r="D475" s="969"/>
      <c r="E475" s="969"/>
      <c r="F475" s="969"/>
      <c r="G475" s="969"/>
      <c r="H475" s="969"/>
      <c r="I475" s="969"/>
      <c r="J475" s="970"/>
      <c r="L475" s="374">
        <f t="shared" si="21"/>
        <v>0</v>
      </c>
      <c r="M475" s="67"/>
      <c r="N475" s="67" t="str">
        <f t="shared" si="22"/>
        <v/>
      </c>
      <c r="O475" s="68">
        <f t="shared" si="20"/>
        <v>0</v>
      </c>
      <c r="P475" s="68" t="s">
        <v>13</v>
      </c>
      <c r="R475" s="68"/>
    </row>
    <row r="476" spans="1:18" ht="12.75">
      <c r="A476" s="968"/>
      <c r="B476" s="969"/>
      <c r="C476" s="969"/>
      <c r="D476" s="969"/>
      <c r="E476" s="969"/>
      <c r="F476" s="969"/>
      <c r="G476" s="969"/>
      <c r="H476" s="969"/>
      <c r="I476" s="969"/>
      <c r="J476" s="970"/>
      <c r="L476" s="374">
        <f t="shared" si="21"/>
        <v>0</v>
      </c>
      <c r="M476" s="67"/>
      <c r="N476" s="67" t="str">
        <f t="shared" si="22"/>
        <v/>
      </c>
      <c r="O476" s="68">
        <f t="shared" si="20"/>
        <v>0</v>
      </c>
      <c r="P476" s="68" t="s">
        <v>13</v>
      </c>
      <c r="R476" s="68"/>
    </row>
    <row r="477" spans="1:18" ht="13.5" thickBot="1">
      <c r="A477" s="971"/>
      <c r="B477" s="972"/>
      <c r="C477" s="972"/>
      <c r="D477" s="972"/>
      <c r="E477" s="972"/>
      <c r="F477" s="972"/>
      <c r="G477" s="972"/>
      <c r="H477" s="972"/>
      <c r="I477" s="972"/>
      <c r="J477" s="973"/>
      <c r="L477" s="374">
        <f t="shared" si="21"/>
        <v>0</v>
      </c>
      <c r="M477" s="67"/>
      <c r="N477" s="67" t="str">
        <f t="shared" si="22"/>
        <v/>
      </c>
      <c r="O477" s="68">
        <f t="shared" si="20"/>
        <v>0</v>
      </c>
      <c r="P477" s="68" t="s">
        <v>13</v>
      </c>
      <c r="R477" s="68"/>
    </row>
    <row r="478" spans="1:18" ht="12.75">
      <c r="A478" s="92"/>
      <c r="B478" s="92"/>
      <c r="C478" s="92"/>
      <c r="D478" s="81"/>
      <c r="E478" s="81"/>
      <c r="F478" s="109"/>
      <c r="G478" s="81"/>
      <c r="H478" s="92"/>
      <c r="I478" s="129"/>
      <c r="J478" s="86"/>
      <c r="L478" s="374">
        <f t="shared" si="21"/>
        <v>0</v>
      </c>
      <c r="M478" s="67"/>
      <c r="N478" s="67" t="str">
        <f t="shared" si="22"/>
        <v/>
      </c>
      <c r="O478" s="68">
        <f t="shared" si="20"/>
        <v>0</v>
      </c>
      <c r="P478" s="68" t="s">
        <v>13</v>
      </c>
      <c r="R478" s="68"/>
    </row>
    <row r="479" spans="1:18" ht="12.75">
      <c r="A479" s="92"/>
      <c r="B479" s="7" t="str">
        <f>Inputs!$C$2</f>
        <v>Rocky Mountain Power</v>
      </c>
      <c r="C479" s="92"/>
      <c r="D479" s="81"/>
      <c r="E479" s="81"/>
      <c r="F479" s="109"/>
      <c r="G479" s="81"/>
      <c r="I479" s="87" t="s">
        <v>0</v>
      </c>
      <c r="J479" s="300">
        <v>8.8000000000000007</v>
      </c>
      <c r="L479" s="374">
        <f t="shared" si="21"/>
        <v>0</v>
      </c>
      <c r="M479" s="67"/>
      <c r="N479" s="67" t="str">
        <f t="shared" si="22"/>
        <v/>
      </c>
      <c r="O479" s="68">
        <f t="shared" si="20"/>
        <v>0</v>
      </c>
      <c r="P479" s="68" t="s">
        <v>13</v>
      </c>
      <c r="R479" s="68"/>
    </row>
    <row r="480" spans="1:18" ht="12.75">
      <c r="A480" s="92"/>
      <c r="B480" s="7" t="str">
        <f>Inputs!$C$3</f>
        <v>Utah Results of Operations - December 2014</v>
      </c>
      <c r="C480" s="92"/>
      <c r="D480" s="81"/>
      <c r="E480" s="81"/>
      <c r="F480" s="109"/>
      <c r="G480" s="81"/>
      <c r="H480" s="92"/>
      <c r="I480" s="129"/>
      <c r="J480" s="86"/>
      <c r="L480" s="374">
        <f t="shared" si="21"/>
        <v>0</v>
      </c>
      <c r="M480" s="67"/>
      <c r="N480" s="67" t="str">
        <f t="shared" si="22"/>
        <v/>
      </c>
      <c r="O480" s="68">
        <f t="shared" si="20"/>
        <v>0</v>
      </c>
      <c r="P480" s="68" t="s">
        <v>13</v>
      </c>
      <c r="R480" s="68"/>
    </row>
    <row r="481" spans="1:18" ht="12.75">
      <c r="A481" s="92"/>
      <c r="B481" s="32" t="s">
        <v>2124</v>
      </c>
      <c r="C481" s="92"/>
      <c r="D481" s="81"/>
      <c r="E481" s="81"/>
      <c r="F481" s="109"/>
      <c r="G481" s="81"/>
      <c r="H481" s="92"/>
      <c r="I481" s="129"/>
      <c r="J481" s="86"/>
      <c r="L481" s="374">
        <f t="shared" si="21"/>
        <v>0</v>
      </c>
      <c r="M481" s="67"/>
      <c r="N481" s="67" t="str">
        <f t="shared" si="22"/>
        <v/>
      </c>
      <c r="O481" s="68">
        <f t="shared" si="20"/>
        <v>0</v>
      </c>
      <c r="P481" s="68" t="s">
        <v>13</v>
      </c>
      <c r="R481" s="68"/>
    </row>
    <row r="482" spans="1:18" ht="12.75">
      <c r="A482" s="92"/>
      <c r="B482" s="23"/>
      <c r="C482" s="92"/>
      <c r="D482" s="81"/>
      <c r="E482" s="81"/>
      <c r="F482" s="109"/>
      <c r="G482" s="81"/>
      <c r="H482" s="92"/>
      <c r="I482" s="129"/>
      <c r="J482" s="86"/>
      <c r="L482" s="374">
        <f t="shared" si="21"/>
        <v>0</v>
      </c>
      <c r="M482" s="67"/>
      <c r="N482" s="67" t="str">
        <f t="shared" si="22"/>
        <v/>
      </c>
      <c r="O482" s="68">
        <f t="shared" si="20"/>
        <v>0</v>
      </c>
      <c r="P482" s="68" t="s">
        <v>13</v>
      </c>
      <c r="R482" s="68"/>
    </row>
    <row r="483" spans="1:18" ht="12.75">
      <c r="A483" s="92"/>
      <c r="B483" s="92"/>
      <c r="C483" s="92"/>
      <c r="D483" s="81"/>
      <c r="E483" s="81"/>
      <c r="F483" s="109"/>
      <c r="G483" s="81"/>
      <c r="H483" s="92"/>
      <c r="I483" s="129"/>
      <c r="J483" s="86"/>
      <c r="L483" s="374">
        <f t="shared" si="21"/>
        <v>0</v>
      </c>
      <c r="M483" s="67"/>
      <c r="N483" s="67" t="str">
        <f t="shared" si="22"/>
        <v/>
      </c>
      <c r="O483" s="68">
        <f t="shared" si="20"/>
        <v>0</v>
      </c>
      <c r="P483" s="68" t="s">
        <v>13</v>
      </c>
      <c r="R483" s="68"/>
    </row>
    <row r="484" spans="1:18" ht="12.75">
      <c r="A484" s="92"/>
      <c r="F484" s="89" t="s">
        <v>1</v>
      </c>
      <c r="H484" s="79"/>
      <c r="I484" s="90" t="str">
        <f>+Inputs!$C$6</f>
        <v>UTAH</v>
      </c>
      <c r="L484" s="374">
        <f t="shared" si="21"/>
        <v>0</v>
      </c>
      <c r="M484" s="67"/>
      <c r="N484" s="67" t="str">
        <f t="shared" si="22"/>
        <v/>
      </c>
      <c r="O484" s="68" t="str">
        <f t="shared" si="20"/>
        <v>TOTAL</v>
      </c>
      <c r="P484" s="68" t="s">
        <v>13</v>
      </c>
      <c r="R484" s="68"/>
    </row>
    <row r="485" spans="1:18" ht="12.75">
      <c r="A485" s="92"/>
      <c r="D485" s="42" t="s">
        <v>2</v>
      </c>
      <c r="E485" s="42" t="s">
        <v>3</v>
      </c>
      <c r="F485" s="41" t="s">
        <v>4</v>
      </c>
      <c r="G485" s="42" t="s">
        <v>5</v>
      </c>
      <c r="H485" s="42" t="s">
        <v>6</v>
      </c>
      <c r="I485" s="43" t="s">
        <v>7</v>
      </c>
      <c r="J485" s="42" t="s">
        <v>8</v>
      </c>
      <c r="L485" s="374" t="str">
        <f t="shared" si="21"/>
        <v>COMPANY</v>
      </c>
      <c r="M485" s="67"/>
      <c r="N485" s="67" t="str">
        <f t="shared" si="22"/>
        <v>ACCOUNTFACTOR</v>
      </c>
      <c r="O485" s="68" t="str">
        <f t="shared" si="20"/>
        <v>COMPANY</v>
      </c>
      <c r="P485" s="68" t="s">
        <v>13</v>
      </c>
      <c r="R485" s="68"/>
    </row>
    <row r="486" spans="1:18" ht="12.75">
      <c r="A486" s="106"/>
      <c r="B486" s="885" t="s">
        <v>151</v>
      </c>
      <c r="C486" s="887"/>
      <c r="D486" s="833"/>
      <c r="E486" s="833"/>
      <c r="F486" s="888"/>
      <c r="G486" s="833"/>
      <c r="H486" s="163"/>
      <c r="I486" s="83"/>
      <c r="J486" s="147"/>
      <c r="L486" s="374">
        <f t="shared" si="21"/>
        <v>0</v>
      </c>
      <c r="M486" s="67"/>
      <c r="N486" s="67" t="str">
        <f t="shared" si="22"/>
        <v/>
      </c>
      <c r="O486" s="68">
        <f t="shared" si="20"/>
        <v>0</v>
      </c>
      <c r="P486" s="68" t="s">
        <v>13</v>
      </c>
      <c r="R486" s="68"/>
    </row>
    <row r="487" spans="1:18" ht="12.75">
      <c r="A487" s="106"/>
      <c r="B487" s="950" t="s">
        <v>2125</v>
      </c>
      <c r="C487" s="951"/>
      <c r="D487" s="952" t="s">
        <v>1988</v>
      </c>
      <c r="E487" s="952" t="s">
        <v>244</v>
      </c>
      <c r="F487" s="236">
        <v>32206088.669999991</v>
      </c>
      <c r="G487" s="952" t="s">
        <v>27</v>
      </c>
      <c r="H487" s="82">
        <f>VLOOKUP(G487,'Alloc. Factors'!$B$2:$M$110,7,FALSE)</f>
        <v>0.43330006394429971</v>
      </c>
      <c r="I487" s="83">
        <f>F487*H487</f>
        <v>13954900.280106783</v>
      </c>
      <c r="J487" s="233" t="s">
        <v>178</v>
      </c>
      <c r="L487" s="374">
        <f t="shared" si="21"/>
        <v>32206088.669999991</v>
      </c>
      <c r="M487" s="67"/>
      <c r="N487" s="67" t="str">
        <f t="shared" si="22"/>
        <v>403SPSG</v>
      </c>
      <c r="O487" s="68">
        <f t="shared" si="20"/>
        <v>32206088.669999991</v>
      </c>
      <c r="P487" s="68" t="s">
        <v>13</v>
      </c>
      <c r="R487" s="68"/>
    </row>
    <row r="488" spans="1:18" ht="12.75">
      <c r="A488" s="106"/>
      <c r="B488" s="953" t="s">
        <v>2126</v>
      </c>
      <c r="C488" s="951"/>
      <c r="D488" s="952"/>
      <c r="E488" s="952"/>
      <c r="F488" s="236"/>
      <c r="G488" s="952"/>
      <c r="H488" s="82"/>
      <c r="I488" s="83"/>
      <c r="J488" s="233"/>
      <c r="L488" s="374">
        <f t="shared" si="21"/>
        <v>0</v>
      </c>
      <c r="M488" s="67"/>
      <c r="N488" s="67" t="str">
        <f t="shared" si="22"/>
        <v/>
      </c>
      <c r="O488" s="68">
        <f t="shared" si="20"/>
        <v>0</v>
      </c>
      <c r="P488" s="68" t="s">
        <v>13</v>
      </c>
      <c r="R488" s="68"/>
    </row>
    <row r="489" spans="1:18" ht="12.75">
      <c r="A489" s="106"/>
      <c r="B489" s="954" t="s">
        <v>2127</v>
      </c>
      <c r="C489" s="955"/>
      <c r="D489" s="956">
        <v>407</v>
      </c>
      <c r="E489" s="952" t="s">
        <v>244</v>
      </c>
      <c r="F489" s="957">
        <v>-21343151.550000001</v>
      </c>
      <c r="G489" s="956" t="s">
        <v>146</v>
      </c>
      <c r="H489" s="82">
        <f>VLOOKUP(G489,'Alloc. Factors'!$B$2:$M$110,7,FALSE)</f>
        <v>1</v>
      </c>
      <c r="I489" s="83">
        <f>F489*H489</f>
        <v>-21343151.550000001</v>
      </c>
      <c r="J489" s="147" t="s">
        <v>178</v>
      </c>
      <c r="L489" s="374">
        <f t="shared" si="21"/>
        <v>-21343151.550000001</v>
      </c>
      <c r="M489" s="67"/>
      <c r="N489" s="67" t="str">
        <f t="shared" si="22"/>
        <v>407UT</v>
      </c>
      <c r="O489" s="68">
        <f t="shared" si="20"/>
        <v>-21343151.550000001</v>
      </c>
      <c r="P489" s="68" t="s">
        <v>13</v>
      </c>
      <c r="R489" s="68"/>
    </row>
    <row r="490" spans="1:18" ht="12" customHeight="1">
      <c r="A490" s="106"/>
      <c r="B490" s="954" t="s">
        <v>2127</v>
      </c>
      <c r="C490" s="955"/>
      <c r="D490" s="956">
        <v>407</v>
      </c>
      <c r="E490" s="952" t="s">
        <v>244</v>
      </c>
      <c r="F490" s="957">
        <v>-3073021.3200000003</v>
      </c>
      <c r="G490" s="956" t="s">
        <v>150</v>
      </c>
      <c r="H490" s="82">
        <f>VLOOKUP(G490,'Alloc. Factors'!$B$2:$M$110,7,FALSE)</f>
        <v>0</v>
      </c>
      <c r="I490" s="83">
        <f>F490*H490</f>
        <v>0</v>
      </c>
      <c r="J490" s="147" t="s">
        <v>178</v>
      </c>
      <c r="L490" s="374">
        <f t="shared" si="21"/>
        <v>-3073021.3200000003</v>
      </c>
      <c r="M490" s="67"/>
      <c r="N490" s="67" t="str">
        <f t="shared" si="22"/>
        <v>407ID</v>
      </c>
      <c r="O490" s="68">
        <f t="shared" si="20"/>
        <v>-3073021.3200000003</v>
      </c>
      <c r="P490" s="68" t="s">
        <v>13</v>
      </c>
      <c r="R490" s="68"/>
    </row>
    <row r="491" spans="1:18" ht="12" customHeight="1">
      <c r="A491" s="106"/>
      <c r="B491" s="954" t="s">
        <v>2127</v>
      </c>
      <c r="C491" s="955"/>
      <c r="D491" s="956">
        <v>407</v>
      </c>
      <c r="E491" s="952" t="s">
        <v>244</v>
      </c>
      <c r="F491" s="957">
        <v>-7789915.799999998</v>
      </c>
      <c r="G491" s="956" t="s">
        <v>104</v>
      </c>
      <c r="H491" s="82">
        <f>VLOOKUP(G491,'Alloc. Factors'!$B$2:$M$110,7,FALSE)</f>
        <v>0</v>
      </c>
      <c r="I491" s="83">
        <f>F491*H491</f>
        <v>0</v>
      </c>
      <c r="J491" s="233" t="s">
        <v>178</v>
      </c>
      <c r="L491" s="374">
        <f t="shared" si="21"/>
        <v>-7789915.799999998</v>
      </c>
      <c r="M491" s="67"/>
      <c r="N491" s="67" t="str">
        <f t="shared" si="22"/>
        <v>407WYP</v>
      </c>
      <c r="O491" s="68">
        <f t="shared" si="20"/>
        <v>-7789915.799999998</v>
      </c>
      <c r="P491" s="68" t="s">
        <v>13</v>
      </c>
      <c r="R491" s="68"/>
    </row>
    <row r="492" spans="1:18" ht="12" customHeight="1">
      <c r="A492" s="106"/>
      <c r="B492" s="958"/>
      <c r="C492" s="951"/>
      <c r="D492" s="952"/>
      <c r="E492" s="952"/>
      <c r="F492" s="959">
        <f>ROUND(SUM(F487:F491),0)</f>
        <v>0</v>
      </c>
      <c r="G492" s="952"/>
      <c r="H492" s="82"/>
      <c r="I492" s="239">
        <f>SUM(I489:I491)</f>
        <v>-21343151.550000001</v>
      </c>
      <c r="J492" s="147"/>
      <c r="L492" s="374">
        <f t="shared" si="21"/>
        <v>0</v>
      </c>
      <c r="M492" s="67"/>
      <c r="N492" s="67" t="str">
        <f t="shared" si="22"/>
        <v/>
      </c>
      <c r="O492" s="68">
        <f t="shared" si="20"/>
        <v>0</v>
      </c>
      <c r="P492" s="68" t="s">
        <v>13</v>
      </c>
      <c r="R492" s="68"/>
    </row>
    <row r="493" spans="1:18" ht="12" customHeight="1">
      <c r="A493" s="106"/>
      <c r="B493" s="144"/>
      <c r="C493" s="144"/>
      <c r="D493" s="145"/>
      <c r="E493" s="145"/>
      <c r="F493" s="109"/>
      <c r="G493" s="86"/>
      <c r="H493" s="82"/>
      <c r="I493" s="83"/>
      <c r="J493" s="147"/>
      <c r="L493" s="374">
        <f t="shared" si="21"/>
        <v>0</v>
      </c>
      <c r="M493" s="67"/>
      <c r="N493" s="67" t="str">
        <f t="shared" si="22"/>
        <v/>
      </c>
      <c r="O493" s="68">
        <f t="shared" si="20"/>
        <v>0</v>
      </c>
      <c r="P493" s="68" t="s">
        <v>13</v>
      </c>
      <c r="R493" s="68"/>
    </row>
    <row r="494" spans="1:18" ht="12" customHeight="1">
      <c r="A494" s="106"/>
      <c r="B494" s="144"/>
      <c r="C494" s="144"/>
      <c r="D494" s="145"/>
      <c r="E494" s="145"/>
      <c r="F494" s="109"/>
      <c r="G494" s="86"/>
      <c r="H494" s="82"/>
      <c r="I494" s="83"/>
      <c r="J494" s="147"/>
      <c r="L494" s="374">
        <f t="shared" si="21"/>
        <v>0</v>
      </c>
      <c r="M494" s="67"/>
      <c r="N494" s="67" t="str">
        <f t="shared" si="22"/>
        <v/>
      </c>
      <c r="O494" s="68">
        <f t="shared" si="20"/>
        <v>0</v>
      </c>
      <c r="P494" s="68" t="s">
        <v>13</v>
      </c>
      <c r="R494" s="68"/>
    </row>
    <row r="495" spans="1:18" ht="12" customHeight="1">
      <c r="A495" s="106"/>
      <c r="B495" s="148"/>
      <c r="C495" s="144"/>
      <c r="D495" s="145"/>
      <c r="E495" s="145"/>
      <c r="F495" s="109"/>
      <c r="G495" s="86"/>
      <c r="H495" s="82"/>
      <c r="I495" s="83"/>
      <c r="J495" s="147"/>
      <c r="L495" s="374">
        <f t="shared" si="21"/>
        <v>0</v>
      </c>
      <c r="M495" s="67"/>
      <c r="N495" s="67" t="str">
        <f t="shared" si="22"/>
        <v/>
      </c>
      <c r="O495" s="68">
        <f t="shared" si="20"/>
        <v>0</v>
      </c>
      <c r="P495" s="68" t="s">
        <v>13</v>
      </c>
      <c r="R495" s="68"/>
    </row>
    <row r="496" spans="1:18" ht="12" customHeight="1">
      <c r="A496" s="106"/>
      <c r="B496" s="36"/>
      <c r="C496" s="144"/>
      <c r="D496" s="145"/>
      <c r="E496" s="145"/>
      <c r="F496" s="86"/>
      <c r="G496" s="86"/>
      <c r="H496" s="82"/>
      <c r="I496" s="83"/>
      <c r="J496" s="147"/>
      <c r="L496" s="374">
        <f t="shared" si="21"/>
        <v>0</v>
      </c>
      <c r="M496" s="67"/>
      <c r="N496" s="67" t="str">
        <f t="shared" si="22"/>
        <v/>
      </c>
      <c r="O496" s="68">
        <f t="shared" si="20"/>
        <v>0</v>
      </c>
      <c r="P496" s="68" t="s">
        <v>13</v>
      </c>
      <c r="R496" s="68"/>
    </row>
    <row r="497" spans="1:18" ht="12" customHeight="1">
      <c r="A497" s="106"/>
      <c r="B497" s="144"/>
      <c r="C497" s="144"/>
      <c r="D497" s="145"/>
      <c r="E497" s="145"/>
      <c r="F497" s="86"/>
      <c r="G497" s="86"/>
      <c r="H497" s="82"/>
      <c r="I497" s="83"/>
      <c r="J497" s="147"/>
      <c r="L497" s="374">
        <f t="shared" si="21"/>
        <v>0</v>
      </c>
      <c r="M497" s="67"/>
      <c r="N497" s="67" t="str">
        <f t="shared" si="22"/>
        <v/>
      </c>
      <c r="O497" s="68">
        <f t="shared" si="20"/>
        <v>0</v>
      </c>
      <c r="P497" s="68" t="s">
        <v>13</v>
      </c>
      <c r="R497" s="68"/>
    </row>
    <row r="498" spans="1:18" ht="12" customHeight="1">
      <c r="A498" s="106"/>
      <c r="B498" s="144"/>
      <c r="C498" s="144"/>
      <c r="D498" s="145"/>
      <c r="E498" s="145"/>
      <c r="F498" s="86"/>
      <c r="G498" s="86"/>
      <c r="H498" s="82"/>
      <c r="I498" s="83"/>
      <c r="J498" s="147"/>
      <c r="L498" s="374">
        <f t="shared" si="21"/>
        <v>0</v>
      </c>
      <c r="M498" s="67"/>
      <c r="N498" s="67" t="str">
        <f t="shared" si="22"/>
        <v/>
      </c>
      <c r="O498" s="68">
        <f t="shared" si="20"/>
        <v>0</v>
      </c>
      <c r="P498" s="68" t="s">
        <v>13</v>
      </c>
      <c r="R498" s="68"/>
    </row>
    <row r="499" spans="1:18" ht="12" customHeight="1">
      <c r="A499" s="106"/>
      <c r="B499" s="144"/>
      <c r="C499" s="144"/>
      <c r="D499" s="145"/>
      <c r="E499" s="145"/>
      <c r="F499" s="86"/>
      <c r="G499" s="86"/>
      <c r="H499" s="82"/>
      <c r="I499" s="83"/>
      <c r="J499" s="147"/>
      <c r="L499" s="374">
        <f t="shared" si="21"/>
        <v>0</v>
      </c>
      <c r="M499" s="67"/>
      <c r="N499" s="67" t="str">
        <f t="shared" si="22"/>
        <v/>
      </c>
      <c r="O499" s="68">
        <f t="shared" si="20"/>
        <v>0</v>
      </c>
      <c r="P499" s="68" t="s">
        <v>13</v>
      </c>
      <c r="R499" s="68"/>
    </row>
    <row r="500" spans="1:18" ht="12" customHeight="1">
      <c r="A500" s="106"/>
      <c r="B500" s="880"/>
      <c r="C500" s="144"/>
      <c r="D500" s="145"/>
      <c r="E500" s="145"/>
      <c r="F500" s="86"/>
      <c r="G500" s="145"/>
      <c r="H500" s="82"/>
      <c r="I500" s="83"/>
      <c r="J500" s="147"/>
      <c r="L500" s="374">
        <f t="shared" si="21"/>
        <v>0</v>
      </c>
      <c r="M500" s="67"/>
      <c r="N500" s="67" t="str">
        <f t="shared" si="22"/>
        <v/>
      </c>
      <c r="O500" s="68">
        <f t="shared" si="20"/>
        <v>0</v>
      </c>
      <c r="P500" s="68" t="s">
        <v>13</v>
      </c>
      <c r="R500" s="68"/>
    </row>
    <row r="501" spans="1:18" ht="12" customHeight="1">
      <c r="A501" s="106"/>
      <c r="B501" s="144"/>
      <c r="C501" s="144"/>
      <c r="D501" s="145"/>
      <c r="E501" s="145"/>
      <c r="F501" s="877"/>
      <c r="G501" s="86"/>
      <c r="H501" s="82"/>
      <c r="I501" s="83"/>
      <c r="J501" s="147"/>
      <c r="L501" s="374">
        <f t="shared" si="21"/>
        <v>0</v>
      </c>
      <c r="M501" s="67"/>
      <c r="N501" s="67" t="str">
        <f t="shared" si="22"/>
        <v/>
      </c>
      <c r="O501" s="68">
        <f t="shared" si="20"/>
        <v>0</v>
      </c>
      <c r="P501" s="68" t="s">
        <v>13</v>
      </c>
      <c r="R501" s="68"/>
    </row>
    <row r="502" spans="1:18" ht="12" customHeight="1">
      <c r="A502" s="106"/>
      <c r="B502" s="36"/>
      <c r="C502" s="144"/>
      <c r="D502" s="145"/>
      <c r="E502" s="145"/>
      <c r="F502" s="86"/>
      <c r="G502" s="86"/>
      <c r="H502" s="82"/>
      <c r="I502" s="83"/>
      <c r="J502" s="147"/>
      <c r="L502" s="374">
        <f t="shared" si="21"/>
        <v>0</v>
      </c>
      <c r="M502" s="67"/>
      <c r="N502" s="67" t="str">
        <f t="shared" si="22"/>
        <v/>
      </c>
      <c r="O502" s="68">
        <f t="shared" si="20"/>
        <v>0</v>
      </c>
      <c r="P502" s="68" t="s">
        <v>13</v>
      </c>
      <c r="R502" s="68"/>
    </row>
    <row r="503" spans="1:18" ht="12" customHeight="1">
      <c r="A503" s="106"/>
      <c r="B503" s="144"/>
      <c r="C503" s="144"/>
      <c r="D503" s="145"/>
      <c r="E503" s="145"/>
      <c r="F503" s="86"/>
      <c r="G503" s="86"/>
      <c r="H503" s="82"/>
      <c r="I503" s="83"/>
      <c r="J503" s="147"/>
      <c r="L503" s="374">
        <f t="shared" si="21"/>
        <v>0</v>
      </c>
      <c r="M503" s="67"/>
      <c r="N503" s="67" t="str">
        <f t="shared" si="22"/>
        <v/>
      </c>
      <c r="O503" s="68">
        <f t="shared" si="20"/>
        <v>0</v>
      </c>
      <c r="P503" s="68" t="s">
        <v>13</v>
      </c>
      <c r="R503" s="68"/>
    </row>
    <row r="504" spans="1:18" ht="12" customHeight="1">
      <c r="A504" s="106"/>
      <c r="B504" s="148"/>
      <c r="C504" s="144"/>
      <c r="D504" s="145"/>
      <c r="E504" s="145"/>
      <c r="F504" s="86"/>
      <c r="G504" s="145"/>
      <c r="H504" s="82"/>
      <c r="I504" s="83"/>
      <c r="J504" s="147"/>
      <c r="L504" s="374">
        <f t="shared" si="21"/>
        <v>0</v>
      </c>
      <c r="M504" s="67"/>
      <c r="N504" s="67" t="str">
        <f t="shared" si="22"/>
        <v/>
      </c>
      <c r="O504" s="68">
        <f t="shared" si="20"/>
        <v>0</v>
      </c>
      <c r="P504" s="68" t="s">
        <v>13</v>
      </c>
      <c r="R504" s="68"/>
    </row>
    <row r="505" spans="1:18" ht="12" customHeight="1">
      <c r="A505" s="106"/>
      <c r="B505" s="46"/>
      <c r="C505" s="144"/>
      <c r="D505" s="145"/>
      <c r="E505" s="145"/>
      <c r="F505" s="109"/>
      <c r="G505" s="86"/>
      <c r="H505" s="82"/>
      <c r="I505" s="83"/>
      <c r="J505" s="147"/>
      <c r="L505" s="374">
        <f t="shared" si="21"/>
        <v>0</v>
      </c>
      <c r="M505" s="67"/>
      <c r="N505" s="67" t="str">
        <f t="shared" si="22"/>
        <v/>
      </c>
      <c r="O505" s="68">
        <f t="shared" si="20"/>
        <v>0</v>
      </c>
      <c r="P505" s="68" t="s">
        <v>13</v>
      </c>
      <c r="R505" s="68"/>
    </row>
    <row r="506" spans="1:18" ht="12" customHeight="1">
      <c r="A506" s="106"/>
      <c r="B506" s="148"/>
      <c r="C506" s="144"/>
      <c r="D506" s="146"/>
      <c r="E506" s="145"/>
      <c r="F506" s="86"/>
      <c r="G506" s="86"/>
      <c r="H506" s="82"/>
      <c r="I506" s="83"/>
      <c r="J506" s="147"/>
      <c r="L506" s="374">
        <f t="shared" si="21"/>
        <v>0</v>
      </c>
      <c r="M506" s="67"/>
      <c r="N506" s="67" t="str">
        <f t="shared" si="22"/>
        <v/>
      </c>
      <c r="O506" s="68">
        <f t="shared" si="20"/>
        <v>0</v>
      </c>
      <c r="P506" s="68" t="s">
        <v>13</v>
      </c>
      <c r="R506" s="68"/>
    </row>
    <row r="507" spans="1:18" ht="12" customHeight="1">
      <c r="A507" s="106"/>
      <c r="B507" s="148"/>
      <c r="C507" s="144"/>
      <c r="D507" s="145"/>
      <c r="E507" s="145"/>
      <c r="F507" s="86"/>
      <c r="G507" s="86"/>
      <c r="H507" s="82"/>
      <c r="I507" s="83"/>
      <c r="J507" s="147"/>
      <c r="L507" s="374">
        <f t="shared" si="21"/>
        <v>0</v>
      </c>
      <c r="M507" s="67"/>
      <c r="N507" s="67" t="str">
        <f t="shared" si="22"/>
        <v/>
      </c>
      <c r="O507" s="68">
        <f t="shared" si="20"/>
        <v>0</v>
      </c>
      <c r="P507" s="68" t="s">
        <v>13</v>
      </c>
      <c r="R507" s="68"/>
    </row>
    <row r="508" spans="1:18" ht="12" customHeight="1">
      <c r="A508" s="106"/>
      <c r="B508" s="148"/>
      <c r="C508" s="144"/>
      <c r="D508" s="145"/>
      <c r="E508" s="145"/>
      <c r="F508" s="86"/>
      <c r="G508" s="86"/>
      <c r="H508" s="82"/>
      <c r="I508" s="83"/>
      <c r="J508" s="147"/>
      <c r="L508" s="374">
        <f t="shared" si="21"/>
        <v>0</v>
      </c>
      <c r="M508" s="67"/>
      <c r="N508" s="67" t="str">
        <f t="shared" si="22"/>
        <v/>
      </c>
      <c r="O508" s="68">
        <f t="shared" si="20"/>
        <v>0</v>
      </c>
      <c r="P508" s="68" t="s">
        <v>13</v>
      </c>
      <c r="R508" s="68"/>
    </row>
    <row r="509" spans="1:18" ht="12" customHeight="1">
      <c r="A509" s="106"/>
      <c r="B509" s="881"/>
      <c r="C509" s="185"/>
      <c r="D509" s="185"/>
      <c r="E509" s="185"/>
      <c r="G509" s="185"/>
      <c r="H509" s="184"/>
      <c r="I509" s="98"/>
      <c r="J509" s="233"/>
      <c r="L509" s="374">
        <f t="shared" si="21"/>
        <v>0</v>
      </c>
      <c r="M509" s="67"/>
      <c r="N509" s="67" t="str">
        <f t="shared" si="22"/>
        <v/>
      </c>
      <c r="O509" s="68">
        <f t="shared" si="20"/>
        <v>0</v>
      </c>
      <c r="P509" s="68" t="s">
        <v>13</v>
      </c>
      <c r="R509" s="68"/>
    </row>
    <row r="510" spans="1:18" ht="12" customHeight="1">
      <c r="A510" s="106"/>
      <c r="B510" s="148"/>
      <c r="C510" s="144"/>
      <c r="D510" s="145"/>
      <c r="E510" s="145"/>
      <c r="F510" s="98"/>
      <c r="G510" s="86"/>
      <c r="H510" s="82"/>
      <c r="I510" s="83"/>
      <c r="J510" s="233"/>
      <c r="L510" s="374">
        <f t="shared" si="21"/>
        <v>0</v>
      </c>
      <c r="M510" s="67"/>
      <c r="N510" s="67" t="str">
        <f t="shared" si="22"/>
        <v/>
      </c>
      <c r="O510" s="68">
        <f t="shared" si="20"/>
        <v>0</v>
      </c>
      <c r="P510" s="68" t="s">
        <v>13</v>
      </c>
      <c r="R510" s="68"/>
    </row>
    <row r="511" spans="1:18" ht="12" customHeight="1">
      <c r="A511" s="106"/>
      <c r="B511" s="185"/>
      <c r="C511" s="185"/>
      <c r="D511" s="183"/>
      <c r="E511" s="183"/>
      <c r="G511" s="183"/>
      <c r="H511" s="82"/>
      <c r="I511" s="83"/>
      <c r="J511" s="233"/>
      <c r="L511" s="374">
        <f t="shared" si="21"/>
        <v>0</v>
      </c>
      <c r="M511" s="67"/>
      <c r="N511" s="67" t="str">
        <f t="shared" si="22"/>
        <v/>
      </c>
      <c r="O511" s="68">
        <f t="shared" si="20"/>
        <v>0</v>
      </c>
      <c r="P511" s="68" t="s">
        <v>13</v>
      </c>
      <c r="R511" s="68"/>
    </row>
    <row r="512" spans="1:18" ht="12" customHeight="1">
      <c r="A512" s="91"/>
      <c r="B512" s="148"/>
      <c r="C512" s="144"/>
      <c r="D512" s="145"/>
      <c r="E512" s="145"/>
      <c r="F512" s="98"/>
      <c r="G512" s="146"/>
      <c r="H512" s="82"/>
      <c r="I512" s="83"/>
      <c r="J512" s="233"/>
      <c r="L512" s="374">
        <f t="shared" si="21"/>
        <v>0</v>
      </c>
      <c r="M512" s="67"/>
      <c r="N512" s="67" t="str">
        <f t="shared" si="22"/>
        <v/>
      </c>
      <c r="O512" s="68">
        <f t="shared" si="20"/>
        <v>0</v>
      </c>
      <c r="P512" s="68" t="s">
        <v>13</v>
      </c>
      <c r="R512" s="68"/>
    </row>
    <row r="513" spans="1:18" ht="12" customHeight="1">
      <c r="A513" s="91"/>
      <c r="B513" s="148"/>
      <c r="C513" s="144"/>
      <c r="D513" s="145"/>
      <c r="E513" s="145"/>
      <c r="F513" s="98"/>
      <c r="G513" s="146"/>
      <c r="H513" s="82"/>
      <c r="I513" s="83"/>
      <c r="J513" s="233"/>
      <c r="L513" s="374">
        <f t="shared" si="21"/>
        <v>0</v>
      </c>
      <c r="M513" s="67"/>
      <c r="N513" s="67" t="str">
        <f t="shared" si="22"/>
        <v/>
      </c>
      <c r="O513" s="68">
        <f t="shared" si="20"/>
        <v>0</v>
      </c>
      <c r="P513" s="68" t="s">
        <v>13</v>
      </c>
      <c r="R513" s="68"/>
    </row>
    <row r="514" spans="1:18" ht="12" customHeight="1">
      <c r="A514" s="91"/>
      <c r="B514" s="36"/>
      <c r="C514" s="144"/>
      <c r="D514" s="145"/>
      <c r="E514" s="145"/>
      <c r="F514" s="98"/>
      <c r="G514" s="86"/>
      <c r="H514" s="82"/>
      <c r="I514" s="83"/>
      <c r="J514" s="233"/>
      <c r="L514" s="374">
        <f t="shared" si="21"/>
        <v>0</v>
      </c>
      <c r="M514" s="67"/>
      <c r="N514" s="67" t="str">
        <f t="shared" si="22"/>
        <v/>
      </c>
      <c r="O514" s="68">
        <f t="shared" si="20"/>
        <v>0</v>
      </c>
      <c r="P514" s="68" t="s">
        <v>13</v>
      </c>
      <c r="R514" s="68"/>
    </row>
    <row r="515" spans="1:18" ht="12" customHeight="1">
      <c r="A515" s="91"/>
      <c r="B515" s="148"/>
      <c r="C515" s="144"/>
      <c r="D515" s="145"/>
      <c r="E515" s="145"/>
      <c r="F515" s="98"/>
      <c r="G515" s="86"/>
      <c r="H515" s="82"/>
      <c r="I515" s="83"/>
      <c r="J515" s="233"/>
      <c r="L515" s="374">
        <f t="shared" si="21"/>
        <v>0</v>
      </c>
      <c r="M515" s="67"/>
      <c r="N515" s="67" t="str">
        <f t="shared" si="22"/>
        <v/>
      </c>
      <c r="O515" s="68">
        <f t="shared" si="20"/>
        <v>0</v>
      </c>
      <c r="P515" s="68" t="s">
        <v>13</v>
      </c>
      <c r="R515" s="68"/>
    </row>
    <row r="516" spans="1:18" ht="12" customHeight="1">
      <c r="A516" s="91"/>
      <c r="B516" s="148"/>
      <c r="C516" s="144"/>
      <c r="D516" s="145"/>
      <c r="E516" s="145"/>
      <c r="F516" s="234"/>
      <c r="G516" s="86"/>
      <c r="H516" s="82"/>
      <c r="I516" s="83"/>
      <c r="J516" s="94"/>
      <c r="L516" s="374">
        <f t="shared" si="21"/>
        <v>0</v>
      </c>
      <c r="M516" s="67"/>
      <c r="N516" s="67" t="str">
        <f t="shared" si="22"/>
        <v/>
      </c>
      <c r="O516" s="68">
        <f t="shared" si="20"/>
        <v>0</v>
      </c>
      <c r="P516" s="68" t="s">
        <v>13</v>
      </c>
      <c r="R516" s="68"/>
    </row>
    <row r="517" spans="1:18" ht="12" customHeight="1">
      <c r="A517" s="91"/>
      <c r="B517" s="148"/>
      <c r="C517" s="144"/>
      <c r="D517" s="145"/>
      <c r="E517" s="145"/>
      <c r="F517" s="234"/>
      <c r="G517" s="86"/>
      <c r="H517" s="82"/>
      <c r="I517" s="83"/>
      <c r="J517" s="94"/>
      <c r="L517" s="374">
        <f t="shared" si="21"/>
        <v>0</v>
      </c>
      <c r="M517" s="67"/>
      <c r="N517" s="67" t="str">
        <f t="shared" si="22"/>
        <v/>
      </c>
      <c r="O517" s="68">
        <f t="shared" si="20"/>
        <v>0</v>
      </c>
      <c r="P517" s="68" t="s">
        <v>13</v>
      </c>
      <c r="R517" s="68"/>
    </row>
    <row r="518" spans="1:18" ht="12" customHeight="1">
      <c r="A518" s="91"/>
      <c r="B518" s="144"/>
      <c r="C518" s="144"/>
      <c r="D518" s="81"/>
      <c r="E518" s="145"/>
      <c r="F518" s="109"/>
      <c r="G518" s="162"/>
      <c r="H518" s="82"/>
      <c r="I518" s="83"/>
      <c r="J518" s="94"/>
      <c r="L518" s="374">
        <f t="shared" si="21"/>
        <v>0</v>
      </c>
      <c r="M518" s="67"/>
      <c r="N518" s="67" t="str">
        <f t="shared" si="22"/>
        <v/>
      </c>
      <c r="O518" s="68">
        <f t="shared" ref="O518:O581" si="23">+F518</f>
        <v>0</v>
      </c>
      <c r="P518" s="68" t="s">
        <v>13</v>
      </c>
      <c r="R518" s="68"/>
    </row>
    <row r="519" spans="1:18" ht="12" customHeight="1">
      <c r="A519" s="91"/>
      <c r="B519" s="144"/>
      <c r="C519" s="144"/>
      <c r="D519" s="81"/>
      <c r="E519" s="145"/>
      <c r="F519" s="109"/>
      <c r="G519" s="162"/>
      <c r="H519" s="82"/>
      <c r="I519" s="83"/>
      <c r="J519" s="94"/>
      <c r="L519" s="374">
        <f t="shared" ref="L519:L582" si="24">IF(E519&gt;0,F519,0)</f>
        <v>0</v>
      </c>
      <c r="M519" s="67"/>
      <c r="N519" s="67" t="str">
        <f t="shared" ref="N519:N582" si="25">+D519&amp;G519</f>
        <v/>
      </c>
      <c r="O519" s="68">
        <f t="shared" si="23"/>
        <v>0</v>
      </c>
      <c r="P519" s="68" t="s">
        <v>13</v>
      </c>
      <c r="R519" s="68"/>
    </row>
    <row r="520" spans="1:18" ht="12" customHeight="1">
      <c r="A520" s="91"/>
      <c r="B520" s="144"/>
      <c r="C520" s="144"/>
      <c r="D520" s="81"/>
      <c r="E520" s="145"/>
      <c r="F520" s="109"/>
      <c r="G520" s="162"/>
      <c r="H520" s="82"/>
      <c r="I520" s="83"/>
      <c r="J520" s="94"/>
      <c r="L520" s="374">
        <f t="shared" si="24"/>
        <v>0</v>
      </c>
      <c r="M520" s="67"/>
      <c r="N520" s="67" t="str">
        <f t="shared" si="25"/>
        <v/>
      </c>
      <c r="O520" s="68">
        <f t="shared" si="23"/>
        <v>0</v>
      </c>
      <c r="P520" s="68" t="s">
        <v>13</v>
      </c>
      <c r="R520" s="68"/>
    </row>
    <row r="521" spans="1:18" ht="12" customHeight="1">
      <c r="A521" s="91"/>
      <c r="B521" s="144"/>
      <c r="C521" s="144"/>
      <c r="D521" s="81"/>
      <c r="E521" s="145"/>
      <c r="F521" s="109"/>
      <c r="G521" s="162"/>
      <c r="H521" s="82"/>
      <c r="I521" s="83"/>
      <c r="J521" s="94"/>
      <c r="L521" s="374">
        <f t="shared" si="24"/>
        <v>0</v>
      </c>
      <c r="M521" s="67"/>
      <c r="N521" s="67" t="str">
        <f t="shared" si="25"/>
        <v/>
      </c>
      <c r="O521" s="68">
        <f t="shared" si="23"/>
        <v>0</v>
      </c>
      <c r="P521" s="68" t="s">
        <v>13</v>
      </c>
      <c r="R521" s="68"/>
    </row>
    <row r="522" spans="1:18" ht="12" customHeight="1">
      <c r="A522" s="91"/>
      <c r="B522" s="144"/>
      <c r="C522" s="144"/>
      <c r="D522" s="81"/>
      <c r="E522" s="145"/>
      <c r="F522" s="109"/>
      <c r="G522" s="162"/>
      <c r="H522" s="82"/>
      <c r="I522" s="83"/>
      <c r="J522" s="94"/>
      <c r="L522" s="374">
        <f t="shared" si="24"/>
        <v>0</v>
      </c>
      <c r="M522" s="67"/>
      <c r="N522" s="67" t="str">
        <f t="shared" si="25"/>
        <v/>
      </c>
      <c r="O522" s="68">
        <f t="shared" si="23"/>
        <v>0</v>
      </c>
      <c r="P522" s="68" t="s">
        <v>13</v>
      </c>
      <c r="R522" s="68"/>
    </row>
    <row r="523" spans="1:18" ht="12" customHeight="1">
      <c r="A523" s="91"/>
      <c r="B523" s="30"/>
      <c r="C523" s="221"/>
      <c r="D523" s="93"/>
      <c r="E523" s="162"/>
      <c r="F523" s="117"/>
      <c r="G523" s="162"/>
      <c r="H523" s="82"/>
      <c r="I523" s="83"/>
      <c r="J523" s="94"/>
      <c r="L523" s="374">
        <f t="shared" si="24"/>
        <v>0</v>
      </c>
      <c r="M523" s="67"/>
      <c r="N523" s="67" t="str">
        <f t="shared" si="25"/>
        <v/>
      </c>
      <c r="O523" s="68">
        <f t="shared" si="23"/>
        <v>0</v>
      </c>
      <c r="P523" s="68" t="s">
        <v>13</v>
      </c>
      <c r="R523" s="68"/>
    </row>
    <row r="524" spans="1:18" ht="12" customHeight="1">
      <c r="A524" s="91"/>
      <c r="B524" s="221"/>
      <c r="C524" s="221"/>
      <c r="D524" s="93"/>
      <c r="E524" s="162"/>
      <c r="F524" s="117"/>
      <c r="G524" s="162"/>
      <c r="H524" s="82"/>
      <c r="I524" s="83"/>
      <c r="J524" s="94"/>
      <c r="L524" s="374">
        <f t="shared" si="24"/>
        <v>0</v>
      </c>
      <c r="M524" s="67"/>
      <c r="N524" s="67" t="str">
        <f t="shared" si="25"/>
        <v/>
      </c>
      <c r="O524" s="68">
        <f t="shared" si="23"/>
        <v>0</v>
      </c>
      <c r="P524" s="68" t="s">
        <v>13</v>
      </c>
      <c r="R524" s="68"/>
    </row>
    <row r="525" spans="1:18" ht="12" customHeight="1">
      <c r="A525" s="106"/>
      <c r="B525" s="221"/>
      <c r="C525" s="221"/>
      <c r="D525" s="93"/>
      <c r="E525" s="162"/>
      <c r="F525" s="117"/>
      <c r="G525" s="162"/>
      <c r="H525" s="82"/>
      <c r="I525" s="83"/>
      <c r="J525" s="94"/>
      <c r="L525" s="374">
        <f t="shared" si="24"/>
        <v>0</v>
      </c>
      <c r="M525" s="67"/>
      <c r="N525" s="67" t="str">
        <f t="shared" si="25"/>
        <v/>
      </c>
      <c r="O525" s="68">
        <f t="shared" si="23"/>
        <v>0</v>
      </c>
      <c r="P525" s="68" t="s">
        <v>13</v>
      </c>
      <c r="R525" s="68"/>
    </row>
    <row r="526" spans="1:18" ht="12" customHeight="1">
      <c r="A526" s="106"/>
      <c r="B526" s="221"/>
      <c r="C526" s="221"/>
      <c r="D526" s="93"/>
      <c r="E526" s="162"/>
      <c r="F526" s="117"/>
      <c r="G526" s="162"/>
      <c r="H526" s="82"/>
      <c r="I526" s="83"/>
      <c r="J526" s="94"/>
      <c r="L526" s="374">
        <f t="shared" si="24"/>
        <v>0</v>
      </c>
      <c r="M526" s="67"/>
      <c r="N526" s="67" t="str">
        <f t="shared" si="25"/>
        <v/>
      </c>
      <c r="O526" s="68">
        <f t="shared" si="23"/>
        <v>0</v>
      </c>
      <c r="P526" s="68" t="s">
        <v>13</v>
      </c>
      <c r="R526" s="68"/>
    </row>
    <row r="527" spans="1:18" ht="12" customHeight="1">
      <c r="A527" s="106"/>
      <c r="B527" s="9"/>
      <c r="C527" s="221"/>
      <c r="D527" s="93"/>
      <c r="E527" s="162"/>
      <c r="F527" s="31"/>
      <c r="G527" s="162"/>
      <c r="H527" s="82"/>
      <c r="I527" s="31"/>
      <c r="J527" s="94"/>
      <c r="L527" s="374">
        <f t="shared" si="24"/>
        <v>0</v>
      </c>
      <c r="M527" s="67"/>
      <c r="N527" s="67" t="str">
        <f t="shared" si="25"/>
        <v/>
      </c>
      <c r="O527" s="68">
        <f t="shared" si="23"/>
        <v>0</v>
      </c>
      <c r="P527" s="68" t="s">
        <v>13</v>
      </c>
      <c r="R527" s="68"/>
    </row>
    <row r="528" spans="1:18" ht="12" customHeight="1">
      <c r="A528" s="106"/>
      <c r="B528" s="9"/>
      <c r="C528" s="221"/>
      <c r="D528" s="93"/>
      <c r="E528" s="162"/>
      <c r="F528" s="31"/>
      <c r="G528" s="162"/>
      <c r="H528" s="82"/>
      <c r="I528" s="31"/>
      <c r="J528" s="94"/>
      <c r="L528" s="374">
        <f t="shared" si="24"/>
        <v>0</v>
      </c>
      <c r="M528" s="67"/>
      <c r="N528" s="67" t="str">
        <f t="shared" si="25"/>
        <v/>
      </c>
      <c r="O528" s="68">
        <f t="shared" si="23"/>
        <v>0</v>
      </c>
      <c r="P528" s="68" t="s">
        <v>13</v>
      </c>
      <c r="R528" s="68"/>
    </row>
    <row r="529" spans="1:18" ht="12" customHeight="1">
      <c r="A529" s="106"/>
      <c r="B529" s="9"/>
      <c r="C529" s="221"/>
      <c r="D529" s="93"/>
      <c r="E529" s="162"/>
      <c r="F529" s="31"/>
      <c r="G529" s="162"/>
      <c r="H529" s="82"/>
      <c r="I529" s="31"/>
      <c r="J529" s="94"/>
      <c r="L529" s="374">
        <f t="shared" si="24"/>
        <v>0</v>
      </c>
      <c r="M529" s="67"/>
      <c r="N529" s="67" t="str">
        <f t="shared" si="25"/>
        <v/>
      </c>
      <c r="O529" s="68">
        <f t="shared" si="23"/>
        <v>0</v>
      </c>
      <c r="P529" s="68" t="s">
        <v>13</v>
      </c>
      <c r="R529" s="68"/>
    </row>
    <row r="530" spans="1:18" ht="12" customHeight="1">
      <c r="A530" s="106"/>
      <c r="B530" s="9"/>
      <c r="C530" s="221"/>
      <c r="D530" s="93"/>
      <c r="E530" s="162"/>
      <c r="F530" s="31"/>
      <c r="G530" s="162"/>
      <c r="H530" s="163"/>
      <c r="I530" s="31"/>
      <c r="J530" s="94"/>
      <c r="L530" s="374">
        <f t="shared" si="24"/>
        <v>0</v>
      </c>
      <c r="M530" s="67"/>
      <c r="N530" s="67" t="str">
        <f t="shared" si="25"/>
        <v/>
      </c>
      <c r="O530" s="68">
        <f t="shared" si="23"/>
        <v>0</v>
      </c>
      <c r="P530" s="68" t="s">
        <v>13</v>
      </c>
      <c r="R530" s="68"/>
    </row>
    <row r="531" spans="1:18" ht="12" customHeight="1">
      <c r="A531" s="106"/>
      <c r="B531" s="9"/>
      <c r="C531" s="221"/>
      <c r="D531" s="93"/>
      <c r="E531" s="162"/>
      <c r="F531" s="31"/>
      <c r="G531" s="162"/>
      <c r="H531" s="163"/>
      <c r="I531" s="31"/>
      <c r="J531" s="94"/>
      <c r="L531" s="374">
        <f t="shared" si="24"/>
        <v>0</v>
      </c>
      <c r="M531" s="67"/>
      <c r="N531" s="67" t="str">
        <f t="shared" si="25"/>
        <v/>
      </c>
      <c r="O531" s="68">
        <f t="shared" si="23"/>
        <v>0</v>
      </c>
      <c r="P531" s="68" t="s">
        <v>13</v>
      </c>
      <c r="R531" s="68"/>
    </row>
    <row r="532" spans="1:18" ht="12" customHeight="1">
      <c r="A532" s="106"/>
      <c r="B532" s="9"/>
      <c r="C532" s="221"/>
      <c r="D532" s="93"/>
      <c r="E532" s="162"/>
      <c r="F532" s="31"/>
      <c r="G532" s="162"/>
      <c r="H532" s="163"/>
      <c r="I532" s="31"/>
      <c r="J532" s="94"/>
      <c r="L532" s="374">
        <f t="shared" si="24"/>
        <v>0</v>
      </c>
      <c r="M532" s="67"/>
      <c r="N532" s="67" t="str">
        <f t="shared" si="25"/>
        <v/>
      </c>
      <c r="O532" s="68">
        <f t="shared" si="23"/>
        <v>0</v>
      </c>
      <c r="P532" s="68" t="s">
        <v>13</v>
      </c>
      <c r="R532" s="68"/>
    </row>
    <row r="533" spans="1:18" ht="12" customHeight="1">
      <c r="A533" s="106"/>
      <c r="B533" s="9"/>
      <c r="C533" s="221"/>
      <c r="D533" s="93"/>
      <c r="E533" s="162"/>
      <c r="F533" s="31"/>
      <c r="G533" s="162"/>
      <c r="H533" s="163"/>
      <c r="I533" s="31"/>
      <c r="J533" s="94"/>
      <c r="L533" s="374">
        <f t="shared" si="24"/>
        <v>0</v>
      </c>
      <c r="M533" s="67"/>
      <c r="N533" s="67" t="str">
        <f t="shared" si="25"/>
        <v/>
      </c>
      <c r="O533" s="68">
        <f t="shared" si="23"/>
        <v>0</v>
      </c>
      <c r="P533" s="68" t="s">
        <v>13</v>
      </c>
      <c r="R533" s="68"/>
    </row>
    <row r="534" spans="1:18" ht="12" customHeight="1">
      <c r="A534" s="106"/>
      <c r="B534" s="9"/>
      <c r="C534" s="221"/>
      <c r="D534" s="93"/>
      <c r="E534" s="162"/>
      <c r="F534" s="31"/>
      <c r="G534" s="162"/>
      <c r="H534" s="163"/>
      <c r="I534" s="31"/>
      <c r="J534" s="94"/>
      <c r="L534" s="374">
        <f t="shared" si="24"/>
        <v>0</v>
      </c>
      <c r="M534" s="67"/>
      <c r="N534" s="67" t="str">
        <f t="shared" si="25"/>
        <v/>
      </c>
      <c r="O534" s="68">
        <f t="shared" si="23"/>
        <v>0</v>
      </c>
      <c r="P534" s="68" t="s">
        <v>13</v>
      </c>
      <c r="R534" s="68"/>
    </row>
    <row r="535" spans="1:18" ht="12" customHeight="1" thickBot="1">
      <c r="A535" s="106"/>
      <c r="B535" s="9" t="s">
        <v>12</v>
      </c>
      <c r="C535" s="221"/>
      <c r="D535" s="93"/>
      <c r="E535" s="162"/>
      <c r="F535" s="31"/>
      <c r="G535" s="162"/>
      <c r="H535" s="163"/>
      <c r="I535" s="31"/>
      <c r="J535" s="94"/>
      <c r="L535" s="374">
        <f t="shared" si="24"/>
        <v>0</v>
      </c>
      <c r="M535" s="67"/>
      <c r="N535" s="67" t="str">
        <f t="shared" si="25"/>
        <v/>
      </c>
      <c r="O535" s="68">
        <f t="shared" si="23"/>
        <v>0</v>
      </c>
      <c r="P535" s="68" t="s">
        <v>13</v>
      </c>
      <c r="R535" s="68"/>
    </row>
    <row r="536" spans="1:18" ht="12" customHeight="1">
      <c r="A536" s="965" t="s">
        <v>2146</v>
      </c>
      <c r="B536" s="974"/>
      <c r="C536" s="974"/>
      <c r="D536" s="974"/>
      <c r="E536" s="974"/>
      <c r="F536" s="974"/>
      <c r="G536" s="974"/>
      <c r="H536" s="974"/>
      <c r="I536" s="974"/>
      <c r="J536" s="975"/>
      <c r="L536" s="374">
        <f t="shared" si="24"/>
        <v>0</v>
      </c>
      <c r="M536" s="67"/>
      <c r="N536" s="67" t="str">
        <f t="shared" si="25"/>
        <v/>
      </c>
      <c r="O536" s="68">
        <f t="shared" si="23"/>
        <v>0</v>
      </c>
      <c r="P536" s="68" t="s">
        <v>13</v>
      </c>
      <c r="R536" s="68"/>
    </row>
    <row r="537" spans="1:18" ht="12" customHeight="1">
      <c r="A537" s="976"/>
      <c r="B537" s="977"/>
      <c r="C537" s="977"/>
      <c r="D537" s="977"/>
      <c r="E537" s="977"/>
      <c r="F537" s="977"/>
      <c r="G537" s="977"/>
      <c r="H537" s="977"/>
      <c r="I537" s="977"/>
      <c r="J537" s="978"/>
      <c r="L537" s="374">
        <f t="shared" si="24"/>
        <v>0</v>
      </c>
      <c r="M537" s="67"/>
      <c r="N537" s="67" t="str">
        <f t="shared" si="25"/>
        <v/>
      </c>
      <c r="O537" s="68">
        <f t="shared" si="23"/>
        <v>0</v>
      </c>
      <c r="P537" s="68" t="s">
        <v>13</v>
      </c>
      <c r="R537" s="68"/>
    </row>
    <row r="538" spans="1:18" ht="12" customHeight="1">
      <c r="A538" s="976"/>
      <c r="B538" s="977"/>
      <c r="C538" s="977"/>
      <c r="D538" s="977"/>
      <c r="E538" s="977"/>
      <c r="F538" s="977"/>
      <c r="G538" s="977"/>
      <c r="H538" s="977"/>
      <c r="I538" s="977"/>
      <c r="J538" s="978"/>
      <c r="L538" s="374">
        <f t="shared" si="24"/>
        <v>0</v>
      </c>
      <c r="M538" s="67"/>
      <c r="N538" s="67" t="str">
        <f t="shared" si="25"/>
        <v/>
      </c>
      <c r="O538" s="68">
        <f t="shared" si="23"/>
        <v>0</v>
      </c>
      <c r="P538" s="68" t="s">
        <v>13</v>
      </c>
      <c r="R538" s="68"/>
    </row>
    <row r="539" spans="1:18" ht="12" customHeight="1">
      <c r="A539" s="976"/>
      <c r="B539" s="977"/>
      <c r="C539" s="977"/>
      <c r="D539" s="977"/>
      <c r="E539" s="977"/>
      <c r="F539" s="977"/>
      <c r="G539" s="977"/>
      <c r="H539" s="977"/>
      <c r="I539" s="977"/>
      <c r="J539" s="978"/>
      <c r="L539" s="374">
        <f t="shared" si="24"/>
        <v>0</v>
      </c>
      <c r="M539" s="67"/>
      <c r="N539" s="67" t="str">
        <f t="shared" si="25"/>
        <v/>
      </c>
      <c r="O539" s="68">
        <f t="shared" si="23"/>
        <v>0</v>
      </c>
      <c r="P539" s="68" t="s">
        <v>13</v>
      </c>
      <c r="R539" s="68"/>
    </row>
    <row r="540" spans="1:18" ht="12" customHeight="1">
      <c r="A540" s="976"/>
      <c r="B540" s="977"/>
      <c r="C540" s="977"/>
      <c r="D540" s="977"/>
      <c r="E540" s="977"/>
      <c r="F540" s="977"/>
      <c r="G540" s="977"/>
      <c r="H540" s="977"/>
      <c r="I540" s="977"/>
      <c r="J540" s="978"/>
      <c r="L540" s="374">
        <f t="shared" si="24"/>
        <v>0</v>
      </c>
      <c r="M540" s="67"/>
      <c r="N540" s="67" t="str">
        <f t="shared" si="25"/>
        <v/>
      </c>
      <c r="O540" s="68">
        <f t="shared" si="23"/>
        <v>0</v>
      </c>
      <c r="P540" s="68" t="s">
        <v>13</v>
      </c>
      <c r="R540" s="68"/>
    </row>
    <row r="541" spans="1:18" ht="12" customHeight="1">
      <c r="A541" s="976"/>
      <c r="B541" s="977"/>
      <c r="C541" s="977"/>
      <c r="D541" s="977"/>
      <c r="E541" s="977"/>
      <c r="F541" s="977"/>
      <c r="G541" s="977"/>
      <c r="H541" s="977"/>
      <c r="I541" s="977"/>
      <c r="J541" s="978"/>
      <c r="L541" s="374">
        <f t="shared" si="24"/>
        <v>0</v>
      </c>
      <c r="M541" s="67"/>
      <c r="N541" s="67" t="str">
        <f t="shared" si="25"/>
        <v/>
      </c>
      <c r="O541" s="68">
        <f t="shared" si="23"/>
        <v>0</v>
      </c>
      <c r="P541" s="68" t="s">
        <v>13</v>
      </c>
      <c r="R541" s="68"/>
    </row>
    <row r="542" spans="1:18" ht="12" customHeight="1">
      <c r="A542" s="976"/>
      <c r="B542" s="977"/>
      <c r="C542" s="977"/>
      <c r="D542" s="977"/>
      <c r="E542" s="977"/>
      <c r="F542" s="977"/>
      <c r="G542" s="977"/>
      <c r="H542" s="977"/>
      <c r="I542" s="977"/>
      <c r="J542" s="978"/>
      <c r="L542" s="374">
        <f t="shared" si="24"/>
        <v>0</v>
      </c>
      <c r="M542" s="67"/>
      <c r="N542" s="67" t="str">
        <f t="shared" si="25"/>
        <v/>
      </c>
      <c r="O542" s="68">
        <f t="shared" si="23"/>
        <v>0</v>
      </c>
      <c r="P542" s="68" t="s">
        <v>13</v>
      </c>
      <c r="R542" s="68"/>
    </row>
    <row r="543" spans="1:18" ht="12" customHeight="1">
      <c r="A543" s="976"/>
      <c r="B543" s="977"/>
      <c r="C543" s="977"/>
      <c r="D543" s="977"/>
      <c r="E543" s="977"/>
      <c r="F543" s="977"/>
      <c r="G543" s="977"/>
      <c r="H543" s="977"/>
      <c r="I543" s="977"/>
      <c r="J543" s="978"/>
      <c r="L543" s="374">
        <f t="shared" si="24"/>
        <v>0</v>
      </c>
      <c r="M543" s="67"/>
      <c r="N543" s="67" t="str">
        <f t="shared" si="25"/>
        <v/>
      </c>
      <c r="O543" s="68">
        <f t="shared" si="23"/>
        <v>0</v>
      </c>
      <c r="P543" s="68" t="s">
        <v>13</v>
      </c>
      <c r="R543" s="68"/>
    </row>
    <row r="544" spans="1:18" ht="12" customHeight="1">
      <c r="A544" s="976"/>
      <c r="B544" s="977"/>
      <c r="C544" s="977"/>
      <c r="D544" s="977"/>
      <c r="E544" s="977"/>
      <c r="F544" s="977"/>
      <c r="G544" s="977"/>
      <c r="H544" s="977"/>
      <c r="I544" s="977"/>
      <c r="J544" s="978"/>
      <c r="L544" s="374">
        <f t="shared" si="24"/>
        <v>0</v>
      </c>
      <c r="M544" s="67"/>
      <c r="N544" s="67" t="str">
        <f t="shared" si="25"/>
        <v/>
      </c>
      <c r="O544" s="68">
        <f t="shared" si="23"/>
        <v>0</v>
      </c>
      <c r="P544" s="68" t="s">
        <v>13</v>
      </c>
      <c r="R544" s="68"/>
    </row>
    <row r="545" spans="1:18" ht="12" customHeight="1" thickBot="1">
      <c r="A545" s="979"/>
      <c r="B545" s="980"/>
      <c r="C545" s="980"/>
      <c r="D545" s="980"/>
      <c r="E545" s="980"/>
      <c r="F545" s="980"/>
      <c r="G545" s="980"/>
      <c r="H545" s="980"/>
      <c r="I545" s="980"/>
      <c r="J545" s="981"/>
      <c r="K545" s="86"/>
      <c r="L545" s="374">
        <f t="shared" si="24"/>
        <v>0</v>
      </c>
      <c r="M545" s="67"/>
      <c r="N545" s="67" t="str">
        <f t="shared" si="25"/>
        <v/>
      </c>
      <c r="O545" s="68">
        <f t="shared" si="23"/>
        <v>0</v>
      </c>
      <c r="P545" s="68" t="s">
        <v>13</v>
      </c>
      <c r="R545" s="68"/>
    </row>
    <row r="546" spans="1:18" ht="12" customHeight="1">
      <c r="A546" s="92"/>
      <c r="B546" s="92"/>
      <c r="C546" s="92"/>
      <c r="D546" s="81"/>
      <c r="E546" s="81"/>
      <c r="F546" s="109"/>
      <c r="G546" s="81"/>
      <c r="H546" s="92"/>
      <c r="I546" s="129"/>
      <c r="J546" s="86"/>
      <c r="K546" s="222"/>
      <c r="L546" s="374">
        <f t="shared" si="24"/>
        <v>0</v>
      </c>
      <c r="M546" s="67"/>
      <c r="N546" s="67" t="str">
        <f t="shared" si="25"/>
        <v/>
      </c>
      <c r="O546" s="68">
        <f t="shared" si="23"/>
        <v>0</v>
      </c>
      <c r="P546" s="68" t="s">
        <v>13</v>
      </c>
      <c r="R546" s="68"/>
    </row>
    <row r="547" spans="1:18" ht="12" customHeight="1">
      <c r="A547" s="92"/>
      <c r="B547" s="7" t="str">
        <f>Inputs!$C$2</f>
        <v>Rocky Mountain Power</v>
      </c>
      <c r="C547" s="92"/>
      <c r="D547" s="81"/>
      <c r="E547" s="81"/>
      <c r="F547" s="109"/>
      <c r="G547" s="81"/>
      <c r="I547" s="87" t="s">
        <v>0</v>
      </c>
      <c r="J547" s="300">
        <v>8.9</v>
      </c>
      <c r="L547" s="374">
        <f t="shared" si="24"/>
        <v>0</v>
      </c>
      <c r="M547" s="67"/>
      <c r="N547" s="67" t="str">
        <f t="shared" si="25"/>
        <v/>
      </c>
      <c r="O547" s="68">
        <f t="shared" si="23"/>
        <v>0</v>
      </c>
      <c r="P547" s="68" t="s">
        <v>13</v>
      </c>
      <c r="R547" s="68"/>
    </row>
    <row r="548" spans="1:18" ht="12" customHeight="1">
      <c r="A548" s="92"/>
      <c r="B548" s="7" t="str">
        <f>Inputs!$C$3</f>
        <v>Utah Results of Operations - December 2014</v>
      </c>
      <c r="C548" s="92"/>
      <c r="D548" s="81"/>
      <c r="E548" s="81"/>
      <c r="F548" s="109"/>
      <c r="G548" s="81"/>
      <c r="H548" s="92"/>
      <c r="I548" s="129"/>
      <c r="J548" s="86"/>
      <c r="L548" s="374">
        <f t="shared" si="24"/>
        <v>0</v>
      </c>
      <c r="M548" s="67"/>
      <c r="N548" s="67" t="str">
        <f t="shared" si="25"/>
        <v/>
      </c>
      <c r="O548" s="68">
        <f t="shared" si="23"/>
        <v>0</v>
      </c>
      <c r="P548" s="68" t="s">
        <v>13</v>
      </c>
      <c r="R548" s="68"/>
    </row>
    <row r="549" spans="1:18" ht="12" customHeight="1">
      <c r="A549" s="92"/>
      <c r="B549" s="32" t="s">
        <v>2165</v>
      </c>
      <c r="C549" s="92"/>
      <c r="D549" s="81"/>
      <c r="E549" s="81"/>
      <c r="F549" s="109"/>
      <c r="G549" s="81"/>
      <c r="H549" s="92"/>
      <c r="I549" s="129"/>
      <c r="J549" s="86"/>
      <c r="L549" s="374">
        <f t="shared" si="24"/>
        <v>0</v>
      </c>
      <c r="M549" s="67"/>
      <c r="N549" s="67" t="str">
        <f t="shared" si="25"/>
        <v/>
      </c>
      <c r="O549" s="68">
        <f t="shared" si="23"/>
        <v>0</v>
      </c>
      <c r="P549" s="68" t="s">
        <v>13</v>
      </c>
      <c r="R549" s="68"/>
    </row>
    <row r="550" spans="1:18" ht="12" customHeight="1">
      <c r="A550" s="92"/>
      <c r="B550" s="23"/>
      <c r="C550" s="92"/>
      <c r="D550" s="81"/>
      <c r="E550" s="81"/>
      <c r="F550" s="109"/>
      <c r="G550" s="81"/>
      <c r="H550" s="92"/>
      <c r="I550" s="129"/>
      <c r="J550" s="86"/>
      <c r="L550" s="374">
        <f t="shared" si="24"/>
        <v>0</v>
      </c>
      <c r="M550" s="67"/>
      <c r="N550" s="67" t="str">
        <f t="shared" si="25"/>
        <v/>
      </c>
      <c r="O550" s="68">
        <f t="shared" si="23"/>
        <v>0</v>
      </c>
      <c r="P550" s="68" t="s">
        <v>13</v>
      </c>
      <c r="R550" s="68"/>
    </row>
    <row r="551" spans="1:18" ht="12" customHeight="1">
      <c r="A551" s="92"/>
      <c r="B551" s="92"/>
      <c r="C551" s="92"/>
      <c r="D551" s="81"/>
      <c r="E551" s="81"/>
      <c r="F551" s="109"/>
      <c r="G551" s="81"/>
      <c r="H551" s="92"/>
      <c r="I551" s="129"/>
      <c r="J551" s="86"/>
      <c r="L551" s="374">
        <f t="shared" si="24"/>
        <v>0</v>
      </c>
      <c r="M551" s="67"/>
      <c r="N551" s="67" t="str">
        <f t="shared" si="25"/>
        <v/>
      </c>
      <c r="O551" s="68">
        <f t="shared" si="23"/>
        <v>0</v>
      </c>
      <c r="P551" s="68" t="s">
        <v>13</v>
      </c>
      <c r="R551" s="68"/>
    </row>
    <row r="552" spans="1:18" ht="12" customHeight="1">
      <c r="A552" s="92"/>
      <c r="F552" s="89" t="s">
        <v>1</v>
      </c>
      <c r="H552" s="79"/>
      <c r="I552" s="90" t="str">
        <f>+Inputs!$C$6</f>
        <v>UTAH</v>
      </c>
      <c r="L552" s="374">
        <f t="shared" si="24"/>
        <v>0</v>
      </c>
      <c r="M552" s="67"/>
      <c r="N552" s="67" t="str">
        <f t="shared" si="25"/>
        <v/>
      </c>
      <c r="O552" s="68" t="str">
        <f t="shared" si="23"/>
        <v>TOTAL</v>
      </c>
      <c r="P552" s="68" t="s">
        <v>13</v>
      </c>
      <c r="R552" s="68"/>
    </row>
    <row r="553" spans="1:18" ht="12" customHeight="1">
      <c r="A553" s="92"/>
      <c r="D553" s="42" t="s">
        <v>2</v>
      </c>
      <c r="E553" s="42" t="s">
        <v>3</v>
      </c>
      <c r="F553" s="41" t="s">
        <v>4</v>
      </c>
      <c r="G553" s="42" t="s">
        <v>5</v>
      </c>
      <c r="H553" s="42" t="s">
        <v>6</v>
      </c>
      <c r="I553" s="43" t="s">
        <v>7</v>
      </c>
      <c r="J553" s="42" t="s">
        <v>8</v>
      </c>
      <c r="L553" s="374" t="str">
        <f t="shared" si="24"/>
        <v>COMPANY</v>
      </c>
      <c r="M553" s="67"/>
      <c r="N553" s="67" t="str">
        <f t="shared" si="25"/>
        <v>ACCOUNTFACTOR</v>
      </c>
      <c r="O553" s="68" t="str">
        <f t="shared" si="23"/>
        <v>COMPANY</v>
      </c>
      <c r="P553" s="68" t="s">
        <v>13</v>
      </c>
      <c r="R553" s="68"/>
    </row>
    <row r="554" spans="1:18" ht="12" customHeight="1">
      <c r="A554" s="92"/>
      <c r="B554" s="36" t="s">
        <v>10</v>
      </c>
      <c r="C554" s="92"/>
      <c r="D554" s="81"/>
      <c r="E554" s="81"/>
      <c r="F554" s="98"/>
      <c r="G554" s="81"/>
      <c r="H554" s="228"/>
      <c r="I554" s="229"/>
      <c r="J554" s="97"/>
      <c r="L554" s="374">
        <f t="shared" si="24"/>
        <v>0</v>
      </c>
      <c r="M554" s="67"/>
      <c r="N554" s="67" t="str">
        <f t="shared" si="25"/>
        <v/>
      </c>
      <c r="O554" s="68">
        <f t="shared" si="23"/>
        <v>0</v>
      </c>
      <c r="P554" s="68" t="s">
        <v>13</v>
      </c>
      <c r="R554" s="68"/>
    </row>
    <row r="555" spans="1:18" ht="12" customHeight="1">
      <c r="A555" s="91"/>
      <c r="B555" s="964" t="s">
        <v>2166</v>
      </c>
      <c r="C555" s="92"/>
      <c r="D555" s="145"/>
      <c r="E555" s="81"/>
      <c r="F555" s="86"/>
      <c r="G555" s="81"/>
      <c r="H555" s="82"/>
      <c r="I555" s="83"/>
      <c r="J555" s="95"/>
      <c r="K555" s="81"/>
      <c r="L555" s="374">
        <f t="shared" si="24"/>
        <v>0</v>
      </c>
      <c r="M555" s="67"/>
      <c r="N555" s="67" t="str">
        <f t="shared" si="25"/>
        <v/>
      </c>
      <c r="O555" s="68">
        <f t="shared" si="23"/>
        <v>0</v>
      </c>
      <c r="P555" s="68" t="s">
        <v>13</v>
      </c>
      <c r="R555" s="68"/>
    </row>
    <row r="556" spans="1:18" ht="12" customHeight="1">
      <c r="A556" s="91"/>
      <c r="B556" s="92" t="s">
        <v>2167</v>
      </c>
      <c r="C556" s="92"/>
      <c r="D556" s="81" t="s">
        <v>2169</v>
      </c>
      <c r="E556" s="81" t="s">
        <v>244</v>
      </c>
      <c r="F556" s="86">
        <v>-6900175.4615384843</v>
      </c>
      <c r="G556" s="81" t="s">
        <v>9</v>
      </c>
      <c r="H556" s="82">
        <f>VLOOKUP(G556,'Alloc. Factors'!$B$2:$M$110,7,FALSE)</f>
        <v>0.42847774434674141</v>
      </c>
      <c r="I556" s="83">
        <f>F556*H556</f>
        <v>-2956571.6173567451</v>
      </c>
      <c r="J556" s="95"/>
      <c r="K556" s="81"/>
      <c r="L556" s="374">
        <f t="shared" si="24"/>
        <v>-6900175.4615384843</v>
      </c>
      <c r="M556" s="67"/>
      <c r="N556" s="67" t="str">
        <f t="shared" si="25"/>
        <v>182MSE</v>
      </c>
      <c r="O556" s="68">
        <f t="shared" si="23"/>
        <v>-6900175.4615384843</v>
      </c>
      <c r="P556" s="68" t="s">
        <v>13</v>
      </c>
      <c r="R556" s="68"/>
    </row>
    <row r="557" spans="1:18" ht="12" customHeight="1">
      <c r="A557" s="91"/>
      <c r="B557" s="96"/>
      <c r="C557" s="92"/>
      <c r="D557" s="145"/>
      <c r="E557" s="81"/>
      <c r="F557" s="86"/>
      <c r="G557" s="81"/>
      <c r="H557" s="82"/>
      <c r="I557" s="83"/>
      <c r="J557" s="95"/>
      <c r="K557" s="81"/>
      <c r="L557" s="374">
        <f t="shared" si="24"/>
        <v>0</v>
      </c>
      <c r="M557" s="67"/>
      <c r="N557" s="67" t="str">
        <f t="shared" si="25"/>
        <v/>
      </c>
      <c r="O557" s="68">
        <f t="shared" si="23"/>
        <v>0</v>
      </c>
      <c r="P557" s="68" t="s">
        <v>13</v>
      </c>
      <c r="R557" s="68"/>
    </row>
    <row r="558" spans="1:18" ht="12" customHeight="1">
      <c r="A558" s="91"/>
      <c r="B558" s="38" t="s">
        <v>210</v>
      </c>
      <c r="C558" s="92"/>
      <c r="D558" s="81"/>
      <c r="E558" s="81"/>
      <c r="F558" s="86"/>
      <c r="G558" s="81"/>
      <c r="H558" s="82"/>
      <c r="I558" s="83"/>
      <c r="J558" s="95"/>
      <c r="K558" s="81"/>
      <c r="L558" s="374">
        <f t="shared" si="24"/>
        <v>0</v>
      </c>
      <c r="M558" s="67"/>
      <c r="N558" s="67" t="str">
        <f t="shared" si="25"/>
        <v/>
      </c>
      <c r="O558" s="68">
        <f t="shared" si="23"/>
        <v>0</v>
      </c>
      <c r="P558" s="68" t="s">
        <v>13</v>
      </c>
      <c r="R558" s="68"/>
    </row>
    <row r="559" spans="1:18" ht="12" customHeight="1">
      <c r="A559" s="91"/>
      <c r="B559" s="963" t="s">
        <v>2168</v>
      </c>
      <c r="C559" s="92"/>
      <c r="D559" s="81">
        <v>190</v>
      </c>
      <c r="E559" s="81" t="s">
        <v>244</v>
      </c>
      <c r="F559" s="86">
        <v>-3231108.923076923</v>
      </c>
      <c r="G559" s="81" t="s">
        <v>9</v>
      </c>
      <c r="H559" s="82">
        <f>VLOOKUP(G559,'Alloc. Factors'!$B$2:$M$110,7,FALSE)</f>
        <v>0.42847774434674141</v>
      </c>
      <c r="I559" s="83">
        <f>F559*H559</f>
        <v>-1384458.2630986287</v>
      </c>
      <c r="J559" s="95"/>
      <c r="K559" s="81"/>
      <c r="L559" s="374">
        <f t="shared" si="24"/>
        <v>-3231108.923076923</v>
      </c>
      <c r="M559" s="67"/>
      <c r="N559" s="67" t="str">
        <f t="shared" si="25"/>
        <v>190SE</v>
      </c>
      <c r="O559" s="68">
        <f t="shared" si="23"/>
        <v>-3231108.923076923</v>
      </c>
      <c r="P559" s="68" t="s">
        <v>13</v>
      </c>
      <c r="R559" s="68"/>
    </row>
    <row r="560" spans="1:18" ht="12" customHeight="1">
      <c r="A560" s="91"/>
      <c r="B560" s="963" t="s">
        <v>2168</v>
      </c>
      <c r="C560" s="92"/>
      <c r="D560" s="81">
        <v>283</v>
      </c>
      <c r="E560" s="81" t="s">
        <v>244</v>
      </c>
      <c r="F560" s="86">
        <v>2807084.461538461</v>
      </c>
      <c r="G560" s="81" t="s">
        <v>9</v>
      </c>
      <c r="H560" s="82">
        <f>VLOOKUP(G560,'Alloc. Factors'!$B$2:$M$110,7,FALSE)</f>
        <v>0.42847774434674141</v>
      </c>
      <c r="I560" s="83">
        <f>F560*H560</f>
        <v>1202773.218270787</v>
      </c>
      <c r="J560" s="95"/>
      <c r="K560" s="81"/>
      <c r="L560" s="374">
        <f t="shared" si="24"/>
        <v>2807084.461538461</v>
      </c>
      <c r="M560" s="67"/>
      <c r="N560" s="67" t="str">
        <f t="shared" si="25"/>
        <v>283SE</v>
      </c>
      <c r="O560" s="68">
        <f t="shared" si="23"/>
        <v>2807084.461538461</v>
      </c>
      <c r="P560" s="68" t="s">
        <v>13</v>
      </c>
      <c r="R560" s="68"/>
    </row>
    <row r="561" spans="1:18" ht="12" customHeight="1">
      <c r="A561" s="91"/>
      <c r="B561" s="92"/>
      <c r="C561" s="92"/>
      <c r="D561" s="145"/>
      <c r="E561" s="81"/>
      <c r="F561" s="86"/>
      <c r="G561" s="81"/>
      <c r="H561" s="82"/>
      <c r="I561" s="83"/>
      <c r="J561" s="95"/>
      <c r="K561" s="81"/>
      <c r="L561" s="374">
        <f t="shared" si="24"/>
        <v>0</v>
      </c>
      <c r="M561" s="67"/>
      <c r="N561" s="67" t="str">
        <f t="shared" si="25"/>
        <v/>
      </c>
      <c r="O561" s="68">
        <f t="shared" si="23"/>
        <v>0</v>
      </c>
      <c r="P561" s="68" t="s">
        <v>13</v>
      </c>
      <c r="R561" s="68"/>
    </row>
    <row r="562" spans="1:18" ht="12" customHeight="1">
      <c r="A562" s="91"/>
      <c r="B562" s="23"/>
      <c r="C562" s="92"/>
      <c r="D562" s="81"/>
      <c r="E562" s="81"/>
      <c r="F562" s="109"/>
      <c r="G562" s="81"/>
      <c r="H562" s="82"/>
      <c r="I562" s="225"/>
      <c r="J562" s="95"/>
      <c r="K562" s="81"/>
      <c r="L562" s="374">
        <f t="shared" si="24"/>
        <v>0</v>
      </c>
      <c r="M562" s="67"/>
      <c r="N562" s="67" t="str">
        <f t="shared" si="25"/>
        <v/>
      </c>
      <c r="O562" s="68">
        <f t="shared" si="23"/>
        <v>0</v>
      </c>
      <c r="P562" s="68" t="s">
        <v>13</v>
      </c>
      <c r="R562" s="68"/>
    </row>
    <row r="563" spans="1:18" ht="12" customHeight="1">
      <c r="A563" s="91"/>
      <c r="B563" s="92"/>
      <c r="C563" s="92"/>
      <c r="D563" s="81"/>
      <c r="E563" s="81"/>
      <c r="F563" s="109"/>
      <c r="G563" s="81"/>
      <c r="H563" s="82"/>
      <c r="I563" s="83"/>
      <c r="J563" s="95"/>
      <c r="K563" s="81"/>
      <c r="L563" s="374">
        <f t="shared" si="24"/>
        <v>0</v>
      </c>
      <c r="M563" s="67"/>
      <c r="N563" s="67" t="str">
        <f t="shared" si="25"/>
        <v/>
      </c>
      <c r="O563" s="68">
        <f t="shared" si="23"/>
        <v>0</v>
      </c>
      <c r="P563" s="68" t="s">
        <v>13</v>
      </c>
      <c r="R563" s="68"/>
    </row>
    <row r="564" spans="1:18" ht="12" customHeight="1">
      <c r="A564" s="91"/>
      <c r="B564" s="9"/>
      <c r="C564" s="106"/>
      <c r="D564" s="93"/>
      <c r="E564" s="93"/>
      <c r="F564" s="117"/>
      <c r="G564" s="93"/>
      <c r="H564" s="82"/>
      <c r="I564" s="225"/>
      <c r="J564" s="95"/>
      <c r="K564" s="81"/>
      <c r="L564" s="374">
        <f t="shared" si="24"/>
        <v>0</v>
      </c>
      <c r="M564" s="67"/>
      <c r="N564" s="67" t="str">
        <f t="shared" si="25"/>
        <v/>
      </c>
      <c r="O564" s="68">
        <f t="shared" si="23"/>
        <v>0</v>
      </c>
      <c r="P564" s="68" t="s">
        <v>13</v>
      </c>
      <c r="R564" s="68"/>
    </row>
    <row r="565" spans="1:18" ht="12" customHeight="1">
      <c r="A565" s="91"/>
      <c r="B565" s="92"/>
      <c r="C565" s="106"/>
      <c r="D565" s="145"/>
      <c r="E565" s="81"/>
      <c r="F565" s="86"/>
      <c r="G565" s="81"/>
      <c r="H565" s="82"/>
      <c r="I565" s="83"/>
      <c r="J565" s="95"/>
      <c r="K565" s="81"/>
      <c r="L565" s="374">
        <f t="shared" si="24"/>
        <v>0</v>
      </c>
      <c r="M565" s="67"/>
      <c r="N565" s="67" t="str">
        <f t="shared" si="25"/>
        <v/>
      </c>
      <c r="O565" s="68">
        <f t="shared" si="23"/>
        <v>0</v>
      </c>
      <c r="P565" s="68" t="s">
        <v>13</v>
      </c>
      <c r="R565" s="68"/>
    </row>
    <row r="566" spans="1:18" ht="12" customHeight="1">
      <c r="A566" s="91"/>
      <c r="B566" s="134"/>
      <c r="C566" s="106"/>
      <c r="D566" s="145"/>
      <c r="E566" s="81"/>
      <c r="F566" s="86"/>
      <c r="G566" s="81"/>
      <c r="H566" s="82"/>
      <c r="I566" s="83"/>
      <c r="J566" s="95"/>
      <c r="K566" s="81"/>
      <c r="L566" s="374">
        <f t="shared" si="24"/>
        <v>0</v>
      </c>
      <c r="M566" s="67"/>
      <c r="N566" s="67" t="str">
        <f t="shared" si="25"/>
        <v/>
      </c>
      <c r="O566" s="68">
        <f t="shared" si="23"/>
        <v>0</v>
      </c>
      <c r="P566" s="68" t="s">
        <v>13</v>
      </c>
      <c r="R566" s="68"/>
    </row>
    <row r="567" spans="1:18" ht="12" customHeight="1">
      <c r="A567" s="91"/>
      <c r="B567" s="92"/>
      <c r="C567" s="106"/>
      <c r="D567" s="145"/>
      <c r="E567" s="81"/>
      <c r="F567" s="86"/>
      <c r="G567" s="81"/>
      <c r="H567" s="82"/>
      <c r="I567" s="83"/>
      <c r="J567" s="95"/>
      <c r="K567" s="81"/>
      <c r="L567" s="374">
        <f t="shared" si="24"/>
        <v>0</v>
      </c>
      <c r="M567" s="67"/>
      <c r="N567" s="67" t="str">
        <f t="shared" si="25"/>
        <v/>
      </c>
      <c r="O567" s="68">
        <f t="shared" si="23"/>
        <v>0</v>
      </c>
      <c r="P567" s="68" t="s">
        <v>13</v>
      </c>
      <c r="R567" s="68"/>
    </row>
    <row r="568" spans="1:18" ht="12" customHeight="1">
      <c r="A568" s="91"/>
      <c r="B568" s="125"/>
      <c r="C568" s="106"/>
      <c r="D568" s="93"/>
      <c r="E568" s="93"/>
      <c r="F568" s="117"/>
      <c r="G568" s="93"/>
      <c r="H568" s="82"/>
      <c r="I568" s="225"/>
      <c r="J568" s="147"/>
      <c r="K568" s="81"/>
      <c r="L568" s="374">
        <f t="shared" si="24"/>
        <v>0</v>
      </c>
      <c r="M568" s="67"/>
      <c r="N568" s="67" t="str">
        <f t="shared" si="25"/>
        <v/>
      </c>
      <c r="O568" s="68">
        <f t="shared" si="23"/>
        <v>0</v>
      </c>
      <c r="P568" s="68" t="s">
        <v>13</v>
      </c>
      <c r="R568" s="68"/>
    </row>
    <row r="569" spans="1:18" ht="12" customHeight="1">
      <c r="A569" s="91"/>
      <c r="B569" s="106"/>
      <c r="C569" s="106"/>
      <c r="D569" s="93"/>
      <c r="E569" s="93"/>
      <c r="F569" s="117"/>
      <c r="G569" s="93"/>
      <c r="H569" s="82"/>
      <c r="I569" s="225"/>
      <c r="J569" s="147"/>
      <c r="K569" s="81"/>
      <c r="L569" s="374">
        <f t="shared" si="24"/>
        <v>0</v>
      </c>
      <c r="M569" s="67"/>
      <c r="N569" s="67" t="str">
        <f t="shared" si="25"/>
        <v/>
      </c>
      <c r="O569" s="68">
        <f t="shared" si="23"/>
        <v>0</v>
      </c>
      <c r="P569" s="68" t="s">
        <v>13</v>
      </c>
      <c r="R569" s="68"/>
    </row>
    <row r="570" spans="1:18" ht="12" customHeight="1">
      <c r="A570" s="91"/>
      <c r="B570" s="9"/>
      <c r="C570" s="106"/>
      <c r="D570" s="93"/>
      <c r="E570" s="93"/>
      <c r="F570" s="117"/>
      <c r="G570" s="93"/>
      <c r="H570" s="82"/>
      <c r="I570" s="225"/>
      <c r="J570" s="147"/>
      <c r="K570" s="81"/>
      <c r="L570" s="374">
        <f t="shared" si="24"/>
        <v>0</v>
      </c>
      <c r="M570" s="67"/>
      <c r="N570" s="67" t="str">
        <f t="shared" si="25"/>
        <v/>
      </c>
      <c r="O570" s="68">
        <f t="shared" si="23"/>
        <v>0</v>
      </c>
      <c r="P570" s="68" t="s">
        <v>13</v>
      </c>
      <c r="R570" s="68"/>
    </row>
    <row r="571" spans="1:18" ht="12" customHeight="1">
      <c r="A571" s="91"/>
      <c r="B571" s="106"/>
      <c r="C571" s="106"/>
      <c r="D571" s="93"/>
      <c r="E571" s="93"/>
      <c r="F571" s="117"/>
      <c r="G571" s="93"/>
      <c r="H571" s="82"/>
      <c r="I571" s="83"/>
      <c r="J571" s="95"/>
      <c r="K571" s="81"/>
      <c r="L571" s="374">
        <f t="shared" si="24"/>
        <v>0</v>
      </c>
      <c r="M571" s="67"/>
      <c r="N571" s="67" t="str">
        <f t="shared" si="25"/>
        <v/>
      </c>
      <c r="O571" s="68">
        <f t="shared" si="23"/>
        <v>0</v>
      </c>
      <c r="P571" s="68" t="s">
        <v>13</v>
      </c>
      <c r="R571" s="68"/>
    </row>
    <row r="572" spans="1:18" ht="12" customHeight="1">
      <c r="A572" s="91"/>
      <c r="B572" s="106"/>
      <c r="C572" s="106"/>
      <c r="D572" s="93"/>
      <c r="E572" s="93"/>
      <c r="F572" s="117"/>
      <c r="G572" s="93"/>
      <c r="H572" s="82"/>
      <c r="I572" s="225"/>
      <c r="J572" s="147"/>
      <c r="K572" s="81"/>
      <c r="L572" s="374">
        <f t="shared" si="24"/>
        <v>0</v>
      </c>
      <c r="M572" s="67"/>
      <c r="N572" s="67" t="str">
        <f t="shared" si="25"/>
        <v/>
      </c>
      <c r="O572" s="68">
        <f t="shared" si="23"/>
        <v>0</v>
      </c>
      <c r="P572" s="68" t="s">
        <v>13</v>
      </c>
      <c r="R572" s="68"/>
    </row>
    <row r="573" spans="1:18" ht="12" customHeight="1">
      <c r="A573" s="91"/>
      <c r="B573" s="106"/>
      <c r="C573" s="106"/>
      <c r="D573" s="93"/>
      <c r="E573" s="93"/>
      <c r="F573" s="117"/>
      <c r="G573" s="93"/>
      <c r="H573" s="82"/>
      <c r="I573" s="83"/>
      <c r="J573" s="95"/>
      <c r="K573" s="81"/>
      <c r="L573" s="374">
        <f t="shared" si="24"/>
        <v>0</v>
      </c>
      <c r="M573" s="67"/>
      <c r="N573" s="67" t="str">
        <f t="shared" si="25"/>
        <v/>
      </c>
      <c r="O573" s="68">
        <f t="shared" si="23"/>
        <v>0</v>
      </c>
      <c r="P573" s="68" t="s">
        <v>13</v>
      </c>
      <c r="R573" s="68"/>
    </row>
    <row r="574" spans="1:18" ht="12" customHeight="1">
      <c r="A574" s="91"/>
      <c r="B574" s="106"/>
      <c r="C574" s="106"/>
      <c r="D574" s="93"/>
      <c r="E574" s="93"/>
      <c r="F574" s="117"/>
      <c r="G574" s="93"/>
      <c r="H574" s="82"/>
      <c r="I574" s="83"/>
      <c r="J574" s="95"/>
      <c r="K574" s="81"/>
      <c r="L574" s="374">
        <f t="shared" si="24"/>
        <v>0</v>
      </c>
      <c r="M574" s="67"/>
      <c r="N574" s="67" t="str">
        <f t="shared" si="25"/>
        <v/>
      </c>
      <c r="O574" s="68">
        <f t="shared" si="23"/>
        <v>0</v>
      </c>
      <c r="P574" s="68" t="s">
        <v>13</v>
      </c>
      <c r="R574" s="68"/>
    </row>
    <row r="575" spans="1:18" ht="12" customHeight="1">
      <c r="A575" s="91"/>
      <c r="B575" s="106"/>
      <c r="C575" s="106"/>
      <c r="D575" s="93"/>
      <c r="E575" s="93"/>
      <c r="F575" s="117"/>
      <c r="G575" s="93"/>
      <c r="H575" s="82"/>
      <c r="I575" s="83"/>
      <c r="J575" s="95"/>
      <c r="K575" s="81"/>
      <c r="L575" s="374">
        <f t="shared" si="24"/>
        <v>0</v>
      </c>
      <c r="M575" s="67"/>
      <c r="N575" s="67" t="str">
        <f t="shared" si="25"/>
        <v/>
      </c>
      <c r="O575" s="68">
        <f t="shared" si="23"/>
        <v>0</v>
      </c>
      <c r="P575" s="68" t="s">
        <v>13</v>
      </c>
      <c r="R575" s="68"/>
    </row>
    <row r="576" spans="1:18" ht="12" customHeight="1">
      <c r="A576" s="91"/>
      <c r="B576" s="106"/>
      <c r="C576" s="106"/>
      <c r="D576" s="93"/>
      <c r="E576" s="93"/>
      <c r="F576" s="117"/>
      <c r="G576" s="93"/>
      <c r="H576" s="82"/>
      <c r="I576" s="225"/>
      <c r="J576" s="147"/>
      <c r="K576" s="81"/>
      <c r="L576" s="374">
        <f t="shared" si="24"/>
        <v>0</v>
      </c>
      <c r="M576" s="67"/>
      <c r="N576" s="67" t="str">
        <f t="shared" si="25"/>
        <v/>
      </c>
      <c r="O576" s="68">
        <f t="shared" si="23"/>
        <v>0</v>
      </c>
      <c r="P576" s="68" t="s">
        <v>13</v>
      </c>
      <c r="R576" s="68"/>
    </row>
    <row r="577" spans="1:18" ht="12" customHeight="1">
      <c r="A577" s="91"/>
      <c r="B577" s="106"/>
      <c r="C577" s="106"/>
      <c r="D577" s="93"/>
      <c r="E577" s="93"/>
      <c r="F577" s="117"/>
      <c r="G577" s="93"/>
      <c r="H577" s="82"/>
      <c r="I577" s="225"/>
      <c r="J577" s="147"/>
      <c r="K577" s="81"/>
      <c r="L577" s="374">
        <f t="shared" si="24"/>
        <v>0</v>
      </c>
      <c r="M577" s="67"/>
      <c r="N577" s="67" t="str">
        <f t="shared" si="25"/>
        <v/>
      </c>
      <c r="O577" s="68">
        <f t="shared" si="23"/>
        <v>0</v>
      </c>
      <c r="P577" s="68" t="s">
        <v>13</v>
      </c>
      <c r="R577" s="68"/>
    </row>
    <row r="578" spans="1:18" ht="12" customHeight="1">
      <c r="A578" s="91"/>
      <c r="B578" s="9"/>
      <c r="C578" s="106"/>
      <c r="D578" s="93"/>
      <c r="E578" s="93"/>
      <c r="F578" s="117"/>
      <c r="G578" s="93"/>
      <c r="H578" s="106"/>
      <c r="I578" s="107"/>
      <c r="J578" s="83"/>
      <c r="K578" s="81"/>
      <c r="L578" s="374">
        <f t="shared" si="24"/>
        <v>0</v>
      </c>
      <c r="M578" s="67"/>
      <c r="N578" s="67" t="str">
        <f t="shared" si="25"/>
        <v/>
      </c>
      <c r="O578" s="68">
        <f t="shared" si="23"/>
        <v>0</v>
      </c>
      <c r="P578" s="68" t="s">
        <v>13</v>
      </c>
      <c r="R578" s="68"/>
    </row>
    <row r="579" spans="1:18" ht="12" customHeight="1">
      <c r="A579" s="91"/>
      <c r="B579" s="106"/>
      <c r="C579" s="106"/>
      <c r="D579" s="93"/>
      <c r="E579" s="93"/>
      <c r="F579" s="117"/>
      <c r="G579" s="93"/>
      <c r="H579" s="82"/>
      <c r="I579" s="83"/>
      <c r="J579" s="95"/>
      <c r="K579" s="81"/>
      <c r="L579" s="374">
        <f t="shared" si="24"/>
        <v>0</v>
      </c>
      <c r="M579" s="67"/>
      <c r="N579" s="67" t="str">
        <f t="shared" si="25"/>
        <v/>
      </c>
      <c r="O579" s="68">
        <f t="shared" si="23"/>
        <v>0</v>
      </c>
      <c r="P579" s="68" t="s">
        <v>13</v>
      </c>
      <c r="R579" s="68"/>
    </row>
    <row r="580" spans="1:18" ht="12" customHeight="1">
      <c r="A580" s="91"/>
      <c r="B580" s="106"/>
      <c r="C580" s="106"/>
      <c r="D580" s="93"/>
      <c r="E580" s="93"/>
      <c r="F580" s="117"/>
      <c r="G580" s="93"/>
      <c r="H580" s="82"/>
      <c r="I580" s="83"/>
      <c r="J580" s="95"/>
      <c r="K580" s="81"/>
      <c r="L580" s="374">
        <f t="shared" si="24"/>
        <v>0</v>
      </c>
      <c r="M580" s="67"/>
      <c r="N580" s="67" t="str">
        <f t="shared" si="25"/>
        <v/>
      </c>
      <c r="O580" s="68">
        <f t="shared" si="23"/>
        <v>0</v>
      </c>
      <c r="P580" s="68" t="s">
        <v>13</v>
      </c>
      <c r="R580" s="68"/>
    </row>
    <row r="581" spans="1:18" ht="12" customHeight="1">
      <c r="A581" s="91"/>
      <c r="B581" s="10"/>
      <c r="C581" s="106"/>
      <c r="D581" s="93"/>
      <c r="E581" s="93"/>
      <c r="F581" s="86"/>
      <c r="G581" s="93"/>
      <c r="H581" s="82"/>
      <c r="I581" s="83"/>
      <c r="J581" s="95"/>
      <c r="K581" s="81"/>
      <c r="L581" s="374">
        <f t="shared" si="24"/>
        <v>0</v>
      </c>
      <c r="M581" s="67"/>
      <c r="N581" s="67" t="str">
        <f t="shared" si="25"/>
        <v/>
      </c>
      <c r="O581" s="68">
        <f t="shared" si="23"/>
        <v>0</v>
      </c>
      <c r="P581" s="68" t="s">
        <v>13</v>
      </c>
      <c r="R581" s="68"/>
    </row>
    <row r="582" spans="1:18" ht="12" customHeight="1">
      <c r="A582" s="91"/>
      <c r="B582" s="200"/>
      <c r="C582" s="106"/>
      <c r="D582" s="93"/>
      <c r="E582" s="93"/>
      <c r="F582" s="109"/>
      <c r="G582" s="93"/>
      <c r="H582" s="82"/>
      <c r="I582" s="83"/>
      <c r="J582" s="147"/>
      <c r="K582" s="81"/>
      <c r="L582" s="374">
        <f t="shared" si="24"/>
        <v>0</v>
      </c>
      <c r="M582" s="67"/>
      <c r="N582" s="67" t="str">
        <f t="shared" si="25"/>
        <v/>
      </c>
      <c r="O582" s="68">
        <f t="shared" ref="O582:O645" si="26">+F582</f>
        <v>0</v>
      </c>
      <c r="P582" s="68" t="s">
        <v>13</v>
      </c>
      <c r="R582" s="68"/>
    </row>
    <row r="583" spans="1:18" ht="12" customHeight="1">
      <c r="A583" s="91"/>
      <c r="B583" s="125"/>
      <c r="C583" s="106"/>
      <c r="D583" s="93"/>
      <c r="E583" s="93"/>
      <c r="F583" s="109"/>
      <c r="G583" s="93"/>
      <c r="H583" s="82"/>
      <c r="I583" s="83"/>
      <c r="J583" s="147"/>
      <c r="K583" s="81"/>
      <c r="L583" s="374">
        <f t="shared" ref="L583:L646" si="27">IF(E583&gt;0,F583,0)</f>
        <v>0</v>
      </c>
      <c r="M583" s="67"/>
      <c r="N583" s="67" t="str">
        <f t="shared" ref="N583:N646" si="28">+D583&amp;G583</f>
        <v/>
      </c>
      <c r="O583" s="68">
        <f t="shared" si="26"/>
        <v>0</v>
      </c>
      <c r="P583" s="68" t="s">
        <v>13</v>
      </c>
      <c r="R583" s="68"/>
    </row>
    <row r="584" spans="1:18" ht="12" customHeight="1">
      <c r="A584" s="91"/>
      <c r="B584" s="125"/>
      <c r="C584" s="106"/>
      <c r="D584" s="93"/>
      <c r="E584" s="93"/>
      <c r="F584" s="109"/>
      <c r="G584" s="93"/>
      <c r="H584" s="82"/>
      <c r="I584" s="83"/>
      <c r="J584" s="95"/>
      <c r="K584" s="81"/>
      <c r="L584" s="374">
        <f t="shared" si="27"/>
        <v>0</v>
      </c>
      <c r="M584" s="67"/>
      <c r="N584" s="67" t="str">
        <f t="shared" si="28"/>
        <v/>
      </c>
      <c r="O584" s="68">
        <f t="shared" si="26"/>
        <v>0</v>
      </c>
      <c r="P584" s="68" t="s">
        <v>13</v>
      </c>
      <c r="R584" s="68"/>
    </row>
    <row r="585" spans="1:18" ht="12" customHeight="1">
      <c r="A585" s="91"/>
      <c r="B585" s="125"/>
      <c r="C585" s="106"/>
      <c r="D585" s="93"/>
      <c r="E585" s="93"/>
      <c r="F585" s="86"/>
      <c r="G585" s="93"/>
      <c r="H585" s="82"/>
      <c r="I585" s="83"/>
      <c r="J585" s="147"/>
      <c r="K585" s="81"/>
      <c r="L585" s="374">
        <f t="shared" si="27"/>
        <v>0</v>
      </c>
      <c r="M585" s="67"/>
      <c r="N585" s="67" t="str">
        <f t="shared" si="28"/>
        <v/>
      </c>
      <c r="O585" s="68">
        <f t="shared" si="26"/>
        <v>0</v>
      </c>
      <c r="P585" s="68" t="s">
        <v>13</v>
      </c>
      <c r="R585" s="68"/>
    </row>
    <row r="586" spans="1:18" ht="12" customHeight="1">
      <c r="A586" s="91"/>
      <c r="B586" s="125"/>
      <c r="C586" s="106"/>
      <c r="D586" s="93"/>
      <c r="E586" s="93"/>
      <c r="F586" s="86"/>
      <c r="G586" s="93"/>
      <c r="H586" s="82"/>
      <c r="I586" s="83"/>
      <c r="J586" s="147"/>
      <c r="K586" s="81"/>
      <c r="L586" s="374">
        <f t="shared" si="27"/>
        <v>0</v>
      </c>
      <c r="M586" s="67"/>
      <c r="N586" s="67" t="str">
        <f t="shared" si="28"/>
        <v/>
      </c>
      <c r="O586" s="68">
        <f t="shared" si="26"/>
        <v>0</v>
      </c>
      <c r="P586" s="68" t="s">
        <v>13</v>
      </c>
      <c r="R586" s="68"/>
    </row>
    <row r="587" spans="1:18" ht="12" customHeight="1">
      <c r="A587" s="91"/>
      <c r="B587" s="125"/>
      <c r="C587" s="106"/>
      <c r="D587" s="93"/>
      <c r="E587" s="93"/>
      <c r="F587" s="86"/>
      <c r="G587" s="93"/>
      <c r="H587" s="82"/>
      <c r="I587" s="83"/>
      <c r="J587" s="147"/>
      <c r="K587" s="81"/>
      <c r="L587" s="374">
        <f t="shared" si="27"/>
        <v>0</v>
      </c>
      <c r="M587" s="67"/>
      <c r="N587" s="67" t="str">
        <f t="shared" si="28"/>
        <v/>
      </c>
      <c r="O587" s="68">
        <f t="shared" si="26"/>
        <v>0</v>
      </c>
      <c r="P587" s="68" t="s">
        <v>13</v>
      </c>
      <c r="R587" s="68"/>
    </row>
    <row r="588" spans="1:18" ht="12" customHeight="1">
      <c r="A588" s="91"/>
      <c r="B588" s="106"/>
      <c r="C588" s="106"/>
      <c r="D588" s="93"/>
      <c r="E588" s="93"/>
      <c r="F588" s="117"/>
      <c r="G588" s="93"/>
      <c r="H588" s="82"/>
      <c r="I588" s="83"/>
      <c r="J588" s="147"/>
      <c r="K588" s="81"/>
      <c r="L588" s="374">
        <f t="shared" si="27"/>
        <v>0</v>
      </c>
      <c r="M588" s="67"/>
      <c r="N588" s="67" t="str">
        <f t="shared" si="28"/>
        <v/>
      </c>
      <c r="O588" s="68">
        <f t="shared" si="26"/>
        <v>0</v>
      </c>
      <c r="P588" s="68" t="s">
        <v>13</v>
      </c>
      <c r="R588" s="68"/>
    </row>
    <row r="589" spans="1:18" ht="12" customHeight="1">
      <c r="A589" s="91"/>
      <c r="B589" s="91"/>
      <c r="C589" s="91"/>
      <c r="D589" s="93"/>
      <c r="E589" s="88"/>
      <c r="F589" s="123"/>
      <c r="G589" s="88"/>
      <c r="H589" s="82"/>
      <c r="I589" s="225"/>
      <c r="J589" s="233"/>
      <c r="L589" s="374">
        <f t="shared" si="27"/>
        <v>0</v>
      </c>
      <c r="M589" s="67"/>
      <c r="N589" s="67" t="str">
        <f t="shared" si="28"/>
        <v/>
      </c>
      <c r="O589" s="68">
        <f t="shared" si="26"/>
        <v>0</v>
      </c>
      <c r="P589" s="68" t="s">
        <v>13</v>
      </c>
      <c r="R589" s="68"/>
    </row>
    <row r="590" spans="1:18" ht="12" customHeight="1">
      <c r="A590" s="91"/>
      <c r="B590" s="91"/>
      <c r="C590" s="91"/>
      <c r="D590" s="93"/>
      <c r="E590" s="88"/>
      <c r="F590" s="123"/>
      <c r="G590" s="88"/>
      <c r="H590" s="82"/>
      <c r="I590" s="83"/>
      <c r="J590" s="233"/>
      <c r="L590" s="374">
        <f t="shared" si="27"/>
        <v>0</v>
      </c>
      <c r="M590" s="67"/>
      <c r="N590" s="67" t="str">
        <f t="shared" si="28"/>
        <v/>
      </c>
      <c r="O590" s="68">
        <f t="shared" si="26"/>
        <v>0</v>
      </c>
      <c r="P590" s="68" t="s">
        <v>13</v>
      </c>
      <c r="R590" s="68"/>
    </row>
    <row r="591" spans="1:18" ht="12" customHeight="1">
      <c r="A591" s="91"/>
      <c r="B591" s="91"/>
      <c r="C591" s="91"/>
      <c r="D591" s="93"/>
      <c r="E591" s="88"/>
      <c r="F591" s="123"/>
      <c r="G591" s="88"/>
      <c r="H591" s="82"/>
      <c r="I591" s="83"/>
      <c r="J591" s="233"/>
      <c r="L591" s="374">
        <f t="shared" si="27"/>
        <v>0</v>
      </c>
      <c r="M591" s="67"/>
      <c r="N591" s="67" t="str">
        <f t="shared" si="28"/>
        <v/>
      </c>
      <c r="O591" s="68">
        <f t="shared" si="26"/>
        <v>0</v>
      </c>
      <c r="P591" s="68" t="s">
        <v>13</v>
      </c>
      <c r="R591" s="68"/>
    </row>
    <row r="592" spans="1:18" ht="12" customHeight="1">
      <c r="A592" s="91"/>
      <c r="B592" s="91"/>
      <c r="C592" s="91"/>
      <c r="D592" s="93"/>
      <c r="E592" s="88"/>
      <c r="F592" s="123"/>
      <c r="G592" s="88"/>
      <c r="H592" s="82"/>
      <c r="I592" s="83"/>
      <c r="J592" s="137"/>
      <c r="L592" s="374">
        <f t="shared" si="27"/>
        <v>0</v>
      </c>
      <c r="M592" s="67"/>
      <c r="N592" s="67" t="str">
        <f t="shared" si="28"/>
        <v/>
      </c>
      <c r="O592" s="68">
        <f t="shared" si="26"/>
        <v>0</v>
      </c>
      <c r="P592" s="68" t="s">
        <v>13</v>
      </c>
      <c r="R592" s="68"/>
    </row>
    <row r="593" spans="1:18" ht="12" customHeight="1">
      <c r="A593" s="91"/>
      <c r="B593" s="91"/>
      <c r="C593" s="91"/>
      <c r="D593" s="93"/>
      <c r="E593" s="88"/>
      <c r="F593" s="123"/>
      <c r="G593" s="88"/>
      <c r="H593" s="82"/>
      <c r="I593" s="83"/>
      <c r="J593" s="137"/>
      <c r="L593" s="374">
        <f t="shared" si="27"/>
        <v>0</v>
      </c>
      <c r="M593" s="67"/>
      <c r="N593" s="67" t="str">
        <f t="shared" si="28"/>
        <v/>
      </c>
      <c r="O593" s="68">
        <f t="shared" si="26"/>
        <v>0</v>
      </c>
      <c r="P593" s="68" t="s">
        <v>13</v>
      </c>
      <c r="R593" s="68"/>
    </row>
    <row r="594" spans="1:18" ht="12" customHeight="1">
      <c r="A594" s="91"/>
      <c r="B594" s="91"/>
      <c r="C594" s="91"/>
      <c r="D594" s="93"/>
      <c r="E594" s="88"/>
      <c r="F594" s="123"/>
      <c r="G594" s="88"/>
      <c r="H594" s="91"/>
      <c r="I594" s="130"/>
      <c r="J594" s="137"/>
      <c r="L594" s="374">
        <f t="shared" si="27"/>
        <v>0</v>
      </c>
      <c r="M594" s="67"/>
      <c r="N594" s="67" t="str">
        <f t="shared" si="28"/>
        <v/>
      </c>
      <c r="O594" s="68">
        <f t="shared" si="26"/>
        <v>0</v>
      </c>
      <c r="P594" s="68" t="s">
        <v>13</v>
      </c>
      <c r="R594" s="68"/>
    </row>
    <row r="595" spans="1:18" ht="12" customHeight="1">
      <c r="A595" s="91"/>
      <c r="B595" s="91"/>
      <c r="C595" s="91"/>
      <c r="D595" s="93"/>
      <c r="E595" s="88"/>
      <c r="F595" s="123"/>
      <c r="G595" s="88"/>
      <c r="H595" s="82"/>
      <c r="I595" s="83"/>
      <c r="J595" s="137"/>
      <c r="L595" s="374">
        <f t="shared" si="27"/>
        <v>0</v>
      </c>
      <c r="M595" s="67"/>
      <c r="N595" s="67" t="str">
        <f t="shared" si="28"/>
        <v/>
      </c>
      <c r="O595" s="68">
        <f t="shared" si="26"/>
        <v>0</v>
      </c>
      <c r="P595" s="68" t="s">
        <v>13</v>
      </c>
      <c r="R595" s="68"/>
    </row>
    <row r="596" spans="1:18" ht="12" customHeight="1">
      <c r="A596" s="91"/>
      <c r="B596" s="91"/>
      <c r="C596" s="91"/>
      <c r="D596" s="93"/>
      <c r="E596" s="88"/>
      <c r="F596" s="123"/>
      <c r="G596" s="88"/>
      <c r="H596" s="82"/>
      <c r="I596" s="83"/>
      <c r="J596" s="137"/>
      <c r="L596" s="374">
        <f t="shared" si="27"/>
        <v>0</v>
      </c>
      <c r="M596" s="67"/>
      <c r="N596" s="67" t="str">
        <f t="shared" si="28"/>
        <v/>
      </c>
      <c r="O596" s="68">
        <f t="shared" si="26"/>
        <v>0</v>
      </c>
      <c r="P596" s="68" t="s">
        <v>13</v>
      </c>
      <c r="R596" s="68"/>
    </row>
    <row r="597" spans="1:18" ht="12" customHeight="1">
      <c r="A597" s="91"/>
      <c r="B597" s="91"/>
      <c r="C597" s="91"/>
      <c r="D597" s="93"/>
      <c r="E597" s="88"/>
      <c r="F597" s="123"/>
      <c r="G597" s="88"/>
      <c r="H597" s="82"/>
      <c r="I597" s="83"/>
      <c r="J597" s="137"/>
      <c r="L597" s="374">
        <f t="shared" si="27"/>
        <v>0</v>
      </c>
      <c r="M597" s="67"/>
      <c r="N597" s="67" t="str">
        <f t="shared" si="28"/>
        <v/>
      </c>
      <c r="O597" s="68">
        <f t="shared" si="26"/>
        <v>0</v>
      </c>
      <c r="P597" s="68" t="s">
        <v>13</v>
      </c>
      <c r="R597" s="68"/>
    </row>
    <row r="598" spans="1:18" ht="12" customHeight="1">
      <c r="A598" s="91"/>
      <c r="B598" s="91"/>
      <c r="C598" s="91"/>
      <c r="D598" s="93"/>
      <c r="E598" s="88"/>
      <c r="F598" s="123"/>
      <c r="G598" s="88"/>
      <c r="H598" s="82"/>
      <c r="I598" s="83"/>
      <c r="J598" s="137"/>
      <c r="L598" s="374">
        <f t="shared" si="27"/>
        <v>0</v>
      </c>
      <c r="M598" s="67"/>
      <c r="N598" s="67" t="str">
        <f t="shared" si="28"/>
        <v/>
      </c>
      <c r="O598" s="68">
        <f t="shared" si="26"/>
        <v>0</v>
      </c>
      <c r="P598" s="68" t="s">
        <v>13</v>
      </c>
      <c r="R598" s="68"/>
    </row>
    <row r="599" spans="1:18" ht="12" customHeight="1">
      <c r="A599" s="91"/>
      <c r="B599" s="91"/>
      <c r="C599" s="91"/>
      <c r="D599" s="93"/>
      <c r="E599" s="88"/>
      <c r="F599" s="123"/>
      <c r="G599" s="88"/>
      <c r="H599" s="82"/>
      <c r="I599" s="225"/>
      <c r="J599" s="137"/>
      <c r="L599" s="374">
        <f t="shared" si="27"/>
        <v>0</v>
      </c>
      <c r="M599" s="67"/>
      <c r="N599" s="67" t="str">
        <f t="shared" si="28"/>
        <v/>
      </c>
      <c r="O599" s="68">
        <f t="shared" si="26"/>
        <v>0</v>
      </c>
      <c r="P599" s="68" t="s">
        <v>13</v>
      </c>
      <c r="R599" s="68"/>
    </row>
    <row r="600" spans="1:18" ht="12" customHeight="1">
      <c r="A600" s="91"/>
      <c r="B600" s="91"/>
      <c r="C600" s="91"/>
      <c r="D600" s="93"/>
      <c r="E600" s="88"/>
      <c r="F600" s="123"/>
      <c r="G600" s="88"/>
      <c r="H600" s="91"/>
      <c r="I600" s="130"/>
      <c r="J600" s="137"/>
      <c r="L600" s="374">
        <f t="shared" si="27"/>
        <v>0</v>
      </c>
      <c r="M600" s="67"/>
      <c r="N600" s="67" t="str">
        <f t="shared" si="28"/>
        <v/>
      </c>
      <c r="O600" s="68">
        <f t="shared" si="26"/>
        <v>0</v>
      </c>
      <c r="P600" s="68" t="s">
        <v>13</v>
      </c>
      <c r="R600" s="68"/>
    </row>
    <row r="601" spans="1:18" ht="12" customHeight="1">
      <c r="A601" s="91"/>
      <c r="B601" s="9" t="s">
        <v>13</v>
      </c>
      <c r="C601" s="91"/>
      <c r="D601" s="93"/>
      <c r="E601" s="88"/>
      <c r="F601" s="123"/>
      <c r="G601" s="88"/>
      <c r="H601" s="91"/>
      <c r="I601" s="130"/>
      <c r="J601" s="137"/>
      <c r="L601" s="374">
        <f t="shared" si="27"/>
        <v>0</v>
      </c>
      <c r="M601" s="67"/>
      <c r="N601" s="67" t="str">
        <f t="shared" si="28"/>
        <v/>
      </c>
      <c r="O601" s="68">
        <f t="shared" si="26"/>
        <v>0</v>
      </c>
      <c r="P601" s="68" t="s">
        <v>13</v>
      </c>
      <c r="R601" s="68"/>
    </row>
    <row r="602" spans="1:18" ht="12" customHeight="1">
      <c r="A602" s="91"/>
      <c r="B602" s="91"/>
      <c r="C602" s="91"/>
      <c r="D602" s="93"/>
      <c r="E602" s="88"/>
      <c r="F602" s="123"/>
      <c r="G602" s="88"/>
      <c r="H602" s="91"/>
      <c r="I602" s="130"/>
      <c r="J602" s="137"/>
      <c r="L602" s="374">
        <f t="shared" si="27"/>
        <v>0</v>
      </c>
      <c r="M602" s="67"/>
      <c r="N602" s="67" t="str">
        <f t="shared" si="28"/>
        <v/>
      </c>
      <c r="O602" s="68">
        <f t="shared" si="26"/>
        <v>0</v>
      </c>
      <c r="P602" s="68" t="s">
        <v>13</v>
      </c>
      <c r="R602" s="68"/>
    </row>
    <row r="603" spans="1:18" ht="12" customHeight="1" thickBot="1">
      <c r="A603" s="106"/>
      <c r="B603" s="9" t="s">
        <v>12</v>
      </c>
      <c r="C603" s="106"/>
      <c r="D603" s="93"/>
      <c r="E603" s="93"/>
      <c r="F603" s="117"/>
      <c r="G603" s="93"/>
      <c r="H603" s="93"/>
      <c r="I603" s="153"/>
      <c r="J603" s="83"/>
      <c r="L603" s="374">
        <f t="shared" si="27"/>
        <v>0</v>
      </c>
      <c r="M603" s="67"/>
      <c r="N603" s="67" t="str">
        <f t="shared" si="28"/>
        <v/>
      </c>
      <c r="O603" s="68">
        <f t="shared" si="26"/>
        <v>0</v>
      </c>
      <c r="P603" s="68" t="s">
        <v>13</v>
      </c>
      <c r="R603" s="68"/>
    </row>
    <row r="604" spans="1:18" ht="12" customHeight="1">
      <c r="A604" s="965" t="s">
        <v>2171</v>
      </c>
      <c r="B604" s="966"/>
      <c r="C604" s="966"/>
      <c r="D604" s="966"/>
      <c r="E604" s="966"/>
      <c r="F604" s="966"/>
      <c r="G604" s="966"/>
      <c r="H604" s="966"/>
      <c r="I604" s="966"/>
      <c r="J604" s="967"/>
      <c r="L604" s="374">
        <f t="shared" si="27"/>
        <v>0</v>
      </c>
      <c r="M604" s="67"/>
      <c r="N604" s="67" t="str">
        <f t="shared" si="28"/>
        <v/>
      </c>
      <c r="O604" s="68">
        <f t="shared" si="26"/>
        <v>0</v>
      </c>
      <c r="P604" s="68" t="s">
        <v>13</v>
      </c>
      <c r="R604" s="68"/>
    </row>
    <row r="605" spans="1:18" ht="12" customHeight="1">
      <c r="A605" s="968"/>
      <c r="B605" s="969"/>
      <c r="C605" s="969"/>
      <c r="D605" s="969"/>
      <c r="E605" s="969"/>
      <c r="F605" s="969"/>
      <c r="G605" s="969"/>
      <c r="H605" s="969"/>
      <c r="I605" s="969"/>
      <c r="J605" s="970"/>
      <c r="L605" s="374">
        <f t="shared" si="27"/>
        <v>0</v>
      </c>
      <c r="M605" s="67"/>
      <c r="N605" s="67" t="str">
        <f t="shared" si="28"/>
        <v/>
      </c>
      <c r="O605" s="68">
        <f t="shared" si="26"/>
        <v>0</v>
      </c>
      <c r="P605" s="68" t="s">
        <v>13</v>
      </c>
      <c r="R605" s="68"/>
    </row>
    <row r="606" spans="1:18" ht="12" customHeight="1">
      <c r="A606" s="968"/>
      <c r="B606" s="969"/>
      <c r="C606" s="969"/>
      <c r="D606" s="969"/>
      <c r="E606" s="969"/>
      <c r="F606" s="969"/>
      <c r="G606" s="969"/>
      <c r="H606" s="969"/>
      <c r="I606" s="969"/>
      <c r="J606" s="970"/>
      <c r="L606" s="374">
        <f t="shared" si="27"/>
        <v>0</v>
      </c>
      <c r="M606" s="67"/>
      <c r="N606" s="67" t="str">
        <f t="shared" si="28"/>
        <v/>
      </c>
      <c r="O606" s="68">
        <f t="shared" si="26"/>
        <v>0</v>
      </c>
      <c r="P606" s="68" t="s">
        <v>13</v>
      </c>
      <c r="R606" s="68"/>
    </row>
    <row r="607" spans="1:18" ht="12" customHeight="1">
      <c r="A607" s="968"/>
      <c r="B607" s="969"/>
      <c r="C607" s="969"/>
      <c r="D607" s="969"/>
      <c r="E607" s="969"/>
      <c r="F607" s="969"/>
      <c r="G607" s="969"/>
      <c r="H607" s="969"/>
      <c r="I607" s="969"/>
      <c r="J607" s="970"/>
      <c r="L607" s="374">
        <f t="shared" si="27"/>
        <v>0</v>
      </c>
      <c r="M607" s="67"/>
      <c r="N607" s="67" t="str">
        <f t="shared" si="28"/>
        <v/>
      </c>
      <c r="O607" s="68">
        <f t="shared" si="26"/>
        <v>0</v>
      </c>
      <c r="P607" s="68" t="s">
        <v>13</v>
      </c>
      <c r="R607" s="68"/>
    </row>
    <row r="608" spans="1:18" ht="12" customHeight="1">
      <c r="A608" s="968"/>
      <c r="B608" s="969"/>
      <c r="C608" s="969"/>
      <c r="D608" s="969"/>
      <c r="E608" s="969"/>
      <c r="F608" s="969"/>
      <c r="G608" s="969"/>
      <c r="H608" s="969"/>
      <c r="I608" s="969"/>
      <c r="J608" s="970"/>
      <c r="L608" s="374">
        <f t="shared" si="27"/>
        <v>0</v>
      </c>
      <c r="M608" s="67"/>
      <c r="N608" s="67" t="str">
        <f t="shared" si="28"/>
        <v/>
      </c>
      <c r="O608" s="68">
        <f t="shared" si="26"/>
        <v>0</v>
      </c>
      <c r="P608" s="68" t="s">
        <v>13</v>
      </c>
      <c r="R608" s="68"/>
    </row>
    <row r="609" spans="1:18" ht="12" customHeight="1">
      <c r="A609" s="968"/>
      <c r="B609" s="969"/>
      <c r="C609" s="969"/>
      <c r="D609" s="969"/>
      <c r="E609" s="969"/>
      <c r="F609" s="969"/>
      <c r="G609" s="969"/>
      <c r="H609" s="969"/>
      <c r="I609" s="969"/>
      <c r="J609" s="970"/>
      <c r="L609" s="374">
        <f t="shared" si="27"/>
        <v>0</v>
      </c>
      <c r="M609" s="67"/>
      <c r="N609" s="67" t="str">
        <f t="shared" si="28"/>
        <v/>
      </c>
      <c r="O609" s="68">
        <f t="shared" si="26"/>
        <v>0</v>
      </c>
      <c r="P609" s="68" t="s">
        <v>13</v>
      </c>
      <c r="R609" s="68"/>
    </row>
    <row r="610" spans="1:18" ht="12" customHeight="1">
      <c r="A610" s="968"/>
      <c r="B610" s="969"/>
      <c r="C610" s="969"/>
      <c r="D610" s="969"/>
      <c r="E610" s="969"/>
      <c r="F610" s="969"/>
      <c r="G610" s="969"/>
      <c r="H610" s="969"/>
      <c r="I610" s="969"/>
      <c r="J610" s="970"/>
      <c r="L610" s="374">
        <f t="shared" si="27"/>
        <v>0</v>
      </c>
      <c r="M610" s="67"/>
      <c r="N610" s="67" t="str">
        <f t="shared" si="28"/>
        <v/>
      </c>
      <c r="O610" s="68">
        <f t="shared" si="26"/>
        <v>0</v>
      </c>
      <c r="P610" s="68" t="s">
        <v>13</v>
      </c>
      <c r="R610" s="68"/>
    </row>
    <row r="611" spans="1:18" ht="12" customHeight="1">
      <c r="A611" s="968"/>
      <c r="B611" s="969"/>
      <c r="C611" s="969"/>
      <c r="D611" s="969"/>
      <c r="E611" s="969"/>
      <c r="F611" s="969"/>
      <c r="G611" s="969"/>
      <c r="H611" s="969"/>
      <c r="I611" s="969"/>
      <c r="J611" s="970"/>
      <c r="L611" s="374">
        <f t="shared" si="27"/>
        <v>0</v>
      </c>
      <c r="M611" s="67"/>
      <c r="N611" s="67" t="str">
        <f t="shared" si="28"/>
        <v/>
      </c>
      <c r="O611" s="68">
        <f t="shared" si="26"/>
        <v>0</v>
      </c>
      <c r="P611" s="68" t="s">
        <v>13</v>
      </c>
      <c r="R611" s="68"/>
    </row>
    <row r="612" spans="1:18" ht="12" customHeight="1">
      <c r="A612" s="968"/>
      <c r="B612" s="969"/>
      <c r="C612" s="969"/>
      <c r="D612" s="969"/>
      <c r="E612" s="969"/>
      <c r="F612" s="969"/>
      <c r="G612" s="969"/>
      <c r="H612" s="969"/>
      <c r="I612" s="969"/>
      <c r="J612" s="970"/>
      <c r="L612" s="374">
        <f t="shared" si="27"/>
        <v>0</v>
      </c>
      <c r="M612" s="67"/>
      <c r="N612" s="67" t="str">
        <f t="shared" si="28"/>
        <v/>
      </c>
      <c r="O612" s="68">
        <f t="shared" si="26"/>
        <v>0</v>
      </c>
      <c r="P612" s="68" t="s">
        <v>13</v>
      </c>
      <c r="R612" s="68"/>
    </row>
    <row r="613" spans="1:18" ht="12" customHeight="1" thickBot="1">
      <c r="A613" s="971"/>
      <c r="B613" s="972"/>
      <c r="C613" s="972"/>
      <c r="D613" s="972"/>
      <c r="E613" s="972"/>
      <c r="F613" s="972"/>
      <c r="G613" s="972"/>
      <c r="H613" s="972"/>
      <c r="I613" s="972"/>
      <c r="J613" s="973"/>
      <c r="L613" s="374">
        <f t="shared" si="27"/>
        <v>0</v>
      </c>
      <c r="M613" s="67"/>
      <c r="N613" s="67" t="str">
        <f t="shared" si="28"/>
        <v/>
      </c>
      <c r="O613" s="68">
        <f t="shared" si="26"/>
        <v>0</v>
      </c>
      <c r="P613" s="68" t="s">
        <v>13</v>
      </c>
      <c r="R613" s="68"/>
    </row>
    <row r="614" spans="1:18" ht="12" customHeight="1">
      <c r="A614" s="92"/>
      <c r="B614" s="92"/>
      <c r="C614" s="92"/>
      <c r="D614" s="81"/>
      <c r="E614" s="81"/>
      <c r="F614" s="109"/>
      <c r="G614" s="81"/>
      <c r="H614" s="92"/>
      <c r="I614" s="129"/>
      <c r="J614" s="86"/>
      <c r="L614" s="374">
        <f t="shared" si="27"/>
        <v>0</v>
      </c>
      <c r="M614" s="67"/>
      <c r="N614" s="67" t="str">
        <f t="shared" si="28"/>
        <v/>
      </c>
      <c r="O614" s="68">
        <f t="shared" si="26"/>
        <v>0</v>
      </c>
      <c r="R614" s="68"/>
    </row>
    <row r="615" spans="1:18" ht="12" customHeight="1">
      <c r="A615" s="92"/>
      <c r="B615" s="7" t="str">
        <f>Inputs!$C$2</f>
        <v>Rocky Mountain Power</v>
      </c>
      <c r="C615" s="92"/>
      <c r="D615" s="81"/>
      <c r="E615" s="81"/>
      <c r="F615" s="109"/>
      <c r="G615" s="81"/>
      <c r="I615" s="87" t="s">
        <v>0</v>
      </c>
      <c r="J615" s="302">
        <v>8.1</v>
      </c>
      <c r="L615" s="374">
        <f t="shared" si="27"/>
        <v>0</v>
      </c>
      <c r="M615" s="67"/>
      <c r="N615" s="67" t="str">
        <f t="shared" si="28"/>
        <v/>
      </c>
      <c r="O615" s="68">
        <f t="shared" si="26"/>
        <v>0</v>
      </c>
      <c r="R615" s="68"/>
    </row>
    <row r="616" spans="1:18" ht="12" customHeight="1">
      <c r="A616" s="92"/>
      <c r="B616" s="7" t="str">
        <f>Inputs!$C$3</f>
        <v>Utah Results of Operations - December 2014</v>
      </c>
      <c r="C616" s="92"/>
      <c r="D616" s="81"/>
      <c r="E616" s="81"/>
      <c r="F616" s="109"/>
      <c r="G616" s="81"/>
      <c r="H616" s="92"/>
      <c r="I616" s="129"/>
      <c r="J616" s="86"/>
      <c r="L616" s="374">
        <f t="shared" si="27"/>
        <v>0</v>
      </c>
      <c r="M616" s="67"/>
      <c r="N616" s="67" t="str">
        <f t="shared" si="28"/>
        <v/>
      </c>
      <c r="O616" s="68">
        <f t="shared" si="26"/>
        <v>0</v>
      </c>
      <c r="R616" s="68"/>
    </row>
    <row r="617" spans="1:18" ht="12" customHeight="1">
      <c r="A617" s="92"/>
      <c r="B617" s="32" t="s">
        <v>1993</v>
      </c>
      <c r="C617" s="92"/>
      <c r="D617" s="81"/>
      <c r="E617" s="81"/>
      <c r="F617" s="109"/>
      <c r="G617" s="81"/>
      <c r="H617" s="92"/>
      <c r="I617" s="129"/>
      <c r="J617" s="86"/>
      <c r="L617" s="374">
        <f t="shared" si="27"/>
        <v>0</v>
      </c>
      <c r="M617" s="67"/>
      <c r="N617" s="67" t="str">
        <f t="shared" si="28"/>
        <v/>
      </c>
      <c r="O617" s="68">
        <f t="shared" si="26"/>
        <v>0</v>
      </c>
      <c r="R617" s="68"/>
    </row>
    <row r="618" spans="1:18" ht="12" customHeight="1">
      <c r="A618" s="92"/>
      <c r="B618" s="23"/>
      <c r="C618" s="92"/>
      <c r="D618" s="81"/>
      <c r="E618" s="81"/>
      <c r="F618" s="109"/>
      <c r="G618" s="81"/>
      <c r="H618" s="92"/>
      <c r="I618" s="129"/>
      <c r="J618" s="86"/>
      <c r="L618" s="374">
        <f t="shared" si="27"/>
        <v>0</v>
      </c>
      <c r="M618" s="67"/>
      <c r="N618" s="67" t="str">
        <f t="shared" si="28"/>
        <v/>
      </c>
      <c r="O618" s="68">
        <f t="shared" si="26"/>
        <v>0</v>
      </c>
      <c r="R618" s="68"/>
    </row>
    <row r="619" spans="1:18" ht="12" customHeight="1">
      <c r="A619" s="92"/>
      <c r="B619" s="92"/>
      <c r="C619" s="92"/>
      <c r="D619" s="81"/>
      <c r="E619" s="81"/>
      <c r="F619" s="109"/>
      <c r="G619" s="81"/>
      <c r="H619" s="92"/>
      <c r="I619" s="129"/>
      <c r="J619" s="86"/>
      <c r="L619" s="374">
        <f t="shared" si="27"/>
        <v>0</v>
      </c>
      <c r="M619" s="67"/>
      <c r="N619" s="67" t="str">
        <f t="shared" si="28"/>
        <v/>
      </c>
      <c r="O619" s="68">
        <f t="shared" si="26"/>
        <v>0</v>
      </c>
      <c r="R619" s="68"/>
    </row>
    <row r="620" spans="1:18" ht="12" customHeight="1">
      <c r="A620" s="92"/>
      <c r="F620" s="89" t="s">
        <v>1</v>
      </c>
      <c r="H620" s="79"/>
      <c r="I620" s="90" t="str">
        <f>+Inputs!$C$6</f>
        <v>UTAH</v>
      </c>
      <c r="L620" s="374">
        <f t="shared" si="27"/>
        <v>0</v>
      </c>
      <c r="M620" s="67"/>
      <c r="N620" s="67" t="str">
        <f t="shared" si="28"/>
        <v/>
      </c>
      <c r="O620" s="68" t="str">
        <f t="shared" si="26"/>
        <v>TOTAL</v>
      </c>
      <c r="R620" s="68"/>
    </row>
    <row r="621" spans="1:18" ht="12" customHeight="1">
      <c r="A621" s="92"/>
      <c r="D621" s="42" t="s">
        <v>2</v>
      </c>
      <c r="E621" s="42" t="s">
        <v>3</v>
      </c>
      <c r="F621" s="41" t="s">
        <v>4</v>
      </c>
      <c r="G621" s="42" t="s">
        <v>5</v>
      </c>
      <c r="H621" s="42" t="s">
        <v>6</v>
      </c>
      <c r="I621" s="43" t="s">
        <v>7</v>
      </c>
      <c r="J621" s="42" t="s">
        <v>8</v>
      </c>
      <c r="L621" s="374" t="str">
        <f t="shared" si="27"/>
        <v>COMPANY</v>
      </c>
      <c r="M621" s="67"/>
      <c r="N621" s="67" t="str">
        <f t="shared" si="28"/>
        <v>ACCOUNTFACTOR</v>
      </c>
      <c r="O621" s="68" t="str">
        <f t="shared" si="26"/>
        <v>COMPANY</v>
      </c>
      <c r="R621" s="68"/>
    </row>
    <row r="622" spans="1:18" ht="12" customHeight="1">
      <c r="A622" s="92"/>
      <c r="B622" s="38" t="s">
        <v>1989</v>
      </c>
      <c r="C622" s="91"/>
      <c r="D622" s="93"/>
      <c r="E622" s="88"/>
      <c r="F622" s="123"/>
      <c r="G622" s="88"/>
      <c r="H622" s="91"/>
      <c r="I622" s="130"/>
      <c r="J622" s="137"/>
      <c r="L622" s="374">
        <f t="shared" si="27"/>
        <v>0</v>
      </c>
      <c r="M622" s="67"/>
      <c r="N622" s="67" t="str">
        <f t="shared" si="28"/>
        <v/>
      </c>
      <c r="O622" s="68">
        <f t="shared" si="26"/>
        <v>0</v>
      </c>
      <c r="R622" s="68"/>
    </row>
    <row r="623" spans="1:18" ht="12" customHeight="1">
      <c r="A623" s="91"/>
      <c r="B623" s="883" t="s">
        <v>1990</v>
      </c>
      <c r="C623" s="91"/>
      <c r="D623" s="183" t="s">
        <v>1988</v>
      </c>
      <c r="E623" s="183" t="s">
        <v>244</v>
      </c>
      <c r="F623" s="109">
        <v>16153843.879999999</v>
      </c>
      <c r="G623" s="86" t="s">
        <v>27</v>
      </c>
      <c r="H623" s="163">
        <f>VLOOKUP(G623,'Alloc. Factors'!$B$2:$M$110,7,FALSE)</f>
        <v>0.43330006394429971</v>
      </c>
      <c r="I623" s="83">
        <f>F623*H623</f>
        <v>6999461.5861502336</v>
      </c>
      <c r="J623" s="97" t="s">
        <v>246</v>
      </c>
      <c r="L623" s="374">
        <f t="shared" si="27"/>
        <v>16153843.879999999</v>
      </c>
      <c r="M623" s="67"/>
      <c r="N623" s="67" t="str">
        <f t="shared" si="28"/>
        <v>403SPSG</v>
      </c>
      <c r="O623" s="68">
        <f t="shared" si="26"/>
        <v>16153843.879999999</v>
      </c>
      <c r="R623" s="68"/>
    </row>
    <row r="624" spans="1:18" ht="12" customHeight="1">
      <c r="A624" s="91"/>
      <c r="B624" s="884" t="s">
        <v>1991</v>
      </c>
      <c r="C624" s="91"/>
      <c r="D624" s="93">
        <v>407</v>
      </c>
      <c r="E624" s="88" t="s">
        <v>244</v>
      </c>
      <c r="F624" s="123">
        <v>-10699439.840000002</v>
      </c>
      <c r="G624" s="88" t="s">
        <v>146</v>
      </c>
      <c r="H624" s="163">
        <f>VLOOKUP(G624,'Alloc. Factors'!$B$2:$M$110,7,FALSE)</f>
        <v>1</v>
      </c>
      <c r="I624" s="83">
        <f>F624*H624</f>
        <v>-10699439.840000002</v>
      </c>
      <c r="J624" s="97" t="s">
        <v>246</v>
      </c>
      <c r="L624" s="374">
        <f t="shared" si="27"/>
        <v>-10699439.840000002</v>
      </c>
      <c r="M624" s="67"/>
      <c r="N624" s="67" t="str">
        <f t="shared" si="28"/>
        <v>407UT</v>
      </c>
      <c r="O624" s="68">
        <f t="shared" si="26"/>
        <v>-10699439.840000002</v>
      </c>
      <c r="R624" s="68"/>
    </row>
    <row r="625" spans="1:18" ht="12" customHeight="1">
      <c r="A625" s="91"/>
      <c r="B625" s="763" t="s">
        <v>1991</v>
      </c>
      <c r="C625" s="185"/>
      <c r="D625" s="93">
        <v>407</v>
      </c>
      <c r="E625" s="183" t="s">
        <v>244</v>
      </c>
      <c r="F625" s="109">
        <v>-1547392.46</v>
      </c>
      <c r="G625" s="86" t="s">
        <v>150</v>
      </c>
      <c r="H625" s="163">
        <f>VLOOKUP(G625,'Alloc. Factors'!$B$2:$M$110,7,FALSE)</f>
        <v>0</v>
      </c>
      <c r="I625" s="83">
        <f>F625*H625</f>
        <v>0</v>
      </c>
      <c r="J625" s="97" t="s">
        <v>246</v>
      </c>
      <c r="L625" s="374">
        <f t="shared" si="27"/>
        <v>-1547392.46</v>
      </c>
      <c r="M625" s="67"/>
      <c r="N625" s="67" t="str">
        <f t="shared" si="28"/>
        <v>407ID</v>
      </c>
      <c r="O625" s="68">
        <f t="shared" si="26"/>
        <v>-1547392.46</v>
      </c>
      <c r="R625" s="68"/>
    </row>
    <row r="626" spans="1:18" ht="12" customHeight="1">
      <c r="A626" s="91"/>
      <c r="B626" s="883" t="s">
        <v>1991</v>
      </c>
      <c r="C626" s="91"/>
      <c r="D626" s="93">
        <v>407</v>
      </c>
      <c r="E626" s="88" t="s">
        <v>244</v>
      </c>
      <c r="F626" s="123">
        <v>-3907011.5799999996</v>
      </c>
      <c r="G626" s="88" t="s">
        <v>196</v>
      </c>
      <c r="H626" s="163">
        <f>VLOOKUP(G626,'Alloc. Factors'!$B$2:$M$110,7,FALSE)</f>
        <v>0</v>
      </c>
      <c r="I626" s="83">
        <f>F626*H626</f>
        <v>0</v>
      </c>
      <c r="J626" s="97" t="s">
        <v>246</v>
      </c>
      <c r="L626" s="374">
        <f t="shared" si="27"/>
        <v>-3907011.5799999996</v>
      </c>
      <c r="M626" s="67"/>
      <c r="N626" s="67" t="str">
        <f t="shared" si="28"/>
        <v>407WY</v>
      </c>
      <c r="O626" s="68">
        <f t="shared" si="26"/>
        <v>-3907011.5799999996</v>
      </c>
      <c r="R626" s="68"/>
    </row>
    <row r="627" spans="1:18" ht="12" customHeight="1">
      <c r="A627" s="91"/>
      <c r="B627" s="91"/>
      <c r="C627" s="91"/>
      <c r="D627" s="183"/>
      <c r="E627" s="183"/>
      <c r="F627" s="307">
        <v>0</v>
      </c>
      <c r="G627" s="86"/>
      <c r="H627" s="163"/>
      <c r="I627" s="239">
        <f>SUM(I623:I626)</f>
        <v>-3699978.2538497681</v>
      </c>
      <c r="J627" s="97"/>
      <c r="L627" s="374">
        <f t="shared" si="27"/>
        <v>0</v>
      </c>
      <c r="M627" s="67"/>
      <c r="N627" s="67" t="str">
        <f t="shared" si="28"/>
        <v/>
      </c>
      <c r="O627" s="68">
        <f t="shared" si="26"/>
        <v>0</v>
      </c>
      <c r="R627" s="68"/>
    </row>
    <row r="628" spans="1:18" ht="12" customHeight="1">
      <c r="A628" s="91"/>
      <c r="B628" s="36"/>
      <c r="C628" s="91"/>
      <c r="D628" s="93"/>
      <c r="E628" s="88"/>
      <c r="F628" s="123"/>
      <c r="G628" s="88"/>
      <c r="H628" s="91"/>
      <c r="I628" s="130"/>
      <c r="J628" s="137"/>
      <c r="L628" s="374">
        <f t="shared" si="27"/>
        <v>0</v>
      </c>
      <c r="M628" s="67"/>
      <c r="N628" s="67" t="str">
        <f t="shared" si="28"/>
        <v/>
      </c>
      <c r="O628" s="68">
        <f t="shared" si="26"/>
        <v>0</v>
      </c>
      <c r="R628" s="68"/>
    </row>
    <row r="629" spans="1:18" ht="12" customHeight="1">
      <c r="A629" s="91"/>
      <c r="B629" s="227"/>
      <c r="C629" s="185"/>
      <c r="D629" s="183"/>
      <c r="E629" s="183"/>
      <c r="F629" s="109"/>
      <c r="G629" s="86"/>
      <c r="H629" s="163"/>
      <c r="I629" s="83"/>
      <c r="J629" s="97"/>
      <c r="L629" s="374">
        <f t="shared" si="27"/>
        <v>0</v>
      </c>
      <c r="M629" s="67"/>
      <c r="N629" s="67" t="str">
        <f t="shared" si="28"/>
        <v/>
      </c>
      <c r="O629" s="68">
        <f t="shared" si="26"/>
        <v>0</v>
      </c>
      <c r="R629" s="68"/>
    </row>
    <row r="630" spans="1:18" ht="12" customHeight="1">
      <c r="A630" s="91"/>
      <c r="B630" s="885"/>
      <c r="C630" s="92"/>
      <c r="D630" s="81"/>
      <c r="E630" s="81"/>
      <c r="F630" s="86"/>
      <c r="G630" s="86"/>
      <c r="H630" s="163"/>
      <c r="I630" s="83"/>
      <c r="J630" s="97"/>
      <c r="L630" s="374">
        <f t="shared" si="27"/>
        <v>0</v>
      </c>
      <c r="M630" s="67"/>
      <c r="N630" s="67" t="str">
        <f t="shared" si="28"/>
        <v/>
      </c>
      <c r="O630" s="68">
        <f t="shared" si="26"/>
        <v>0</v>
      </c>
      <c r="R630" s="68"/>
    </row>
    <row r="631" spans="1:18" ht="12" customHeight="1">
      <c r="A631" s="91"/>
      <c r="B631" s="36"/>
      <c r="C631" s="92"/>
      <c r="D631" s="81"/>
      <c r="E631" s="81"/>
      <c r="F631" s="86"/>
      <c r="G631" s="86"/>
      <c r="H631" s="163"/>
      <c r="I631" s="83"/>
      <c r="J631" s="97"/>
      <c r="L631" s="374">
        <f t="shared" si="27"/>
        <v>0</v>
      </c>
      <c r="M631" s="67"/>
      <c r="N631" s="67" t="str">
        <f t="shared" si="28"/>
        <v/>
      </c>
      <c r="O631" s="68">
        <f t="shared" si="26"/>
        <v>0</v>
      </c>
      <c r="R631" s="68"/>
    </row>
    <row r="632" spans="1:18" ht="12" customHeight="1">
      <c r="A632" s="91"/>
      <c r="B632" s="884"/>
      <c r="C632" s="144"/>
      <c r="D632" s="146"/>
      <c r="E632" s="88"/>
      <c r="F632" s="68"/>
      <c r="G632" s="81"/>
      <c r="H632" s="163"/>
      <c r="I632" s="83"/>
      <c r="J632" s="88"/>
      <c r="L632" s="374">
        <f t="shared" si="27"/>
        <v>0</v>
      </c>
      <c r="M632" s="67"/>
      <c r="N632" s="67" t="str">
        <f t="shared" si="28"/>
        <v/>
      </c>
      <c r="O632" s="68">
        <f t="shared" si="26"/>
        <v>0</v>
      </c>
      <c r="R632" s="68"/>
    </row>
    <row r="633" spans="1:18" ht="12" customHeight="1">
      <c r="A633" s="91"/>
      <c r="B633" s="884"/>
      <c r="C633" s="92"/>
      <c r="D633" s="81"/>
      <c r="E633" s="88"/>
      <c r="F633" s="86"/>
      <c r="G633" s="86"/>
      <c r="H633" s="163"/>
      <c r="I633" s="83"/>
      <c r="J633" s="97"/>
      <c r="L633" s="374">
        <f t="shared" si="27"/>
        <v>0</v>
      </c>
      <c r="M633" s="67"/>
      <c r="N633" s="67" t="str">
        <f t="shared" si="28"/>
        <v/>
      </c>
      <c r="O633" s="68">
        <f t="shared" si="26"/>
        <v>0</v>
      </c>
      <c r="R633" s="68"/>
    </row>
    <row r="634" spans="1:18" ht="12" customHeight="1">
      <c r="A634" s="91"/>
      <c r="B634" s="884"/>
      <c r="C634" s="92"/>
      <c r="D634" s="81"/>
      <c r="E634" s="88"/>
      <c r="F634" s="86"/>
      <c r="G634" s="86"/>
      <c r="H634" s="163"/>
      <c r="I634" s="83"/>
      <c r="J634" s="95"/>
      <c r="L634" s="374">
        <f t="shared" si="27"/>
        <v>0</v>
      </c>
      <c r="M634" s="67"/>
      <c r="N634" s="67" t="str">
        <f t="shared" si="28"/>
        <v/>
      </c>
      <c r="O634" s="68">
        <f t="shared" si="26"/>
        <v>0</v>
      </c>
      <c r="R634" s="68"/>
    </row>
    <row r="635" spans="1:18" ht="12" customHeight="1">
      <c r="A635" s="91"/>
      <c r="B635" s="96"/>
      <c r="C635" s="92"/>
      <c r="D635" s="81"/>
      <c r="E635" s="81"/>
      <c r="F635" s="86"/>
      <c r="G635" s="86"/>
      <c r="H635" s="163"/>
      <c r="I635" s="83"/>
      <c r="J635" s="97"/>
      <c r="L635" s="374">
        <f t="shared" si="27"/>
        <v>0</v>
      </c>
      <c r="M635" s="67"/>
      <c r="N635" s="67" t="str">
        <f t="shared" si="28"/>
        <v/>
      </c>
      <c r="O635" s="68">
        <f t="shared" si="26"/>
        <v>0</v>
      </c>
      <c r="R635" s="68"/>
    </row>
    <row r="636" spans="1:18" ht="12" customHeight="1">
      <c r="A636" s="91"/>
      <c r="B636" s="38"/>
      <c r="C636" s="92"/>
      <c r="D636" s="81"/>
      <c r="E636" s="81"/>
      <c r="F636" s="86"/>
      <c r="G636" s="86"/>
      <c r="H636" s="82"/>
      <c r="I636" s="83"/>
      <c r="J636" s="95"/>
      <c r="L636" s="374">
        <f t="shared" si="27"/>
        <v>0</v>
      </c>
      <c r="M636" s="67"/>
      <c r="N636" s="67" t="str">
        <f t="shared" si="28"/>
        <v/>
      </c>
      <c r="O636" s="68">
        <f t="shared" si="26"/>
        <v>0</v>
      </c>
      <c r="R636" s="68"/>
    </row>
    <row r="637" spans="1:18" ht="12" customHeight="1">
      <c r="A637" s="91"/>
      <c r="B637" s="884"/>
      <c r="C637" s="92"/>
      <c r="D637" s="81"/>
      <c r="E637" s="81"/>
      <c r="F637" s="86"/>
      <c r="G637" s="86"/>
      <c r="H637" s="163"/>
      <c r="I637" s="83"/>
      <c r="J637" s="95"/>
      <c r="L637" s="374">
        <f t="shared" si="27"/>
        <v>0</v>
      </c>
      <c r="M637" s="67"/>
      <c r="N637" s="67" t="str">
        <f t="shared" si="28"/>
        <v/>
      </c>
      <c r="O637" s="68">
        <f t="shared" si="26"/>
        <v>0</v>
      </c>
      <c r="R637" s="68"/>
    </row>
    <row r="638" spans="1:18" ht="12" customHeight="1">
      <c r="A638" s="91"/>
      <c r="B638" s="884"/>
      <c r="C638" s="144"/>
      <c r="D638" s="146"/>
      <c r="E638" s="145"/>
      <c r="F638" s="68"/>
      <c r="G638" s="81"/>
      <c r="H638" s="163"/>
      <c r="I638" s="83"/>
      <c r="J638" s="88"/>
      <c r="L638" s="374">
        <f t="shared" si="27"/>
        <v>0</v>
      </c>
      <c r="M638" s="67"/>
      <c r="N638" s="67" t="str">
        <f t="shared" si="28"/>
        <v/>
      </c>
      <c r="O638" s="68">
        <f t="shared" si="26"/>
        <v>0</v>
      </c>
      <c r="R638" s="68"/>
    </row>
    <row r="639" spans="1:18" ht="12" customHeight="1">
      <c r="A639" s="91"/>
      <c r="B639" s="884"/>
      <c r="C639" s="185"/>
      <c r="D639" s="183"/>
      <c r="E639" s="183"/>
      <c r="F639" s="109"/>
      <c r="G639" s="86"/>
      <c r="H639" s="163"/>
      <c r="I639" s="83"/>
      <c r="J639" s="97"/>
      <c r="L639" s="374">
        <f t="shared" si="27"/>
        <v>0</v>
      </c>
      <c r="M639" s="67"/>
      <c r="N639" s="67" t="str">
        <f t="shared" si="28"/>
        <v/>
      </c>
      <c r="O639" s="68">
        <f t="shared" si="26"/>
        <v>0</v>
      </c>
      <c r="R639" s="68"/>
    </row>
    <row r="640" spans="1:18" ht="12" customHeight="1">
      <c r="A640" s="91"/>
      <c r="B640" s="148"/>
      <c r="C640" s="144"/>
      <c r="D640" s="144"/>
      <c r="E640" s="144"/>
      <c r="F640" s="144"/>
      <c r="G640" s="144"/>
      <c r="H640" s="144"/>
      <c r="I640" s="144"/>
      <c r="J640" s="95"/>
      <c r="L640" s="374">
        <f t="shared" si="27"/>
        <v>0</v>
      </c>
      <c r="M640" s="67"/>
      <c r="N640" s="67" t="str">
        <f t="shared" si="28"/>
        <v/>
      </c>
      <c r="O640" s="68">
        <f t="shared" si="26"/>
        <v>0</v>
      </c>
      <c r="R640" s="68"/>
    </row>
    <row r="641" spans="1:18" ht="12" customHeight="1">
      <c r="A641" s="91"/>
      <c r="B641" s="884"/>
      <c r="C641" s="106"/>
      <c r="D641" s="93"/>
      <c r="E641" s="93"/>
      <c r="F641" s="117"/>
      <c r="G641" s="93"/>
      <c r="H641" s="163"/>
      <c r="I641" s="83"/>
      <c r="J641" s="83"/>
      <c r="L641" s="374">
        <f t="shared" si="27"/>
        <v>0</v>
      </c>
      <c r="M641" s="67"/>
      <c r="N641" s="67" t="str">
        <f t="shared" si="28"/>
        <v/>
      </c>
      <c r="O641" s="68">
        <f t="shared" si="26"/>
        <v>0</v>
      </c>
      <c r="R641" s="68"/>
    </row>
    <row r="642" spans="1:18" ht="12" customHeight="1">
      <c r="A642" s="91"/>
      <c r="B642" s="884"/>
      <c r="C642" s="144"/>
      <c r="D642" s="183"/>
      <c r="E642" s="183"/>
      <c r="F642" s="109"/>
      <c r="G642" s="86"/>
      <c r="H642" s="163"/>
      <c r="I642" s="83"/>
      <c r="J642" s="97"/>
      <c r="L642" s="374">
        <f t="shared" si="27"/>
        <v>0</v>
      </c>
      <c r="M642" s="67"/>
      <c r="N642" s="67" t="str">
        <f t="shared" si="28"/>
        <v/>
      </c>
      <c r="O642" s="68">
        <f t="shared" si="26"/>
        <v>0</v>
      </c>
      <c r="R642" s="68"/>
    </row>
    <row r="643" spans="1:18" ht="12" customHeight="1">
      <c r="A643" s="91"/>
      <c r="B643" s="884"/>
      <c r="C643" s="185"/>
      <c r="D643" s="183"/>
      <c r="E643" s="183"/>
      <c r="F643" s="109"/>
      <c r="G643" s="86"/>
      <c r="H643" s="163"/>
      <c r="I643" s="83"/>
      <c r="J643" s="97"/>
      <c r="L643" s="374">
        <f t="shared" si="27"/>
        <v>0</v>
      </c>
      <c r="M643" s="67"/>
      <c r="N643" s="67" t="str">
        <f t="shared" si="28"/>
        <v/>
      </c>
      <c r="O643" s="68">
        <f t="shared" si="26"/>
        <v>0</v>
      </c>
      <c r="R643" s="68"/>
    </row>
    <row r="644" spans="1:18" ht="12" customHeight="1">
      <c r="A644" s="91"/>
      <c r="B644" s="36"/>
      <c r="C644" s="91"/>
      <c r="D644" s="93"/>
      <c r="E644" s="88"/>
      <c r="F644" s="123"/>
      <c r="G644" s="88"/>
      <c r="H644" s="91"/>
      <c r="I644" s="130"/>
      <c r="J644" s="137"/>
      <c r="L644" s="374">
        <f t="shared" si="27"/>
        <v>0</v>
      </c>
      <c r="M644" s="67"/>
      <c r="N644" s="67" t="str">
        <f t="shared" si="28"/>
        <v/>
      </c>
      <c r="O644" s="68">
        <f t="shared" si="26"/>
        <v>0</v>
      </c>
      <c r="R644" s="68"/>
    </row>
    <row r="645" spans="1:18" ht="12" customHeight="1">
      <c r="A645" s="91"/>
      <c r="B645" s="884"/>
      <c r="C645" s="185"/>
      <c r="D645" s="183"/>
      <c r="E645" s="183"/>
      <c r="F645" s="109"/>
      <c r="G645" s="86"/>
      <c r="H645" s="163"/>
      <c r="I645" s="83"/>
      <c r="J645" s="97"/>
      <c r="L645" s="374">
        <f t="shared" si="27"/>
        <v>0</v>
      </c>
      <c r="M645" s="67"/>
      <c r="N645" s="67" t="str">
        <f t="shared" si="28"/>
        <v/>
      </c>
      <c r="O645" s="68">
        <f t="shared" si="26"/>
        <v>0</v>
      </c>
      <c r="R645" s="68"/>
    </row>
    <row r="646" spans="1:18" ht="12" customHeight="1">
      <c r="A646" s="91"/>
      <c r="B646" s="884"/>
      <c r="C646" s="144"/>
      <c r="D646" s="146"/>
      <c r="E646" s="145"/>
      <c r="F646" s="68"/>
      <c r="G646" s="81"/>
      <c r="H646" s="163"/>
      <c r="I646" s="83"/>
      <c r="J646" s="88"/>
      <c r="L646" s="374">
        <f t="shared" si="27"/>
        <v>0</v>
      </c>
      <c r="M646" s="67"/>
      <c r="N646" s="67" t="str">
        <f t="shared" si="28"/>
        <v/>
      </c>
      <c r="O646" s="68">
        <f t="shared" ref="O646:O680" si="29">+F646</f>
        <v>0</v>
      </c>
      <c r="R646" s="68"/>
    </row>
    <row r="647" spans="1:18" ht="12" customHeight="1">
      <c r="A647" s="91"/>
      <c r="B647" s="884"/>
      <c r="C647" s="185"/>
      <c r="D647" s="183"/>
      <c r="E647" s="183"/>
      <c r="F647" s="109"/>
      <c r="G647" s="86"/>
      <c r="H647" s="163"/>
      <c r="I647" s="83"/>
      <c r="J647" s="97"/>
      <c r="L647" s="374">
        <f t="shared" ref="L647:L680" si="30">IF(E647&gt;0,F647,0)</f>
        <v>0</v>
      </c>
      <c r="M647" s="67"/>
      <c r="N647" s="67" t="str">
        <f t="shared" ref="N647:N680" si="31">+D647&amp;G647</f>
        <v/>
      </c>
      <c r="O647" s="68">
        <f t="shared" si="29"/>
        <v>0</v>
      </c>
      <c r="R647" s="68"/>
    </row>
    <row r="648" spans="1:18" ht="12" customHeight="1">
      <c r="A648" s="91"/>
      <c r="B648" s="96"/>
      <c r="C648" s="92"/>
      <c r="D648" s="81"/>
      <c r="E648" s="81"/>
      <c r="F648" s="86"/>
      <c r="G648" s="86"/>
      <c r="H648" s="163"/>
      <c r="I648" s="83"/>
      <c r="J648" s="97"/>
      <c r="L648" s="374">
        <f t="shared" si="30"/>
        <v>0</v>
      </c>
      <c r="M648" s="67"/>
      <c r="N648" s="67" t="str">
        <f t="shared" si="31"/>
        <v/>
      </c>
      <c r="O648" s="68">
        <f t="shared" si="29"/>
        <v>0</v>
      </c>
      <c r="R648" s="68"/>
    </row>
    <row r="649" spans="1:18" ht="12" customHeight="1">
      <c r="A649" s="91"/>
      <c r="B649" s="92"/>
      <c r="C649" s="92"/>
      <c r="D649" s="81"/>
      <c r="E649" s="81"/>
      <c r="F649" s="86"/>
      <c r="G649" s="86"/>
      <c r="H649" s="163"/>
      <c r="I649" s="83"/>
      <c r="J649" s="97"/>
      <c r="L649" s="374">
        <f t="shared" si="30"/>
        <v>0</v>
      </c>
      <c r="M649" s="67"/>
      <c r="N649" s="67" t="str">
        <f t="shared" si="31"/>
        <v/>
      </c>
      <c r="O649" s="68">
        <f t="shared" si="29"/>
        <v>0</v>
      </c>
      <c r="R649" s="68"/>
    </row>
    <row r="650" spans="1:18" ht="12" customHeight="1">
      <c r="A650" s="91"/>
      <c r="B650" s="91"/>
      <c r="C650" s="91"/>
      <c r="D650" s="93"/>
      <c r="E650" s="88"/>
      <c r="F650" s="123"/>
      <c r="G650" s="88"/>
      <c r="H650" s="91"/>
      <c r="I650" s="130"/>
      <c r="J650" s="137"/>
      <c r="L650" s="374">
        <f t="shared" si="30"/>
        <v>0</v>
      </c>
      <c r="M650" s="67"/>
      <c r="N650" s="67" t="str">
        <f t="shared" si="31"/>
        <v/>
      </c>
      <c r="O650" s="68">
        <f t="shared" si="29"/>
        <v>0</v>
      </c>
      <c r="R650" s="68"/>
    </row>
    <row r="651" spans="1:18" ht="12" customHeight="1">
      <c r="A651" s="91"/>
      <c r="B651" s="91"/>
      <c r="C651" s="91"/>
      <c r="D651" s="93"/>
      <c r="E651" s="88"/>
      <c r="F651" s="123"/>
      <c r="G651" s="88"/>
      <c r="H651" s="91"/>
      <c r="I651" s="130"/>
      <c r="J651" s="137"/>
      <c r="L651" s="374">
        <f t="shared" si="30"/>
        <v>0</v>
      </c>
      <c r="M651" s="67"/>
      <c r="N651" s="67" t="str">
        <f t="shared" si="31"/>
        <v/>
      </c>
      <c r="O651" s="68">
        <f t="shared" si="29"/>
        <v>0</v>
      </c>
      <c r="R651" s="68"/>
    </row>
    <row r="652" spans="1:18" ht="12" customHeight="1">
      <c r="A652" s="91"/>
      <c r="B652" s="823"/>
      <c r="C652" s="91"/>
      <c r="D652" s="93"/>
      <c r="E652" s="88"/>
      <c r="F652" s="123"/>
      <c r="G652" s="88"/>
      <c r="H652" s="91"/>
      <c r="I652" s="130"/>
      <c r="J652" s="137"/>
      <c r="L652" s="374">
        <f t="shared" si="30"/>
        <v>0</v>
      </c>
      <c r="M652" s="67"/>
      <c r="N652" s="67" t="str">
        <f t="shared" si="31"/>
        <v/>
      </c>
      <c r="O652" s="68">
        <f t="shared" si="29"/>
        <v>0</v>
      </c>
      <c r="R652" s="68"/>
    </row>
    <row r="653" spans="1:18" ht="12" customHeight="1">
      <c r="A653" s="91"/>
      <c r="B653" s="91"/>
      <c r="C653" s="91"/>
      <c r="D653" s="93"/>
      <c r="E653" s="88"/>
      <c r="F653" s="123"/>
      <c r="G653" s="88"/>
      <c r="H653" s="91"/>
      <c r="I653" s="130"/>
      <c r="J653" s="137"/>
      <c r="L653" s="374">
        <f t="shared" si="30"/>
        <v>0</v>
      </c>
      <c r="M653" s="67"/>
      <c r="N653" s="67" t="str">
        <f t="shared" si="31"/>
        <v/>
      </c>
      <c r="O653" s="68">
        <f t="shared" si="29"/>
        <v>0</v>
      </c>
      <c r="R653" s="68"/>
    </row>
    <row r="654" spans="1:18" ht="12" customHeight="1">
      <c r="A654" s="91"/>
      <c r="B654" s="36"/>
      <c r="C654" s="91"/>
      <c r="D654" s="93"/>
      <c r="E654" s="88"/>
      <c r="F654" s="123"/>
      <c r="G654" s="88"/>
      <c r="H654" s="91"/>
      <c r="I654" s="130"/>
      <c r="J654" s="137"/>
      <c r="L654" s="374">
        <f t="shared" si="30"/>
        <v>0</v>
      </c>
      <c r="M654" s="67"/>
      <c r="N654" s="67" t="str">
        <f t="shared" si="31"/>
        <v/>
      </c>
      <c r="O654" s="68">
        <f t="shared" si="29"/>
        <v>0</v>
      </c>
      <c r="R654" s="68"/>
    </row>
    <row r="655" spans="1:18" ht="12" customHeight="1">
      <c r="A655" s="91"/>
      <c r="B655" s="227"/>
      <c r="C655" s="185"/>
      <c r="D655" s="183"/>
      <c r="E655" s="183"/>
      <c r="F655" s="109"/>
      <c r="G655" s="86"/>
      <c r="H655" s="163"/>
      <c r="I655" s="83"/>
      <c r="J655" s="97"/>
      <c r="L655" s="374">
        <f t="shared" si="30"/>
        <v>0</v>
      </c>
      <c r="M655" s="67"/>
      <c r="N655" s="67" t="str">
        <f t="shared" si="31"/>
        <v/>
      </c>
      <c r="O655" s="68">
        <f t="shared" si="29"/>
        <v>0</v>
      </c>
      <c r="R655" s="68"/>
    </row>
    <row r="656" spans="1:18" ht="12" customHeight="1">
      <c r="A656" s="91"/>
      <c r="B656" s="91"/>
      <c r="C656" s="91"/>
      <c r="D656" s="93"/>
      <c r="E656" s="88"/>
      <c r="F656" s="123"/>
      <c r="G656" s="88"/>
      <c r="H656" s="91"/>
      <c r="I656" s="130"/>
      <c r="J656" s="137"/>
      <c r="L656" s="374">
        <f t="shared" si="30"/>
        <v>0</v>
      </c>
      <c r="M656" s="67"/>
      <c r="N656" s="67" t="str">
        <f t="shared" si="31"/>
        <v/>
      </c>
      <c r="O656" s="68">
        <f t="shared" si="29"/>
        <v>0</v>
      </c>
      <c r="R656" s="68"/>
    </row>
    <row r="657" spans="1:18" ht="12" customHeight="1">
      <c r="A657" s="91"/>
      <c r="B657" s="91"/>
      <c r="C657" s="91"/>
      <c r="D657" s="93"/>
      <c r="E657" s="88"/>
      <c r="F657" s="123"/>
      <c r="G657" s="88"/>
      <c r="H657" s="91"/>
      <c r="I657" s="130"/>
      <c r="J657" s="137"/>
      <c r="L657" s="374">
        <f t="shared" si="30"/>
        <v>0</v>
      </c>
      <c r="M657" s="67"/>
      <c r="N657" s="67" t="str">
        <f t="shared" si="31"/>
        <v/>
      </c>
      <c r="O657" s="68">
        <f t="shared" si="29"/>
        <v>0</v>
      </c>
      <c r="R657" s="68"/>
    </row>
    <row r="658" spans="1:18" ht="12" customHeight="1">
      <c r="A658" s="91"/>
      <c r="B658" s="36"/>
      <c r="C658" s="91"/>
      <c r="D658" s="93"/>
      <c r="E658" s="88"/>
      <c r="F658" s="123"/>
      <c r="G658" s="88"/>
      <c r="H658" s="91"/>
      <c r="I658" s="130"/>
      <c r="J658" s="137"/>
      <c r="L658" s="374">
        <f t="shared" si="30"/>
        <v>0</v>
      </c>
      <c r="M658" s="67"/>
      <c r="N658" s="67" t="str">
        <f t="shared" si="31"/>
        <v/>
      </c>
      <c r="O658" s="68">
        <f t="shared" si="29"/>
        <v>0</v>
      </c>
      <c r="R658" s="68"/>
    </row>
    <row r="659" spans="1:18" ht="12" customHeight="1">
      <c r="A659" s="91"/>
      <c r="B659" s="227"/>
      <c r="C659" s="185"/>
      <c r="D659" s="183"/>
      <c r="E659" s="183"/>
      <c r="F659" s="109"/>
      <c r="G659" s="86"/>
      <c r="H659" s="163"/>
      <c r="I659" s="83"/>
      <c r="J659" s="97"/>
      <c r="L659" s="374">
        <f t="shared" si="30"/>
        <v>0</v>
      </c>
      <c r="M659" s="67"/>
      <c r="N659" s="67" t="str">
        <f t="shared" si="31"/>
        <v/>
      </c>
      <c r="O659" s="68">
        <f t="shared" si="29"/>
        <v>0</v>
      </c>
      <c r="R659" s="68"/>
    </row>
    <row r="660" spans="1:18" ht="12" customHeight="1">
      <c r="A660" s="91"/>
      <c r="B660" s="227"/>
      <c r="C660" s="185"/>
      <c r="D660" s="183"/>
      <c r="E660" s="183"/>
      <c r="F660" s="109"/>
      <c r="G660" s="86"/>
      <c r="H660" s="163"/>
      <c r="I660" s="83"/>
      <c r="J660" s="97"/>
      <c r="L660" s="374">
        <f t="shared" si="30"/>
        <v>0</v>
      </c>
      <c r="M660" s="67"/>
      <c r="N660" s="67" t="str">
        <f t="shared" si="31"/>
        <v/>
      </c>
      <c r="O660" s="68">
        <f t="shared" si="29"/>
        <v>0</v>
      </c>
      <c r="R660" s="68"/>
    </row>
    <row r="661" spans="1:18" ht="12" customHeight="1">
      <c r="A661" s="91"/>
      <c r="B661" s="96"/>
      <c r="C661" s="92"/>
      <c r="D661" s="81"/>
      <c r="E661" s="81"/>
      <c r="F661" s="86"/>
      <c r="G661" s="86"/>
      <c r="H661" s="163"/>
      <c r="I661" s="83"/>
      <c r="J661" s="97"/>
      <c r="L661" s="374">
        <f t="shared" si="30"/>
        <v>0</v>
      </c>
      <c r="M661" s="67"/>
      <c r="N661" s="67" t="str">
        <f t="shared" si="31"/>
        <v/>
      </c>
      <c r="O661" s="68">
        <f t="shared" si="29"/>
        <v>0</v>
      </c>
      <c r="R661" s="68"/>
    </row>
    <row r="662" spans="1:18" ht="12" customHeight="1">
      <c r="A662" s="91"/>
      <c r="B662" s="92"/>
      <c r="C662" s="92"/>
      <c r="D662" s="81"/>
      <c r="E662" s="81"/>
      <c r="F662" s="86"/>
      <c r="G662" s="86"/>
      <c r="H662" s="163"/>
      <c r="I662" s="83"/>
      <c r="J662" s="97"/>
      <c r="L662" s="374">
        <f t="shared" si="30"/>
        <v>0</v>
      </c>
      <c r="M662" s="67"/>
      <c r="N662" s="67" t="str">
        <f t="shared" si="31"/>
        <v/>
      </c>
      <c r="O662" s="68">
        <f t="shared" si="29"/>
        <v>0</v>
      </c>
      <c r="R662" s="68"/>
    </row>
    <row r="663" spans="1:18" ht="12" customHeight="1">
      <c r="A663" s="91"/>
      <c r="B663" s="91"/>
      <c r="C663" s="91"/>
      <c r="D663" s="93"/>
      <c r="E663" s="88"/>
      <c r="F663" s="123"/>
      <c r="G663" s="88"/>
      <c r="H663" s="91"/>
      <c r="I663" s="130"/>
      <c r="J663" s="137"/>
      <c r="L663" s="374">
        <f t="shared" si="30"/>
        <v>0</v>
      </c>
      <c r="M663" s="67"/>
      <c r="N663" s="67" t="str">
        <f t="shared" si="31"/>
        <v/>
      </c>
      <c r="O663" s="68">
        <f t="shared" si="29"/>
        <v>0</v>
      </c>
      <c r="R663" s="68"/>
    </row>
    <row r="664" spans="1:18" ht="12" customHeight="1">
      <c r="A664" s="91"/>
      <c r="B664" s="91"/>
      <c r="C664" s="91"/>
      <c r="D664" s="93"/>
      <c r="E664" s="88"/>
      <c r="F664" s="123"/>
      <c r="G664" s="88"/>
      <c r="H664" s="91"/>
      <c r="I664" s="130"/>
      <c r="J664" s="137"/>
      <c r="L664" s="374">
        <f t="shared" si="30"/>
        <v>0</v>
      </c>
      <c r="M664" s="67"/>
      <c r="N664" s="67" t="str">
        <f t="shared" si="31"/>
        <v/>
      </c>
      <c r="O664" s="68">
        <f t="shared" si="29"/>
        <v>0</v>
      </c>
      <c r="R664" s="68"/>
    </row>
    <row r="665" spans="1:18" ht="12" customHeight="1">
      <c r="A665" s="91"/>
      <c r="B665" s="91"/>
      <c r="C665" s="91"/>
      <c r="D665" s="93"/>
      <c r="E665" s="88"/>
      <c r="F665" s="123"/>
      <c r="G665" s="88"/>
      <c r="H665" s="91"/>
      <c r="I665" s="130"/>
      <c r="J665" s="137"/>
      <c r="L665" s="374">
        <f t="shared" si="30"/>
        <v>0</v>
      </c>
      <c r="M665" s="67"/>
      <c r="N665" s="67" t="str">
        <f t="shared" si="31"/>
        <v/>
      </c>
      <c r="O665" s="68">
        <f t="shared" si="29"/>
        <v>0</v>
      </c>
      <c r="R665" s="68"/>
    </row>
    <row r="666" spans="1:18" ht="12" customHeight="1">
      <c r="A666" s="91"/>
      <c r="B666" s="91"/>
      <c r="C666" s="91"/>
      <c r="D666" s="93"/>
      <c r="E666" s="88"/>
      <c r="F666" s="123"/>
      <c r="G666" s="88"/>
      <c r="H666" s="91"/>
      <c r="I666" s="130"/>
      <c r="J666" s="137"/>
      <c r="L666" s="374">
        <f t="shared" si="30"/>
        <v>0</v>
      </c>
      <c r="M666" s="67"/>
      <c r="N666" s="67" t="str">
        <f t="shared" si="31"/>
        <v/>
      </c>
      <c r="O666" s="68">
        <f t="shared" si="29"/>
        <v>0</v>
      </c>
      <c r="R666" s="68"/>
    </row>
    <row r="667" spans="1:18" ht="12" customHeight="1">
      <c r="A667" s="91"/>
      <c r="B667" s="91"/>
      <c r="C667" s="91"/>
      <c r="D667" s="93"/>
      <c r="E667" s="88"/>
      <c r="F667" s="123"/>
      <c r="G667" s="88"/>
      <c r="H667" s="91"/>
      <c r="I667" s="130"/>
      <c r="J667" s="137"/>
      <c r="L667" s="374">
        <f t="shared" si="30"/>
        <v>0</v>
      </c>
      <c r="M667" s="67"/>
      <c r="N667" s="67" t="str">
        <f t="shared" si="31"/>
        <v/>
      </c>
      <c r="O667" s="68">
        <f t="shared" si="29"/>
        <v>0</v>
      </c>
      <c r="R667" s="68"/>
    </row>
    <row r="668" spans="1:18" ht="12" customHeight="1">
      <c r="A668" s="91"/>
      <c r="B668" s="91"/>
      <c r="C668" s="91"/>
      <c r="D668" s="93"/>
      <c r="E668" s="88"/>
      <c r="F668" s="123"/>
      <c r="G668" s="88"/>
      <c r="H668" s="91"/>
      <c r="I668" s="130"/>
      <c r="J668" s="137"/>
      <c r="L668" s="374">
        <f t="shared" si="30"/>
        <v>0</v>
      </c>
      <c r="M668" s="67"/>
      <c r="N668" s="67" t="str">
        <f t="shared" si="31"/>
        <v/>
      </c>
      <c r="O668" s="68">
        <f t="shared" si="29"/>
        <v>0</v>
      </c>
      <c r="R668" s="68"/>
    </row>
    <row r="669" spans="1:18" ht="12" customHeight="1">
      <c r="A669" s="91"/>
      <c r="B669" s="91"/>
      <c r="C669" s="91"/>
      <c r="D669" s="93"/>
      <c r="E669" s="88"/>
      <c r="F669" s="123"/>
      <c r="G669" s="88"/>
      <c r="H669" s="91"/>
      <c r="I669" s="130"/>
      <c r="J669" s="137"/>
      <c r="L669" s="374">
        <f t="shared" si="30"/>
        <v>0</v>
      </c>
      <c r="M669" s="67"/>
      <c r="N669" s="67" t="str">
        <f t="shared" si="31"/>
        <v/>
      </c>
      <c r="O669" s="68">
        <f t="shared" si="29"/>
        <v>0</v>
      </c>
      <c r="R669" s="68"/>
    </row>
    <row r="670" spans="1:18" ht="12" customHeight="1">
      <c r="A670" s="91"/>
      <c r="B670" s="9" t="s">
        <v>13</v>
      </c>
      <c r="C670" s="91"/>
      <c r="D670" s="93"/>
      <c r="E670" s="88"/>
      <c r="F670" s="123"/>
      <c r="G670" s="88"/>
      <c r="H670" s="91"/>
      <c r="I670" s="130"/>
      <c r="J670" s="137"/>
      <c r="L670" s="374">
        <f t="shared" si="30"/>
        <v>0</v>
      </c>
      <c r="M670" s="67"/>
      <c r="N670" s="67" t="str">
        <f t="shared" si="31"/>
        <v/>
      </c>
      <c r="O670" s="68">
        <f t="shared" si="29"/>
        <v>0</v>
      </c>
      <c r="R670" s="68"/>
    </row>
    <row r="671" spans="1:18" ht="12" customHeight="1" thickBot="1">
      <c r="A671" s="91"/>
      <c r="B671" s="9" t="s">
        <v>12</v>
      </c>
      <c r="C671" s="91"/>
      <c r="D671" s="93"/>
      <c r="E671" s="88"/>
      <c r="F671" s="123"/>
      <c r="G671" s="88"/>
      <c r="H671" s="91"/>
      <c r="I671" s="130"/>
      <c r="J671" s="137"/>
      <c r="L671" s="374">
        <f t="shared" si="30"/>
        <v>0</v>
      </c>
      <c r="M671" s="67"/>
      <c r="N671" s="67" t="str">
        <f t="shared" si="31"/>
        <v/>
      </c>
      <c r="O671" s="68">
        <f t="shared" si="29"/>
        <v>0</v>
      </c>
      <c r="R671" s="68"/>
    </row>
    <row r="672" spans="1:18" ht="12" customHeight="1">
      <c r="A672" s="111"/>
      <c r="B672" s="161"/>
      <c r="C672" s="112"/>
      <c r="D672" s="113"/>
      <c r="E672" s="113"/>
      <c r="F672" s="114"/>
      <c r="G672" s="113"/>
      <c r="H672" s="113"/>
      <c r="I672" s="154"/>
      <c r="J672" s="115"/>
      <c r="L672" s="374">
        <f t="shared" si="30"/>
        <v>0</v>
      </c>
      <c r="M672" s="67"/>
      <c r="N672" s="67" t="str">
        <f t="shared" si="31"/>
        <v/>
      </c>
      <c r="O672" s="68">
        <f t="shared" si="29"/>
        <v>0</v>
      </c>
      <c r="R672" s="68"/>
    </row>
    <row r="673" spans="1:18" ht="12" customHeight="1">
      <c r="A673" s="116"/>
      <c r="B673" s="106"/>
      <c r="C673" s="106"/>
      <c r="D673" s="93"/>
      <c r="E673" s="93"/>
      <c r="F673" s="117"/>
      <c r="G673" s="93"/>
      <c r="H673" s="93"/>
      <c r="I673" s="153"/>
      <c r="J673" s="118"/>
      <c r="L673" s="374">
        <f t="shared" si="30"/>
        <v>0</v>
      </c>
      <c r="M673" s="67"/>
      <c r="N673" s="67" t="str">
        <f t="shared" si="31"/>
        <v/>
      </c>
      <c r="O673" s="68">
        <f t="shared" si="29"/>
        <v>0</v>
      </c>
      <c r="R673" s="68"/>
    </row>
    <row r="674" spans="1:18" ht="12" customHeight="1">
      <c r="A674" s="116"/>
      <c r="B674" s="106"/>
      <c r="C674" s="106"/>
      <c r="D674" s="93"/>
      <c r="E674" s="93"/>
      <c r="F674" s="117"/>
      <c r="G674" s="93"/>
      <c r="H674" s="93"/>
      <c r="I674" s="153"/>
      <c r="J674" s="118"/>
      <c r="L674" s="374">
        <f t="shared" si="30"/>
        <v>0</v>
      </c>
      <c r="M674" s="67"/>
      <c r="N674" s="67" t="str">
        <f t="shared" si="31"/>
        <v/>
      </c>
      <c r="O674" s="68">
        <f t="shared" si="29"/>
        <v>0</v>
      </c>
      <c r="R674" s="68"/>
    </row>
    <row r="675" spans="1:18" ht="12" customHeight="1">
      <c r="A675" s="116"/>
      <c r="B675" s="106"/>
      <c r="C675" s="106"/>
      <c r="D675" s="93"/>
      <c r="E675" s="93"/>
      <c r="F675" s="117"/>
      <c r="G675" s="93"/>
      <c r="H675" s="93"/>
      <c r="I675" s="153"/>
      <c r="J675" s="118"/>
      <c r="L675" s="374">
        <f t="shared" si="30"/>
        <v>0</v>
      </c>
      <c r="M675" s="67"/>
      <c r="N675" s="67" t="str">
        <f t="shared" si="31"/>
        <v/>
      </c>
      <c r="O675" s="68">
        <f t="shared" si="29"/>
        <v>0</v>
      </c>
      <c r="R675" s="68"/>
    </row>
    <row r="676" spans="1:18" ht="12" customHeight="1">
      <c r="A676" s="116"/>
      <c r="B676" s="106"/>
      <c r="C676" s="106"/>
      <c r="D676" s="93"/>
      <c r="E676" s="93"/>
      <c r="F676" s="117"/>
      <c r="G676" s="93"/>
      <c r="H676" s="93"/>
      <c r="I676" s="153"/>
      <c r="J676" s="118"/>
      <c r="L676" s="374">
        <f t="shared" si="30"/>
        <v>0</v>
      </c>
      <c r="M676" s="67"/>
      <c r="N676" s="67" t="str">
        <f t="shared" si="31"/>
        <v/>
      </c>
      <c r="O676" s="68">
        <f t="shared" si="29"/>
        <v>0</v>
      </c>
      <c r="R676" s="68"/>
    </row>
    <row r="677" spans="1:18" ht="12" customHeight="1">
      <c r="A677" s="116"/>
      <c r="B677" s="106"/>
      <c r="C677" s="106"/>
      <c r="D677" s="93"/>
      <c r="E677" s="93"/>
      <c r="F677" s="117"/>
      <c r="G677" s="93"/>
      <c r="H677" s="106"/>
      <c r="I677" s="107"/>
      <c r="J677" s="118"/>
      <c r="L677" s="374">
        <f t="shared" si="30"/>
        <v>0</v>
      </c>
      <c r="M677" s="67"/>
      <c r="N677" s="67" t="str">
        <f t="shared" si="31"/>
        <v/>
      </c>
      <c r="O677" s="68">
        <f t="shared" si="29"/>
        <v>0</v>
      </c>
      <c r="R677" s="68"/>
    </row>
    <row r="678" spans="1:18" ht="12" customHeight="1">
      <c r="A678" s="116"/>
      <c r="B678" s="106"/>
      <c r="C678" s="106"/>
      <c r="D678" s="93"/>
      <c r="E678" s="93"/>
      <c r="F678" s="117"/>
      <c r="G678" s="93"/>
      <c r="H678" s="106"/>
      <c r="I678" s="107"/>
      <c r="J678" s="118"/>
      <c r="L678" s="374">
        <f t="shared" si="30"/>
        <v>0</v>
      </c>
      <c r="M678" s="67"/>
      <c r="N678" s="67" t="str">
        <f t="shared" si="31"/>
        <v/>
      </c>
      <c r="O678" s="68">
        <f t="shared" si="29"/>
        <v>0</v>
      </c>
      <c r="R678" s="68"/>
    </row>
    <row r="679" spans="1:18" ht="12" customHeight="1">
      <c r="A679" s="116"/>
      <c r="B679" s="106"/>
      <c r="C679" s="106"/>
      <c r="D679" s="93"/>
      <c r="E679" s="93"/>
      <c r="F679" s="117"/>
      <c r="G679" s="93"/>
      <c r="H679" s="106"/>
      <c r="I679" s="107"/>
      <c r="J679" s="118"/>
      <c r="L679" s="374">
        <f t="shared" si="30"/>
        <v>0</v>
      </c>
      <c r="M679" s="67"/>
      <c r="N679" s="67" t="str">
        <f t="shared" si="31"/>
        <v/>
      </c>
      <c r="O679" s="68">
        <f t="shared" si="29"/>
        <v>0</v>
      </c>
      <c r="R679" s="68"/>
    </row>
    <row r="680" spans="1:18" ht="12" customHeight="1">
      <c r="A680" s="116"/>
      <c r="B680" s="106"/>
      <c r="C680" s="106"/>
      <c r="D680" s="93"/>
      <c r="E680" s="93"/>
      <c r="F680" s="117"/>
      <c r="G680" s="93"/>
      <c r="H680" s="106"/>
      <c r="I680" s="107"/>
      <c r="J680" s="118"/>
      <c r="L680" s="374">
        <f t="shared" si="30"/>
        <v>0</v>
      </c>
      <c r="M680" s="67"/>
      <c r="N680" s="67" t="str">
        <f t="shared" si="31"/>
        <v/>
      </c>
      <c r="O680" s="68">
        <f t="shared" si="29"/>
        <v>0</v>
      </c>
      <c r="R680" s="68"/>
    </row>
    <row r="681" spans="1:18" ht="12" customHeight="1" thickBot="1">
      <c r="A681" s="138"/>
      <c r="B681" s="139"/>
      <c r="C681" s="139"/>
      <c r="D681" s="140"/>
      <c r="E681" s="140"/>
      <c r="F681" s="141"/>
      <c r="G681" s="140"/>
      <c r="H681" s="139"/>
      <c r="I681" s="142"/>
      <c r="J681" s="143"/>
      <c r="L681" s="379">
        <f>SUM(L65:L680)</f>
        <v>143993504.27139962</v>
      </c>
      <c r="M681" s="379">
        <f>SUM(M65:M680)</f>
        <v>0</v>
      </c>
      <c r="N681" s="379">
        <f>SUM(N65:N680)</f>
        <v>0</v>
      </c>
      <c r="O681" s="379">
        <f>SUM(O65:O680)</f>
        <v>143993504.27139962</v>
      </c>
      <c r="R681" s="68"/>
    </row>
    <row r="682" spans="1:18" ht="12" customHeight="1">
      <c r="L682" s="79"/>
      <c r="M682" s="67"/>
      <c r="N682" s="67"/>
      <c r="O682" s="753" t="s">
        <v>13</v>
      </c>
      <c r="R682" s="68"/>
    </row>
    <row r="683" spans="1:18" ht="12" customHeight="1">
      <c r="L683" s="79"/>
      <c r="M683" s="67"/>
      <c r="N683" s="67"/>
      <c r="O683" s="67"/>
      <c r="R683" s="68"/>
    </row>
    <row r="684" spans="1:18" ht="12" customHeight="1">
      <c r="L684" s="79"/>
      <c r="M684" s="67"/>
      <c r="N684" s="67"/>
      <c r="O684" s="67"/>
    </row>
    <row r="685" spans="1:18" ht="12" customHeight="1">
      <c r="L685" s="79"/>
      <c r="M685" s="67"/>
      <c r="N685" s="67"/>
      <c r="O685" s="67"/>
    </row>
    <row r="686" spans="1:18" ht="12" customHeight="1">
      <c r="L686" s="79"/>
      <c r="M686" s="67"/>
      <c r="N686" s="67"/>
      <c r="O686" s="67"/>
    </row>
    <row r="687" spans="1:18" ht="12" customHeight="1">
      <c r="L687" s="79"/>
      <c r="M687" s="67"/>
      <c r="N687" s="67"/>
      <c r="O687" s="67"/>
    </row>
    <row r="688" spans="1:18" ht="12" customHeight="1">
      <c r="L688" s="79"/>
      <c r="M688" s="67"/>
      <c r="N688" s="67"/>
      <c r="O688" s="67"/>
    </row>
    <row r="689" spans="12:15" ht="12" customHeight="1">
      <c r="L689" s="79"/>
      <c r="M689" s="67"/>
      <c r="N689" s="67"/>
      <c r="O689" s="67"/>
    </row>
    <row r="690" spans="12:15" ht="12" customHeight="1">
      <c r="L690" s="79"/>
      <c r="M690" s="67"/>
      <c r="N690" s="67"/>
      <c r="O690" s="67"/>
    </row>
    <row r="691" spans="12:15" ht="12" customHeight="1">
      <c r="L691" s="79"/>
      <c r="M691" s="67"/>
      <c r="N691" s="67"/>
      <c r="O691" s="67"/>
    </row>
    <row r="692" spans="12:15" ht="12" customHeight="1">
      <c r="L692" s="79"/>
      <c r="M692" s="67"/>
      <c r="N692" s="67"/>
      <c r="O692" s="67"/>
    </row>
    <row r="693" spans="12:15" ht="12" customHeight="1">
      <c r="L693" s="79"/>
      <c r="M693" s="67"/>
      <c r="N693" s="67"/>
      <c r="O693" s="67"/>
    </row>
    <row r="694" spans="12:15" ht="12" customHeight="1">
      <c r="L694" s="79"/>
      <c r="M694" s="67"/>
      <c r="N694" s="67"/>
      <c r="O694" s="67"/>
    </row>
    <row r="695" spans="12:15" ht="12" customHeight="1">
      <c r="L695" s="79"/>
      <c r="M695" s="67"/>
      <c r="N695" s="67"/>
      <c r="O695" s="67"/>
    </row>
    <row r="696" spans="12:15" ht="12" customHeight="1">
      <c r="L696" s="79"/>
      <c r="M696" s="67"/>
      <c r="N696" s="67"/>
      <c r="O696" s="67"/>
    </row>
    <row r="697" spans="12:15" ht="12" customHeight="1">
      <c r="L697" s="79"/>
      <c r="M697" s="67"/>
      <c r="N697" s="67"/>
      <c r="O697" s="67"/>
    </row>
    <row r="698" spans="12:15" ht="12" customHeight="1">
      <c r="L698" s="79"/>
      <c r="M698" s="67"/>
      <c r="N698" s="67"/>
      <c r="O698" s="67"/>
    </row>
    <row r="699" spans="12:15" ht="12" customHeight="1">
      <c r="L699" s="79"/>
      <c r="M699" s="67"/>
      <c r="N699" s="67"/>
      <c r="O699" s="67"/>
    </row>
    <row r="700" spans="12:15" ht="12" customHeight="1">
      <c r="L700" s="79"/>
      <c r="M700" s="67"/>
      <c r="N700" s="67"/>
      <c r="O700" s="67"/>
    </row>
    <row r="701" spans="12:15" ht="12" customHeight="1">
      <c r="L701" s="79"/>
      <c r="M701" s="67"/>
      <c r="N701" s="67"/>
      <c r="O701" s="67"/>
    </row>
    <row r="702" spans="12:15" ht="12" customHeight="1">
      <c r="L702" s="79"/>
      <c r="M702" s="67"/>
      <c r="N702" s="67"/>
      <c r="O702" s="67"/>
    </row>
    <row r="703" spans="12:15" ht="12" customHeight="1">
      <c r="L703" s="79"/>
      <c r="M703" s="67"/>
      <c r="N703" s="67"/>
      <c r="O703" s="67"/>
    </row>
    <row r="704" spans="12:15" ht="12" customHeight="1">
      <c r="L704" s="79"/>
      <c r="M704" s="67"/>
      <c r="N704" s="67"/>
      <c r="O704" s="67"/>
    </row>
    <row r="705" spans="12:15" ht="12" customHeight="1">
      <c r="L705" s="79"/>
      <c r="M705" s="67"/>
      <c r="N705" s="67"/>
      <c r="O705" s="67"/>
    </row>
    <row r="706" spans="12:15" ht="12" customHeight="1">
      <c r="L706" s="79"/>
      <c r="M706" s="67"/>
      <c r="N706" s="67"/>
      <c r="O706" s="67"/>
    </row>
    <row r="707" spans="12:15" ht="12" customHeight="1">
      <c r="L707" s="79"/>
      <c r="M707" s="67"/>
      <c r="N707" s="67"/>
      <c r="O707" s="67"/>
    </row>
    <row r="708" spans="12:15" ht="12" customHeight="1">
      <c r="L708" s="79"/>
      <c r="M708" s="67"/>
      <c r="N708" s="67"/>
      <c r="O708" s="67"/>
    </row>
    <row r="709" spans="12:15" ht="12" customHeight="1">
      <c r="L709" s="79"/>
      <c r="M709" s="67"/>
      <c r="N709" s="67"/>
      <c r="O709" s="67"/>
    </row>
    <row r="710" spans="12:15" ht="12" customHeight="1">
      <c r="L710" s="79"/>
      <c r="M710" s="67"/>
      <c r="N710" s="67"/>
      <c r="O710" s="67"/>
    </row>
    <row r="711" spans="12:15" ht="12" customHeight="1">
      <c r="L711" s="79"/>
      <c r="M711" s="67"/>
      <c r="N711" s="67"/>
      <c r="O711" s="67"/>
    </row>
    <row r="712" spans="12:15" ht="12" customHeight="1">
      <c r="L712" s="79"/>
      <c r="M712" s="67"/>
      <c r="N712" s="67"/>
      <c r="O712" s="67"/>
    </row>
    <row r="713" spans="12:15" ht="12" customHeight="1">
      <c r="L713" s="79"/>
      <c r="M713" s="67"/>
      <c r="N713" s="67"/>
      <c r="O713" s="67"/>
    </row>
    <row r="714" spans="12:15" ht="12" customHeight="1">
      <c r="L714" s="79"/>
      <c r="M714" s="67"/>
      <c r="N714" s="67"/>
      <c r="O714" s="67"/>
    </row>
    <row r="715" spans="12:15" ht="12" customHeight="1">
      <c r="L715" s="79"/>
      <c r="M715" s="67"/>
      <c r="N715" s="67"/>
      <c r="O715" s="67"/>
    </row>
    <row r="716" spans="12:15" ht="12" customHeight="1">
      <c r="L716" s="79"/>
      <c r="M716" s="67"/>
      <c r="N716" s="67"/>
      <c r="O716" s="67"/>
    </row>
    <row r="717" spans="12:15" ht="12" customHeight="1">
      <c r="L717" s="79"/>
      <c r="M717" s="67"/>
      <c r="N717" s="67"/>
      <c r="O717" s="67"/>
    </row>
    <row r="718" spans="12:15" ht="12" customHeight="1">
      <c r="L718" s="79"/>
      <c r="M718" s="67"/>
      <c r="N718" s="67"/>
      <c r="O718" s="67"/>
    </row>
    <row r="719" spans="12:15" ht="12" customHeight="1">
      <c r="L719" s="79"/>
      <c r="M719" s="67"/>
      <c r="N719" s="67"/>
      <c r="O719" s="67"/>
    </row>
    <row r="720" spans="12:15" ht="12" customHeight="1">
      <c r="L720" s="79"/>
      <c r="M720" s="67"/>
      <c r="N720" s="67"/>
      <c r="O720" s="67"/>
    </row>
    <row r="721" spans="12:15" ht="12" customHeight="1">
      <c r="L721" s="79"/>
      <c r="M721" s="67"/>
      <c r="N721" s="67"/>
      <c r="O721" s="67"/>
    </row>
    <row r="722" spans="12:15" ht="12" customHeight="1">
      <c r="L722" s="79"/>
      <c r="M722" s="67"/>
      <c r="N722" s="67"/>
      <c r="O722" s="67"/>
    </row>
    <row r="723" spans="12:15" ht="12" customHeight="1">
      <c r="L723" s="79"/>
      <c r="M723" s="67"/>
      <c r="N723" s="67"/>
      <c r="O723" s="67"/>
    </row>
    <row r="724" spans="12:15" ht="12" customHeight="1">
      <c r="L724" s="79"/>
      <c r="M724" s="67"/>
      <c r="N724" s="67"/>
      <c r="O724" s="67"/>
    </row>
    <row r="725" spans="12:15" ht="12" customHeight="1">
      <c r="L725" s="79"/>
      <c r="M725" s="67"/>
      <c r="N725" s="67"/>
      <c r="O725" s="67"/>
    </row>
    <row r="726" spans="12:15" ht="12" customHeight="1">
      <c r="L726" s="79"/>
      <c r="M726" s="67"/>
      <c r="N726" s="67"/>
      <c r="O726" s="67"/>
    </row>
    <row r="727" spans="12:15" ht="12" customHeight="1">
      <c r="L727" s="79"/>
      <c r="M727" s="67"/>
      <c r="N727" s="67"/>
      <c r="O727" s="67"/>
    </row>
    <row r="728" spans="12:15" ht="12" customHeight="1">
      <c r="L728" s="79"/>
      <c r="M728" s="67"/>
      <c r="N728" s="67"/>
      <c r="O728" s="67"/>
    </row>
    <row r="729" spans="12:15" ht="12" customHeight="1">
      <c r="L729" s="79"/>
      <c r="M729" s="67"/>
      <c r="N729" s="67"/>
      <c r="O729" s="67"/>
    </row>
    <row r="730" spans="12:15" ht="12" customHeight="1">
      <c r="L730" s="79"/>
      <c r="M730" s="67"/>
      <c r="N730" s="67"/>
      <c r="O730" s="67"/>
    </row>
    <row r="731" spans="12:15" ht="12" customHeight="1">
      <c r="L731" s="79"/>
      <c r="M731" s="67"/>
      <c r="N731" s="67"/>
      <c r="O731" s="67"/>
    </row>
    <row r="732" spans="12:15" ht="12" customHeight="1">
      <c r="L732" s="79"/>
      <c r="M732" s="67"/>
      <c r="N732" s="67"/>
      <c r="O732" s="67"/>
    </row>
    <row r="733" spans="12:15" ht="12" customHeight="1">
      <c r="L733" s="79"/>
      <c r="M733" s="67"/>
      <c r="N733" s="67"/>
      <c r="O733" s="67"/>
    </row>
    <row r="734" spans="12:15" ht="12" customHeight="1">
      <c r="L734" s="79"/>
      <c r="M734" s="67"/>
      <c r="N734" s="67"/>
      <c r="O734" s="67"/>
    </row>
    <row r="735" spans="12:15" ht="12" customHeight="1">
      <c r="L735" s="79"/>
      <c r="M735" s="67"/>
      <c r="N735" s="67"/>
      <c r="O735" s="67"/>
    </row>
    <row r="736" spans="12:15" ht="12" customHeight="1">
      <c r="L736" s="79"/>
      <c r="M736" s="67"/>
      <c r="N736" s="67"/>
      <c r="O736" s="67"/>
    </row>
    <row r="737" spans="12:15" ht="12" customHeight="1">
      <c r="L737" s="79"/>
      <c r="M737" s="67"/>
      <c r="N737" s="67"/>
      <c r="O737" s="67"/>
    </row>
    <row r="738" spans="12:15" ht="12" customHeight="1">
      <c r="L738" s="79"/>
      <c r="M738" s="67"/>
      <c r="N738" s="67"/>
      <c r="O738" s="67"/>
    </row>
    <row r="739" spans="12:15" ht="12" customHeight="1">
      <c r="L739" s="79"/>
      <c r="M739" s="67"/>
      <c r="N739" s="67"/>
      <c r="O739" s="67"/>
    </row>
    <row r="740" spans="12:15" ht="12" customHeight="1">
      <c r="L740" s="79"/>
      <c r="M740" s="67"/>
      <c r="N740" s="67"/>
      <c r="O740" s="67"/>
    </row>
    <row r="741" spans="12:15" ht="12" customHeight="1">
      <c r="L741" s="79"/>
      <c r="M741" s="67"/>
      <c r="N741" s="67"/>
      <c r="O741" s="67"/>
    </row>
    <row r="742" spans="12:15" ht="12" customHeight="1">
      <c r="L742" s="79"/>
      <c r="M742" s="67"/>
      <c r="N742" s="67"/>
      <c r="O742" s="67"/>
    </row>
    <row r="743" spans="12:15" ht="12" customHeight="1">
      <c r="L743" s="79"/>
      <c r="M743" s="67"/>
      <c r="N743" s="67"/>
      <c r="O743" s="67"/>
    </row>
    <row r="744" spans="12:15" ht="12" customHeight="1">
      <c r="L744" s="79"/>
      <c r="M744" s="67"/>
      <c r="N744" s="67"/>
      <c r="O744" s="67"/>
    </row>
    <row r="745" spans="12:15" ht="12" customHeight="1">
      <c r="L745" s="79"/>
      <c r="M745" s="67"/>
      <c r="N745" s="67"/>
      <c r="O745" s="67"/>
    </row>
    <row r="746" spans="12:15" ht="12" customHeight="1">
      <c r="L746" s="79"/>
      <c r="M746" s="67"/>
      <c r="N746" s="67"/>
      <c r="O746" s="67"/>
    </row>
    <row r="747" spans="12:15" ht="12" customHeight="1">
      <c r="L747" s="79"/>
      <c r="M747" s="67"/>
      <c r="N747" s="67"/>
      <c r="O747" s="67"/>
    </row>
    <row r="748" spans="12:15" ht="12" customHeight="1">
      <c r="L748" s="79"/>
      <c r="M748" s="67"/>
      <c r="N748" s="67"/>
      <c r="O748" s="67"/>
    </row>
    <row r="749" spans="12:15" ht="12" customHeight="1">
      <c r="L749" s="79"/>
      <c r="M749" s="67"/>
      <c r="N749" s="67"/>
      <c r="O749" s="67"/>
    </row>
    <row r="750" spans="12:15" ht="12" customHeight="1">
      <c r="L750" s="79"/>
      <c r="M750" s="67"/>
      <c r="N750" s="67"/>
      <c r="O750" s="67"/>
    </row>
    <row r="751" spans="12:15" ht="12" customHeight="1">
      <c r="L751" s="79"/>
      <c r="M751" s="67"/>
      <c r="N751" s="67"/>
      <c r="O751" s="67"/>
    </row>
    <row r="752" spans="12:15" ht="12" customHeight="1">
      <c r="L752" s="79"/>
      <c r="M752" s="67"/>
      <c r="N752" s="67"/>
      <c r="O752" s="67"/>
    </row>
    <row r="753" spans="12:15" ht="12" customHeight="1">
      <c r="L753" s="79"/>
      <c r="M753" s="67"/>
      <c r="N753" s="67"/>
      <c r="O753" s="67"/>
    </row>
    <row r="754" spans="12:15" ht="12" customHeight="1">
      <c r="L754" s="79"/>
      <c r="M754" s="67"/>
      <c r="N754" s="67"/>
      <c r="O754" s="67"/>
    </row>
    <row r="755" spans="12:15" ht="12" customHeight="1">
      <c r="L755" s="79"/>
      <c r="M755" s="67"/>
      <c r="N755" s="67"/>
      <c r="O755" s="67"/>
    </row>
    <row r="756" spans="12:15" ht="12" customHeight="1">
      <c r="L756" s="79"/>
      <c r="M756" s="67"/>
      <c r="N756" s="67"/>
      <c r="O756" s="67"/>
    </row>
    <row r="757" spans="12:15" ht="12" customHeight="1">
      <c r="L757" s="79"/>
      <c r="M757" s="67"/>
      <c r="N757" s="67"/>
      <c r="O757" s="67"/>
    </row>
    <row r="758" spans="12:15" ht="12" customHeight="1">
      <c r="L758" s="79"/>
      <c r="M758" s="67"/>
      <c r="N758" s="67"/>
      <c r="O758" s="67"/>
    </row>
    <row r="759" spans="12:15" ht="12" customHeight="1">
      <c r="L759" s="79"/>
      <c r="M759" s="67"/>
      <c r="N759" s="67"/>
      <c r="O759" s="67"/>
    </row>
    <row r="760" spans="12:15" ht="12" customHeight="1">
      <c r="L760" s="79"/>
      <c r="M760" s="67"/>
      <c r="N760" s="67"/>
      <c r="O760" s="67"/>
    </row>
    <row r="761" spans="12:15" ht="12" customHeight="1">
      <c r="L761" s="79"/>
      <c r="M761" s="67"/>
      <c r="N761" s="67"/>
      <c r="O761" s="67"/>
    </row>
    <row r="762" spans="12:15" ht="12" customHeight="1">
      <c r="L762" s="79"/>
      <c r="M762" s="67"/>
      <c r="N762" s="67"/>
      <c r="O762" s="67"/>
    </row>
    <row r="763" spans="12:15" ht="12" customHeight="1">
      <c r="L763" s="79"/>
      <c r="M763" s="67"/>
      <c r="N763" s="67"/>
      <c r="O763" s="67"/>
    </row>
    <row r="764" spans="12:15" ht="12" customHeight="1">
      <c r="L764" s="79"/>
      <c r="M764" s="67"/>
      <c r="N764" s="67"/>
      <c r="O764" s="67"/>
    </row>
    <row r="765" spans="12:15" ht="12" customHeight="1">
      <c r="L765" s="79"/>
      <c r="M765" s="67"/>
      <c r="N765" s="67"/>
      <c r="O765" s="67"/>
    </row>
    <row r="766" spans="12:15" ht="12" customHeight="1">
      <c r="L766" s="79"/>
      <c r="M766" s="67"/>
      <c r="N766" s="67"/>
      <c r="O766" s="67"/>
    </row>
    <row r="767" spans="12:15" ht="12" customHeight="1">
      <c r="L767" s="79"/>
      <c r="M767" s="67"/>
      <c r="N767" s="67"/>
      <c r="O767" s="67"/>
    </row>
    <row r="768" spans="12:15" ht="12" customHeight="1">
      <c r="L768" s="79"/>
      <c r="M768" s="67"/>
      <c r="N768" s="67"/>
      <c r="O768" s="67"/>
    </row>
    <row r="769" spans="12:15" ht="12" customHeight="1">
      <c r="L769" s="79"/>
      <c r="M769" s="67"/>
      <c r="N769" s="67"/>
      <c r="O769" s="67"/>
    </row>
    <row r="770" spans="12:15" ht="12" customHeight="1">
      <c r="L770" s="79"/>
      <c r="M770" s="67"/>
      <c r="N770" s="67"/>
      <c r="O770" s="67"/>
    </row>
    <row r="771" spans="12:15" ht="12" customHeight="1">
      <c r="L771" s="79"/>
      <c r="M771" s="67"/>
      <c r="N771" s="67"/>
      <c r="O771" s="67"/>
    </row>
    <row r="772" spans="12:15" ht="12" customHeight="1">
      <c r="L772" s="79"/>
      <c r="M772" s="67"/>
      <c r="N772" s="67"/>
      <c r="O772" s="67"/>
    </row>
    <row r="773" spans="12:15" ht="12" customHeight="1">
      <c r="L773" s="79"/>
      <c r="M773" s="67"/>
      <c r="N773" s="67"/>
      <c r="O773" s="67"/>
    </row>
    <row r="774" spans="12:15" ht="12" customHeight="1">
      <c r="L774" s="79"/>
      <c r="M774" s="67"/>
      <c r="N774" s="67"/>
      <c r="O774" s="67"/>
    </row>
    <row r="775" spans="12:15" ht="12" customHeight="1">
      <c r="L775" s="79"/>
      <c r="M775" s="67"/>
      <c r="N775" s="67"/>
      <c r="O775" s="67"/>
    </row>
    <row r="776" spans="12:15" ht="12" customHeight="1">
      <c r="L776" s="79"/>
      <c r="M776" s="67"/>
      <c r="N776" s="67"/>
      <c r="O776" s="67"/>
    </row>
    <row r="777" spans="12:15" ht="12" customHeight="1">
      <c r="L777" s="79"/>
      <c r="M777" s="67"/>
      <c r="N777" s="67"/>
      <c r="O777" s="67"/>
    </row>
    <row r="778" spans="12:15" ht="12" customHeight="1">
      <c r="L778" s="79"/>
      <c r="M778" s="67"/>
      <c r="N778" s="67"/>
      <c r="O778" s="67"/>
    </row>
    <row r="779" spans="12:15" ht="12" customHeight="1">
      <c r="L779" s="79"/>
      <c r="M779" s="67"/>
      <c r="N779" s="67"/>
      <c r="O779" s="67"/>
    </row>
    <row r="780" spans="12:15" ht="12" customHeight="1">
      <c r="L780" s="79"/>
      <c r="M780" s="67"/>
      <c r="N780" s="67"/>
      <c r="O780" s="67"/>
    </row>
    <row r="781" spans="12:15" ht="12" customHeight="1">
      <c r="L781" s="79"/>
      <c r="M781" s="67"/>
      <c r="N781" s="67"/>
      <c r="O781" s="67"/>
    </row>
    <row r="782" spans="12:15" ht="12" customHeight="1">
      <c r="L782" s="79"/>
      <c r="M782" s="67"/>
      <c r="N782" s="67"/>
      <c r="O782" s="67"/>
    </row>
    <row r="783" spans="12:15" ht="12" customHeight="1">
      <c r="L783" s="79"/>
      <c r="M783" s="67"/>
      <c r="N783" s="67"/>
      <c r="O783" s="67"/>
    </row>
    <row r="784" spans="12:15" ht="12" customHeight="1">
      <c r="L784" s="79"/>
      <c r="M784" s="67"/>
      <c r="N784" s="67"/>
      <c r="O784" s="67"/>
    </row>
    <row r="785" spans="12:15" ht="12" customHeight="1">
      <c r="L785" s="79"/>
      <c r="M785" s="67"/>
      <c r="N785" s="67"/>
      <c r="O785" s="67"/>
    </row>
    <row r="786" spans="12:15" ht="12" customHeight="1">
      <c r="L786" s="79"/>
      <c r="M786" s="67"/>
      <c r="N786" s="67"/>
      <c r="O786" s="67"/>
    </row>
    <row r="787" spans="12:15" ht="12" customHeight="1">
      <c r="L787" s="79"/>
      <c r="M787" s="67"/>
      <c r="N787" s="67"/>
      <c r="O787" s="67"/>
    </row>
    <row r="788" spans="12:15" ht="12" customHeight="1">
      <c r="L788" s="79"/>
      <c r="M788" s="67"/>
      <c r="N788" s="67"/>
      <c r="O788" s="67"/>
    </row>
    <row r="789" spans="12:15" ht="12" customHeight="1">
      <c r="L789" s="79"/>
      <c r="M789" s="67"/>
      <c r="N789" s="67"/>
      <c r="O789" s="67"/>
    </row>
    <row r="790" spans="12:15" ht="12" customHeight="1">
      <c r="L790" s="79"/>
      <c r="M790" s="67"/>
      <c r="N790" s="67"/>
      <c r="O790" s="67"/>
    </row>
    <row r="791" spans="12:15" ht="12" customHeight="1">
      <c r="L791" s="79"/>
      <c r="M791" s="67"/>
      <c r="N791" s="67"/>
      <c r="O791" s="67"/>
    </row>
    <row r="792" spans="12:15" ht="12" customHeight="1">
      <c r="L792" s="79"/>
      <c r="M792" s="67"/>
      <c r="N792" s="67"/>
      <c r="O792" s="67"/>
    </row>
    <row r="793" spans="12:15" ht="12" customHeight="1">
      <c r="L793" s="79"/>
      <c r="M793" s="67"/>
      <c r="N793" s="67"/>
      <c r="O793" s="67"/>
    </row>
    <row r="794" spans="12:15" ht="12" customHeight="1">
      <c r="L794" s="79"/>
      <c r="M794" s="67"/>
      <c r="N794" s="67"/>
      <c r="O794" s="67"/>
    </row>
    <row r="795" spans="12:15" ht="12" customHeight="1">
      <c r="L795" s="79"/>
      <c r="M795" s="67"/>
      <c r="N795" s="67"/>
      <c r="O795" s="67"/>
    </row>
    <row r="796" spans="12:15" ht="12" customHeight="1">
      <c r="L796" s="79"/>
      <c r="M796" s="67"/>
      <c r="N796" s="67"/>
      <c r="O796" s="67"/>
    </row>
    <row r="797" spans="12:15" ht="12" customHeight="1">
      <c r="L797" s="79"/>
      <c r="M797" s="67"/>
      <c r="N797" s="67"/>
      <c r="O797" s="67"/>
    </row>
    <row r="798" spans="12:15" ht="12" customHeight="1">
      <c r="L798" s="79"/>
      <c r="M798" s="67"/>
      <c r="N798" s="67"/>
      <c r="O798" s="67"/>
    </row>
    <row r="799" spans="12:15" ht="12" customHeight="1">
      <c r="L799" s="79"/>
      <c r="M799" s="67"/>
      <c r="N799" s="67"/>
      <c r="O799" s="67"/>
    </row>
    <row r="800" spans="12:15" ht="12" customHeight="1">
      <c r="L800" s="79"/>
      <c r="M800" s="67"/>
      <c r="N800" s="67"/>
      <c r="O800" s="67"/>
    </row>
    <row r="801" spans="12:15" ht="12" customHeight="1">
      <c r="L801" s="79"/>
      <c r="M801" s="67"/>
      <c r="N801" s="67"/>
      <c r="O801" s="67"/>
    </row>
    <row r="802" spans="12:15" ht="12" customHeight="1">
      <c r="L802" s="79"/>
      <c r="M802" s="67"/>
      <c r="N802" s="67"/>
      <c r="O802" s="67"/>
    </row>
    <row r="803" spans="12:15" ht="12" customHeight="1">
      <c r="L803" s="79"/>
      <c r="M803" s="67"/>
      <c r="N803" s="67"/>
      <c r="O803" s="67"/>
    </row>
    <row r="804" spans="12:15" ht="12" customHeight="1">
      <c r="L804" s="79"/>
      <c r="M804" s="67"/>
      <c r="N804" s="67"/>
      <c r="O804" s="67"/>
    </row>
    <row r="805" spans="12:15" ht="12" customHeight="1">
      <c r="L805" s="79"/>
      <c r="M805" s="67"/>
      <c r="N805" s="67"/>
      <c r="O805" s="67"/>
    </row>
    <row r="806" spans="12:15" ht="12" customHeight="1">
      <c r="L806" s="79"/>
      <c r="M806" s="67"/>
      <c r="N806" s="67"/>
      <c r="O806" s="67"/>
    </row>
    <row r="807" spans="12:15" ht="12" customHeight="1">
      <c r="L807" s="79"/>
      <c r="M807" s="67"/>
      <c r="N807" s="67"/>
      <c r="O807" s="67"/>
    </row>
    <row r="808" spans="12:15" ht="12" customHeight="1">
      <c r="L808" s="79"/>
      <c r="M808" s="67"/>
      <c r="N808" s="67"/>
      <c r="O808" s="67"/>
    </row>
    <row r="809" spans="12:15" ht="12" customHeight="1">
      <c r="L809" s="79"/>
      <c r="M809" s="67"/>
      <c r="N809" s="67"/>
      <c r="O809" s="67"/>
    </row>
    <row r="810" spans="12:15" ht="12" customHeight="1">
      <c r="L810" s="79"/>
      <c r="M810" s="67"/>
      <c r="N810" s="67"/>
      <c r="O810" s="67"/>
    </row>
    <row r="811" spans="12:15" ht="12" customHeight="1">
      <c r="L811" s="79"/>
      <c r="M811" s="67"/>
      <c r="N811" s="67"/>
      <c r="O811" s="67"/>
    </row>
    <row r="812" spans="12:15" ht="12" customHeight="1">
      <c r="L812" s="79"/>
      <c r="M812" s="67"/>
      <c r="N812" s="67"/>
      <c r="O812" s="67"/>
    </row>
    <row r="813" spans="12:15" ht="12" customHeight="1">
      <c r="L813" s="79"/>
      <c r="M813" s="67"/>
      <c r="N813" s="67"/>
      <c r="O813" s="67"/>
    </row>
    <row r="814" spans="12:15" ht="12" customHeight="1">
      <c r="L814" s="79"/>
      <c r="M814" s="67"/>
      <c r="N814" s="67"/>
      <c r="O814" s="67"/>
    </row>
    <row r="815" spans="12:15" ht="12" customHeight="1">
      <c r="L815" s="79"/>
      <c r="M815" s="67"/>
      <c r="N815" s="67"/>
      <c r="O815" s="67"/>
    </row>
    <row r="816" spans="12:15" ht="12" customHeight="1">
      <c r="L816" s="79"/>
      <c r="M816" s="67"/>
      <c r="N816" s="67"/>
      <c r="O816" s="67"/>
    </row>
    <row r="817" spans="12:15" ht="12" customHeight="1">
      <c r="L817" s="79"/>
      <c r="M817" s="67"/>
      <c r="N817" s="67"/>
      <c r="O817" s="67"/>
    </row>
    <row r="818" spans="12:15" ht="12" customHeight="1">
      <c r="L818" s="79"/>
      <c r="M818" s="67"/>
      <c r="N818" s="67"/>
      <c r="O818" s="67"/>
    </row>
    <row r="819" spans="12:15" ht="12" customHeight="1">
      <c r="L819" s="79"/>
      <c r="M819" s="67"/>
      <c r="N819" s="67"/>
      <c r="O819" s="67"/>
    </row>
    <row r="820" spans="12:15" ht="12" customHeight="1">
      <c r="L820" s="79"/>
      <c r="M820" s="67"/>
      <c r="N820" s="67"/>
      <c r="O820" s="67"/>
    </row>
    <row r="821" spans="12:15" ht="12" customHeight="1">
      <c r="L821" s="79"/>
      <c r="M821" s="67"/>
      <c r="N821" s="67"/>
      <c r="O821" s="67"/>
    </row>
    <row r="822" spans="12:15" ht="12" customHeight="1">
      <c r="L822" s="79"/>
      <c r="M822" s="67"/>
      <c r="N822" s="67"/>
      <c r="O822" s="67"/>
    </row>
    <row r="823" spans="12:15" ht="12" customHeight="1">
      <c r="L823" s="79"/>
      <c r="M823" s="67"/>
      <c r="N823" s="67"/>
      <c r="O823" s="67"/>
    </row>
    <row r="824" spans="12:15" ht="12" customHeight="1">
      <c r="L824" s="79"/>
      <c r="M824" s="67"/>
      <c r="N824" s="67"/>
      <c r="O824" s="67"/>
    </row>
    <row r="825" spans="12:15" ht="12" customHeight="1">
      <c r="L825" s="79"/>
      <c r="M825" s="67"/>
      <c r="N825" s="67"/>
      <c r="O825" s="67"/>
    </row>
    <row r="826" spans="12:15" ht="12" customHeight="1">
      <c r="L826" s="79"/>
      <c r="M826" s="67"/>
      <c r="N826" s="67"/>
      <c r="O826" s="67"/>
    </row>
    <row r="827" spans="12:15" ht="12" customHeight="1">
      <c r="L827" s="79"/>
      <c r="M827" s="67"/>
      <c r="N827" s="67"/>
      <c r="O827" s="67"/>
    </row>
  </sheetData>
  <mergeCells count="9">
    <mergeCell ref="A604:J613"/>
    <mergeCell ref="A60:J69"/>
    <mergeCell ref="A469:J477"/>
    <mergeCell ref="A536:J545"/>
    <mergeCell ref="A128:J137"/>
    <mergeCell ref="A196:J205"/>
    <mergeCell ref="A264:J273"/>
    <mergeCell ref="A332:J341"/>
    <mergeCell ref="A400:J409"/>
  </mergeCells>
  <phoneticPr fontId="3" type="noConversion"/>
  <conditionalFormatting sqref="B523:B526 B518:B519 B387:B390 B147:B148 B38:B39 B79:B80 B21 B82 B283:B284 B555 B557:B559 B375:B384 B371:B372 B451:B461 B495:B496">
    <cfRule type="cellIs" dxfId="5421" priority="7954" stopIfTrue="1" operator="equal">
      <formula>"Title"</formula>
    </cfRule>
  </conditionalFormatting>
  <conditionalFormatting sqref="B555 B502 B504 B282 B10 B78 B87 B146:B147 B89:B90 B92 B156:B157 B485 B495:B496 B357:B380 B451:B461 B499:B500">
    <cfRule type="cellIs" dxfId="5420" priority="7955" stopIfTrue="1" operator="equal">
      <formula>"Adjustment to Income/Expense/Rate Base:"</formula>
    </cfRule>
  </conditionalFormatting>
  <conditionalFormatting sqref="J582:J583 J568:J570 J572 J585:J589">
    <cfRule type="cellIs" dxfId="5419" priority="7892" stopIfTrue="1" operator="equal">
      <formula>"x.x"</formula>
    </cfRule>
  </conditionalFormatting>
  <conditionalFormatting sqref="B381">
    <cfRule type="cellIs" dxfId="5418" priority="7768" stopIfTrue="1" operator="equal">
      <formula>"Title"</formula>
    </cfRule>
  </conditionalFormatting>
  <conditionalFormatting sqref="B153">
    <cfRule type="cellIs" dxfId="5417" priority="7766" stopIfTrue="1" operator="equal">
      <formula>"Title"</formula>
    </cfRule>
  </conditionalFormatting>
  <conditionalFormatting sqref="B15">
    <cfRule type="cellIs" dxfId="5416" priority="7765" stopIfTrue="1" operator="equal">
      <formula>"Adjustment to Income/Expense/Rate Base:"</formula>
    </cfRule>
  </conditionalFormatting>
  <conditionalFormatting sqref="B155">
    <cfRule type="cellIs" dxfId="5415" priority="7764" stopIfTrue="1" operator="equal">
      <formula>"Adjustment to Income/Expense/Rate Base:"</formula>
    </cfRule>
  </conditionalFormatting>
  <conditionalFormatting sqref="B565:B568">
    <cfRule type="cellIs" dxfId="5414" priority="7762" stopIfTrue="1" operator="equal">
      <formula>"Title"</formula>
    </cfRule>
  </conditionalFormatting>
  <conditionalFormatting sqref="B554">
    <cfRule type="cellIs" dxfId="5413" priority="7761" stopIfTrue="1" operator="equal">
      <formula>"Adjustment to Income/Expense/Rate Base:"</formula>
    </cfRule>
  </conditionalFormatting>
  <conditionalFormatting sqref="B235">
    <cfRule type="cellIs" dxfId="5412" priority="7758" stopIfTrue="1" operator="equal">
      <formula>"Title"</formula>
    </cfRule>
  </conditionalFormatting>
  <conditionalFormatting sqref="B459">
    <cfRule type="cellIs" dxfId="5411" priority="7745" stopIfTrue="1" operator="equal">
      <formula>"Adjustment to Income/Expense/Rate Base:"</formula>
    </cfRule>
  </conditionalFormatting>
  <conditionalFormatting sqref="B451:B461">
    <cfRule type="cellIs" dxfId="5410" priority="7753" stopIfTrue="1" operator="equal">
      <formula>"Title"</formula>
    </cfRule>
  </conditionalFormatting>
  <conditionalFormatting sqref="B451:B461">
    <cfRule type="cellIs" dxfId="5409" priority="7754" stopIfTrue="1" operator="equal">
      <formula>"Adjustment to Income/Expense/Rate Base:"</formula>
    </cfRule>
  </conditionalFormatting>
  <conditionalFormatting sqref="B454">
    <cfRule type="cellIs" dxfId="5408" priority="7751" stopIfTrue="1" operator="equal">
      <formula>"Title"</formula>
    </cfRule>
  </conditionalFormatting>
  <conditionalFormatting sqref="B454">
    <cfRule type="cellIs" dxfId="5407" priority="7752" stopIfTrue="1" operator="equal">
      <formula>"Adjustment to Income/Expense/Rate Base:"</formula>
    </cfRule>
  </conditionalFormatting>
  <conditionalFormatting sqref="B451:B461">
    <cfRule type="cellIs" dxfId="5406" priority="7749" stopIfTrue="1" operator="equal">
      <formula>"Title"</formula>
    </cfRule>
  </conditionalFormatting>
  <conditionalFormatting sqref="B451:B461">
    <cfRule type="cellIs" dxfId="5405" priority="7750" stopIfTrue="1" operator="equal">
      <formula>"Adjustment to Income/Expense/Rate Base:"</formula>
    </cfRule>
  </conditionalFormatting>
  <conditionalFormatting sqref="B453">
    <cfRule type="cellIs" dxfId="5404" priority="7746" stopIfTrue="1" operator="equal">
      <formula>"Title"</formula>
    </cfRule>
  </conditionalFormatting>
  <conditionalFormatting sqref="B453">
    <cfRule type="cellIs" dxfId="5403" priority="7747" stopIfTrue="1" operator="equal">
      <formula>"Adjustment to Income/Expense/Rate Base:"</formula>
    </cfRule>
  </conditionalFormatting>
  <conditionalFormatting sqref="B460">
    <cfRule type="cellIs" dxfId="5402" priority="7740" stopIfTrue="1" operator="equal">
      <formula>"Adjustment to Income/Expense/Rate Base:"</formula>
    </cfRule>
  </conditionalFormatting>
  <conditionalFormatting sqref="B455">
    <cfRule type="cellIs" dxfId="5401" priority="7743" stopIfTrue="1" operator="equal">
      <formula>"Title"</formula>
    </cfRule>
  </conditionalFormatting>
  <conditionalFormatting sqref="B455">
    <cfRule type="cellIs" dxfId="5400" priority="7744" stopIfTrue="1" operator="equal">
      <formula>"Adjustment to Income/Expense/Rate Base:"</formula>
    </cfRule>
  </conditionalFormatting>
  <conditionalFormatting sqref="B454">
    <cfRule type="cellIs" dxfId="5399" priority="7741" stopIfTrue="1" operator="equal">
      <formula>"Title"</formula>
    </cfRule>
  </conditionalFormatting>
  <conditionalFormatting sqref="B454">
    <cfRule type="cellIs" dxfId="5398" priority="7742" stopIfTrue="1" operator="equal">
      <formula>"Adjustment to Income/Expense/Rate Base:"</formula>
    </cfRule>
  </conditionalFormatting>
  <conditionalFormatting sqref="B374">
    <cfRule type="cellIs" dxfId="5397" priority="7739" stopIfTrue="1" operator="equal">
      <formula>"Title"</formula>
    </cfRule>
  </conditionalFormatting>
  <conditionalFormatting sqref="B377">
    <cfRule type="cellIs" dxfId="5396" priority="7738" stopIfTrue="1" operator="equal">
      <formula>"Title"</formula>
    </cfRule>
  </conditionalFormatting>
  <conditionalFormatting sqref="B370">
    <cfRule type="cellIs" dxfId="5395" priority="7737" stopIfTrue="1" operator="equal">
      <formula>"Title"</formula>
    </cfRule>
  </conditionalFormatting>
  <conditionalFormatting sqref="B456">
    <cfRule type="cellIs" dxfId="5394" priority="7729" stopIfTrue="1" operator="equal">
      <formula>"Adjustment to Income/Expense/Rate Base:"</formula>
    </cfRule>
  </conditionalFormatting>
  <conditionalFormatting sqref="B451">
    <cfRule type="cellIs" dxfId="5393" priority="7732" stopIfTrue="1" operator="equal">
      <formula>"Title"</formula>
    </cfRule>
  </conditionalFormatting>
  <conditionalFormatting sqref="B451">
    <cfRule type="cellIs" dxfId="5392" priority="7733" stopIfTrue="1" operator="equal">
      <formula>"Adjustment to Income/Expense/Rate Base:"</formula>
    </cfRule>
  </conditionalFormatting>
  <conditionalFormatting sqref="B457">
    <cfRule type="cellIs" dxfId="5391" priority="7724" stopIfTrue="1" operator="equal">
      <formula>"Adjustment to Income/Expense/Rate Base:"</formula>
    </cfRule>
  </conditionalFormatting>
  <conditionalFormatting sqref="B452">
    <cfRule type="cellIs" dxfId="5390" priority="7727" stopIfTrue="1" operator="equal">
      <formula>"Title"</formula>
    </cfRule>
  </conditionalFormatting>
  <conditionalFormatting sqref="B452">
    <cfRule type="cellIs" dxfId="5389" priority="7728" stopIfTrue="1" operator="equal">
      <formula>"Adjustment to Income/Expense/Rate Base:"</formula>
    </cfRule>
  </conditionalFormatting>
  <conditionalFormatting sqref="B451">
    <cfRule type="cellIs" dxfId="5388" priority="7725" stopIfTrue="1" operator="equal">
      <formula>"Title"</formula>
    </cfRule>
  </conditionalFormatting>
  <conditionalFormatting sqref="B451">
    <cfRule type="cellIs" dxfId="5387" priority="7726" stopIfTrue="1" operator="equal">
      <formula>"Adjustment to Income/Expense/Rate Base:"</formula>
    </cfRule>
  </conditionalFormatting>
  <conditionalFormatting sqref="B458">
    <cfRule type="cellIs" dxfId="5386" priority="7717" stopIfTrue="1" operator="equal">
      <formula>"Adjustment to Income/Expense/Rate Base:"</formula>
    </cfRule>
  </conditionalFormatting>
  <conditionalFormatting sqref="B453">
    <cfRule type="cellIs" dxfId="5385" priority="7720" stopIfTrue="1" operator="equal">
      <formula>"Title"</formula>
    </cfRule>
  </conditionalFormatting>
  <conditionalFormatting sqref="B453">
    <cfRule type="cellIs" dxfId="5384" priority="7721" stopIfTrue="1" operator="equal">
      <formula>"Adjustment to Income/Expense/Rate Base:"</formula>
    </cfRule>
  </conditionalFormatting>
  <conditionalFormatting sqref="B452">
    <cfRule type="cellIs" dxfId="5383" priority="7718" stopIfTrue="1" operator="equal">
      <formula>"Title"</formula>
    </cfRule>
  </conditionalFormatting>
  <conditionalFormatting sqref="B452">
    <cfRule type="cellIs" dxfId="5382" priority="7719" stopIfTrue="1" operator="equal">
      <formula>"Adjustment to Income/Expense/Rate Base:"</formula>
    </cfRule>
  </conditionalFormatting>
  <conditionalFormatting sqref="B459">
    <cfRule type="cellIs" dxfId="5381" priority="7712" stopIfTrue="1" operator="equal">
      <formula>"Adjustment to Income/Expense/Rate Base:"</formula>
    </cfRule>
  </conditionalFormatting>
  <conditionalFormatting sqref="B454">
    <cfRule type="cellIs" dxfId="5380" priority="7715" stopIfTrue="1" operator="equal">
      <formula>"Title"</formula>
    </cfRule>
  </conditionalFormatting>
  <conditionalFormatting sqref="B454">
    <cfRule type="cellIs" dxfId="5379" priority="7716" stopIfTrue="1" operator="equal">
      <formula>"Adjustment to Income/Expense/Rate Base:"</formula>
    </cfRule>
  </conditionalFormatting>
  <conditionalFormatting sqref="B453">
    <cfRule type="cellIs" dxfId="5378" priority="7713" stopIfTrue="1" operator="equal">
      <formula>"Title"</formula>
    </cfRule>
  </conditionalFormatting>
  <conditionalFormatting sqref="B453">
    <cfRule type="cellIs" dxfId="5377" priority="7714" stopIfTrue="1" operator="equal">
      <formula>"Adjustment to Income/Expense/Rate Base:"</formula>
    </cfRule>
  </conditionalFormatting>
  <conditionalFormatting sqref="B455">
    <cfRule type="cellIs" dxfId="5376" priority="7705" stopIfTrue="1" operator="equal">
      <formula>"Adjustment to Income/Expense/Rate Base:"</formula>
    </cfRule>
  </conditionalFormatting>
  <conditionalFormatting sqref="B456">
    <cfRule type="cellIs" dxfId="5375" priority="7700" stopIfTrue="1" operator="equal">
      <formula>"Adjustment to Income/Expense/Rate Base:"</formula>
    </cfRule>
  </conditionalFormatting>
  <conditionalFormatting sqref="B451">
    <cfRule type="cellIs" dxfId="5374" priority="7703" stopIfTrue="1" operator="equal">
      <formula>"Title"</formula>
    </cfRule>
  </conditionalFormatting>
  <conditionalFormatting sqref="B451">
    <cfRule type="cellIs" dxfId="5373" priority="7704" stopIfTrue="1" operator="equal">
      <formula>"Adjustment to Income/Expense/Rate Base:"</formula>
    </cfRule>
  </conditionalFormatting>
  <conditionalFormatting sqref="B460">
    <cfRule type="cellIs" dxfId="5372" priority="7693" stopIfTrue="1" operator="equal">
      <formula>"Adjustment to Income/Expense/Rate Base:"</formula>
    </cfRule>
  </conditionalFormatting>
  <conditionalFormatting sqref="B455">
    <cfRule type="cellIs" dxfId="5371" priority="7696" stopIfTrue="1" operator="equal">
      <formula>"Title"</formula>
    </cfRule>
  </conditionalFormatting>
  <conditionalFormatting sqref="B455">
    <cfRule type="cellIs" dxfId="5370" priority="7697" stopIfTrue="1" operator="equal">
      <formula>"Adjustment to Income/Expense/Rate Base:"</formula>
    </cfRule>
  </conditionalFormatting>
  <conditionalFormatting sqref="B454">
    <cfRule type="cellIs" dxfId="5369" priority="7694" stopIfTrue="1" operator="equal">
      <formula>"Title"</formula>
    </cfRule>
  </conditionalFormatting>
  <conditionalFormatting sqref="B454">
    <cfRule type="cellIs" dxfId="5368" priority="7695" stopIfTrue="1" operator="equal">
      <formula>"Adjustment to Income/Expense/Rate Base:"</formula>
    </cfRule>
  </conditionalFormatting>
  <conditionalFormatting sqref="B461">
    <cfRule type="cellIs" dxfId="5367" priority="7688" stopIfTrue="1" operator="equal">
      <formula>"Adjustment to Income/Expense/Rate Base:"</formula>
    </cfRule>
  </conditionalFormatting>
  <conditionalFormatting sqref="B456">
    <cfRule type="cellIs" dxfId="5366" priority="7691" stopIfTrue="1" operator="equal">
      <formula>"Title"</formula>
    </cfRule>
  </conditionalFormatting>
  <conditionalFormatting sqref="B456">
    <cfRule type="cellIs" dxfId="5365" priority="7692" stopIfTrue="1" operator="equal">
      <formula>"Adjustment to Income/Expense/Rate Base:"</formula>
    </cfRule>
  </conditionalFormatting>
  <conditionalFormatting sqref="B455">
    <cfRule type="cellIs" dxfId="5364" priority="7689" stopIfTrue="1" operator="equal">
      <formula>"Title"</formula>
    </cfRule>
  </conditionalFormatting>
  <conditionalFormatting sqref="B455">
    <cfRule type="cellIs" dxfId="5363" priority="7690" stopIfTrue="1" operator="equal">
      <formula>"Adjustment to Income/Expense/Rate Base:"</formula>
    </cfRule>
  </conditionalFormatting>
  <conditionalFormatting sqref="B457">
    <cfRule type="cellIs" dxfId="5362" priority="7682" stopIfTrue="1" operator="equal">
      <formula>"Adjustment to Income/Expense/Rate Base:"</formula>
    </cfRule>
  </conditionalFormatting>
  <conditionalFormatting sqref="B452">
    <cfRule type="cellIs" dxfId="5361" priority="7685" stopIfTrue="1" operator="equal">
      <formula>"Title"</formula>
    </cfRule>
  </conditionalFormatting>
  <conditionalFormatting sqref="B452">
    <cfRule type="cellIs" dxfId="5360" priority="7686" stopIfTrue="1" operator="equal">
      <formula>"Adjustment to Income/Expense/Rate Base:"</formula>
    </cfRule>
  </conditionalFormatting>
  <conditionalFormatting sqref="B451">
    <cfRule type="cellIs" dxfId="5359" priority="7683" stopIfTrue="1" operator="equal">
      <formula>"Title"</formula>
    </cfRule>
  </conditionalFormatting>
  <conditionalFormatting sqref="B451">
    <cfRule type="cellIs" dxfId="5358" priority="7684" stopIfTrue="1" operator="equal">
      <formula>"Adjustment to Income/Expense/Rate Base:"</formula>
    </cfRule>
  </conditionalFormatting>
  <conditionalFormatting sqref="B458">
    <cfRule type="cellIs" dxfId="5357" priority="7677" stopIfTrue="1" operator="equal">
      <formula>"Adjustment to Income/Expense/Rate Base:"</formula>
    </cfRule>
  </conditionalFormatting>
  <conditionalFormatting sqref="B453">
    <cfRule type="cellIs" dxfId="5356" priority="7680" stopIfTrue="1" operator="equal">
      <formula>"Title"</formula>
    </cfRule>
  </conditionalFormatting>
  <conditionalFormatting sqref="B453">
    <cfRule type="cellIs" dxfId="5355" priority="7681" stopIfTrue="1" operator="equal">
      <formula>"Adjustment to Income/Expense/Rate Base:"</formula>
    </cfRule>
  </conditionalFormatting>
  <conditionalFormatting sqref="B452">
    <cfRule type="cellIs" dxfId="5354" priority="7678" stopIfTrue="1" operator="equal">
      <formula>"Title"</formula>
    </cfRule>
  </conditionalFormatting>
  <conditionalFormatting sqref="B452">
    <cfRule type="cellIs" dxfId="5353" priority="7679" stopIfTrue="1" operator="equal">
      <formula>"Adjustment to Income/Expense/Rate Base:"</formula>
    </cfRule>
  </conditionalFormatting>
  <conditionalFormatting sqref="B459">
    <cfRule type="cellIs" dxfId="5352" priority="7671" stopIfTrue="1" operator="equal">
      <formula>"Adjustment to Income/Expense/Rate Base:"</formula>
    </cfRule>
  </conditionalFormatting>
  <conditionalFormatting sqref="B454">
    <cfRule type="cellIs" dxfId="5351" priority="7674" stopIfTrue="1" operator="equal">
      <formula>"Title"</formula>
    </cfRule>
  </conditionalFormatting>
  <conditionalFormatting sqref="B454">
    <cfRule type="cellIs" dxfId="5350" priority="7675" stopIfTrue="1" operator="equal">
      <formula>"Adjustment to Income/Expense/Rate Base:"</formula>
    </cfRule>
  </conditionalFormatting>
  <conditionalFormatting sqref="B453">
    <cfRule type="cellIs" dxfId="5349" priority="7672" stopIfTrue="1" operator="equal">
      <formula>"Title"</formula>
    </cfRule>
  </conditionalFormatting>
  <conditionalFormatting sqref="B453">
    <cfRule type="cellIs" dxfId="5348" priority="7673" stopIfTrue="1" operator="equal">
      <formula>"Adjustment to Income/Expense/Rate Base:"</formula>
    </cfRule>
  </conditionalFormatting>
  <conditionalFormatting sqref="B460">
    <cfRule type="cellIs" dxfId="5347" priority="7666" stopIfTrue="1" operator="equal">
      <formula>"Adjustment to Income/Expense/Rate Base:"</formula>
    </cfRule>
  </conditionalFormatting>
  <conditionalFormatting sqref="B455">
    <cfRule type="cellIs" dxfId="5346" priority="7669" stopIfTrue="1" operator="equal">
      <formula>"Title"</formula>
    </cfRule>
  </conditionalFormatting>
  <conditionalFormatting sqref="B455">
    <cfRule type="cellIs" dxfId="5345" priority="7670" stopIfTrue="1" operator="equal">
      <formula>"Adjustment to Income/Expense/Rate Base:"</formula>
    </cfRule>
  </conditionalFormatting>
  <conditionalFormatting sqref="B454">
    <cfRule type="cellIs" dxfId="5344" priority="7667" stopIfTrue="1" operator="equal">
      <formula>"Title"</formula>
    </cfRule>
  </conditionalFormatting>
  <conditionalFormatting sqref="B454">
    <cfRule type="cellIs" dxfId="5343" priority="7668" stopIfTrue="1" operator="equal">
      <formula>"Adjustment to Income/Expense/Rate Base:"</formula>
    </cfRule>
  </conditionalFormatting>
  <conditionalFormatting sqref="B456">
    <cfRule type="cellIs" dxfId="5342" priority="7661" stopIfTrue="1" operator="equal">
      <formula>"Adjustment to Income/Expense/Rate Base:"</formula>
    </cfRule>
  </conditionalFormatting>
  <conditionalFormatting sqref="B451">
    <cfRule type="cellIs" dxfId="5341" priority="7664" stopIfTrue="1" operator="equal">
      <formula>"Title"</formula>
    </cfRule>
  </conditionalFormatting>
  <conditionalFormatting sqref="B451">
    <cfRule type="cellIs" dxfId="5340" priority="7665" stopIfTrue="1" operator="equal">
      <formula>"Adjustment to Income/Expense/Rate Base:"</formula>
    </cfRule>
  </conditionalFormatting>
  <conditionalFormatting sqref="B457">
    <cfRule type="cellIs" dxfId="5339" priority="7656" stopIfTrue="1" operator="equal">
      <formula>"Adjustment to Income/Expense/Rate Base:"</formula>
    </cfRule>
  </conditionalFormatting>
  <conditionalFormatting sqref="B452">
    <cfRule type="cellIs" dxfId="5338" priority="7659" stopIfTrue="1" operator="equal">
      <formula>"Title"</formula>
    </cfRule>
  </conditionalFormatting>
  <conditionalFormatting sqref="B452">
    <cfRule type="cellIs" dxfId="5337" priority="7660" stopIfTrue="1" operator="equal">
      <formula>"Adjustment to Income/Expense/Rate Base:"</formula>
    </cfRule>
  </conditionalFormatting>
  <conditionalFormatting sqref="B451">
    <cfRule type="cellIs" dxfId="5336" priority="7657" stopIfTrue="1" operator="equal">
      <formula>"Title"</formula>
    </cfRule>
  </conditionalFormatting>
  <conditionalFormatting sqref="B451">
    <cfRule type="cellIs" dxfId="5335" priority="7658" stopIfTrue="1" operator="equal">
      <formula>"Adjustment to Income/Expense/Rate Base:"</formula>
    </cfRule>
  </conditionalFormatting>
  <conditionalFormatting sqref="B455">
    <cfRule type="cellIs" dxfId="5334" priority="7651" stopIfTrue="1" operator="equal">
      <formula>"Adjustment to Income/Expense/Rate Base:"</formula>
    </cfRule>
  </conditionalFormatting>
  <conditionalFormatting sqref="B456">
    <cfRule type="cellIs" dxfId="5333" priority="7646" stopIfTrue="1" operator="equal">
      <formula>"Adjustment to Income/Expense/Rate Base:"</formula>
    </cfRule>
  </conditionalFormatting>
  <conditionalFormatting sqref="B451">
    <cfRule type="cellIs" dxfId="5332" priority="7649" stopIfTrue="1" operator="equal">
      <formula>"Title"</formula>
    </cfRule>
  </conditionalFormatting>
  <conditionalFormatting sqref="B451">
    <cfRule type="cellIs" dxfId="5331" priority="7650" stopIfTrue="1" operator="equal">
      <formula>"Adjustment to Income/Expense/Rate Base:"</formula>
    </cfRule>
  </conditionalFormatting>
  <conditionalFormatting sqref="B452">
    <cfRule type="cellIs" dxfId="5330" priority="7641" stopIfTrue="1" operator="equal">
      <formula>"Adjustment to Income/Expense/Rate Base:"</formula>
    </cfRule>
  </conditionalFormatting>
  <conditionalFormatting sqref="B453">
    <cfRule type="cellIs" dxfId="5329" priority="7636" stopIfTrue="1" operator="equal">
      <formula>"Adjustment to Income/Expense/Rate Base:"</formula>
    </cfRule>
  </conditionalFormatting>
  <conditionalFormatting sqref="B454">
    <cfRule type="cellIs" dxfId="5328" priority="7631" stopIfTrue="1" operator="equal">
      <formula>"Adjustment to Income/Expense/Rate Base:"</formula>
    </cfRule>
  </conditionalFormatting>
  <conditionalFormatting sqref="B455">
    <cfRule type="cellIs" dxfId="5327" priority="7626" stopIfTrue="1" operator="equal">
      <formula>"Adjustment to Income/Expense/Rate Base:"</formula>
    </cfRule>
  </conditionalFormatting>
  <conditionalFormatting sqref="B451">
    <cfRule type="cellIs" dxfId="5326" priority="7621" stopIfTrue="1" operator="equal">
      <formula>"Adjustment to Income/Expense/Rate Base:"</formula>
    </cfRule>
  </conditionalFormatting>
  <conditionalFormatting sqref="B452">
    <cfRule type="cellIs" dxfId="5325" priority="7616" stopIfTrue="1" operator="equal">
      <formula>"Adjustment to Income/Expense/Rate Base:"</formula>
    </cfRule>
  </conditionalFormatting>
  <conditionalFormatting sqref="B456">
    <cfRule type="cellIs" dxfId="5324" priority="7611" stopIfTrue="1" operator="equal">
      <formula>"Adjustment to Income/Expense/Rate Base:"</formula>
    </cfRule>
  </conditionalFormatting>
  <conditionalFormatting sqref="B451">
    <cfRule type="cellIs" dxfId="5323" priority="7614" stopIfTrue="1" operator="equal">
      <formula>"Title"</formula>
    </cfRule>
  </conditionalFormatting>
  <conditionalFormatting sqref="B451">
    <cfRule type="cellIs" dxfId="5322" priority="7615" stopIfTrue="1" operator="equal">
      <formula>"Adjustment to Income/Expense/Rate Base:"</formula>
    </cfRule>
  </conditionalFormatting>
  <conditionalFormatting sqref="B457">
    <cfRule type="cellIs" dxfId="5321" priority="7606" stopIfTrue="1" operator="equal">
      <formula>"Adjustment to Income/Expense/Rate Base:"</formula>
    </cfRule>
  </conditionalFormatting>
  <conditionalFormatting sqref="B452">
    <cfRule type="cellIs" dxfId="5320" priority="7609" stopIfTrue="1" operator="equal">
      <formula>"Title"</formula>
    </cfRule>
  </conditionalFormatting>
  <conditionalFormatting sqref="B452">
    <cfRule type="cellIs" dxfId="5319" priority="7610" stopIfTrue="1" operator="equal">
      <formula>"Adjustment to Income/Expense/Rate Base:"</formula>
    </cfRule>
  </conditionalFormatting>
  <conditionalFormatting sqref="B451">
    <cfRule type="cellIs" dxfId="5318" priority="7607" stopIfTrue="1" operator="equal">
      <formula>"Title"</formula>
    </cfRule>
  </conditionalFormatting>
  <conditionalFormatting sqref="B451">
    <cfRule type="cellIs" dxfId="5317" priority="7608" stopIfTrue="1" operator="equal">
      <formula>"Adjustment to Income/Expense/Rate Base:"</formula>
    </cfRule>
  </conditionalFormatting>
  <conditionalFormatting sqref="B453">
    <cfRule type="cellIs" dxfId="5316" priority="7601" stopIfTrue="1" operator="equal">
      <formula>"Adjustment to Income/Expense/Rate Base:"</formula>
    </cfRule>
  </conditionalFormatting>
  <conditionalFormatting sqref="B454">
    <cfRule type="cellIs" dxfId="5315" priority="7596" stopIfTrue="1" operator="equal">
      <formula>"Adjustment to Income/Expense/Rate Base:"</formula>
    </cfRule>
  </conditionalFormatting>
  <conditionalFormatting sqref="B455">
    <cfRule type="cellIs" dxfId="5314" priority="7591" stopIfTrue="1" operator="equal">
      <formula>"Adjustment to Income/Expense/Rate Base:"</formula>
    </cfRule>
  </conditionalFormatting>
  <conditionalFormatting sqref="B456">
    <cfRule type="cellIs" dxfId="5313" priority="7586" stopIfTrue="1" operator="equal">
      <formula>"Adjustment to Income/Expense/Rate Base:"</formula>
    </cfRule>
  </conditionalFormatting>
  <conditionalFormatting sqref="B451">
    <cfRule type="cellIs" dxfId="5312" priority="7589" stopIfTrue="1" operator="equal">
      <formula>"Title"</formula>
    </cfRule>
  </conditionalFormatting>
  <conditionalFormatting sqref="B451">
    <cfRule type="cellIs" dxfId="5311" priority="7590" stopIfTrue="1" operator="equal">
      <formula>"Adjustment to Income/Expense/Rate Base:"</formula>
    </cfRule>
  </conditionalFormatting>
  <conditionalFormatting sqref="B452">
    <cfRule type="cellIs" dxfId="5310" priority="7581" stopIfTrue="1" operator="equal">
      <formula>"Adjustment to Income/Expense/Rate Base:"</formula>
    </cfRule>
  </conditionalFormatting>
  <conditionalFormatting sqref="B453">
    <cfRule type="cellIs" dxfId="5309" priority="7576" stopIfTrue="1" operator="equal">
      <formula>"Adjustment to Income/Expense/Rate Base:"</formula>
    </cfRule>
  </conditionalFormatting>
  <conditionalFormatting sqref="B458">
    <cfRule type="cellIs" dxfId="5308" priority="7571" stopIfTrue="1" operator="equal">
      <formula>"Adjustment to Income/Expense/Rate Base:"</formula>
    </cfRule>
  </conditionalFormatting>
  <conditionalFormatting sqref="B453">
    <cfRule type="cellIs" dxfId="5307" priority="7574" stopIfTrue="1" operator="equal">
      <formula>"Title"</formula>
    </cfRule>
  </conditionalFormatting>
  <conditionalFormatting sqref="B453">
    <cfRule type="cellIs" dxfId="5306" priority="7575" stopIfTrue="1" operator="equal">
      <formula>"Adjustment to Income/Expense/Rate Base:"</formula>
    </cfRule>
  </conditionalFormatting>
  <conditionalFormatting sqref="B452">
    <cfRule type="cellIs" dxfId="5305" priority="7572" stopIfTrue="1" operator="equal">
      <formula>"Title"</formula>
    </cfRule>
  </conditionalFormatting>
  <conditionalFormatting sqref="B452">
    <cfRule type="cellIs" dxfId="5304" priority="7573" stopIfTrue="1" operator="equal">
      <formula>"Adjustment to Income/Expense/Rate Base:"</formula>
    </cfRule>
  </conditionalFormatting>
  <conditionalFormatting sqref="B459">
    <cfRule type="cellIs" dxfId="5303" priority="7566" stopIfTrue="1" operator="equal">
      <formula>"Adjustment to Income/Expense/Rate Base:"</formula>
    </cfRule>
  </conditionalFormatting>
  <conditionalFormatting sqref="B454">
    <cfRule type="cellIs" dxfId="5302" priority="7569" stopIfTrue="1" operator="equal">
      <formula>"Title"</formula>
    </cfRule>
  </conditionalFormatting>
  <conditionalFormatting sqref="B454">
    <cfRule type="cellIs" dxfId="5301" priority="7570" stopIfTrue="1" operator="equal">
      <formula>"Adjustment to Income/Expense/Rate Base:"</formula>
    </cfRule>
  </conditionalFormatting>
  <conditionalFormatting sqref="B453">
    <cfRule type="cellIs" dxfId="5300" priority="7567" stopIfTrue="1" operator="equal">
      <formula>"Title"</formula>
    </cfRule>
  </conditionalFormatting>
  <conditionalFormatting sqref="B453">
    <cfRule type="cellIs" dxfId="5299" priority="7568" stopIfTrue="1" operator="equal">
      <formula>"Adjustment to Income/Expense/Rate Base:"</formula>
    </cfRule>
  </conditionalFormatting>
  <conditionalFormatting sqref="B455">
    <cfRule type="cellIs" dxfId="5298" priority="7561" stopIfTrue="1" operator="equal">
      <formula>"Adjustment to Income/Expense/Rate Base:"</formula>
    </cfRule>
  </conditionalFormatting>
  <conditionalFormatting sqref="B452">
    <cfRule type="cellIs" dxfId="5297" priority="7554" stopIfTrue="1" operator="equal">
      <formula>"Title"</formula>
    </cfRule>
  </conditionalFormatting>
  <conditionalFormatting sqref="B452">
    <cfRule type="cellIs" dxfId="5296" priority="7555" stopIfTrue="1" operator="equal">
      <formula>"Adjustment to Income/Expense/Rate Base:"</formula>
    </cfRule>
  </conditionalFormatting>
  <conditionalFormatting sqref="B456">
    <cfRule type="cellIs" dxfId="5295" priority="7556" stopIfTrue="1" operator="equal">
      <formula>"Adjustment to Income/Expense/Rate Base:"</formula>
    </cfRule>
  </conditionalFormatting>
  <conditionalFormatting sqref="B451">
    <cfRule type="cellIs" dxfId="5294" priority="7559" stopIfTrue="1" operator="equal">
      <formula>"Title"</formula>
    </cfRule>
  </conditionalFormatting>
  <conditionalFormatting sqref="B451">
    <cfRule type="cellIs" dxfId="5293" priority="7560" stopIfTrue="1" operator="equal">
      <formula>"Adjustment to Income/Expense/Rate Base:"</formula>
    </cfRule>
  </conditionalFormatting>
  <conditionalFormatting sqref="B453">
    <cfRule type="cellIs" dxfId="5292" priority="7549" stopIfTrue="1" operator="equal">
      <formula>"Title"</formula>
    </cfRule>
  </conditionalFormatting>
  <conditionalFormatting sqref="B453">
    <cfRule type="cellIs" dxfId="5291" priority="7550" stopIfTrue="1" operator="equal">
      <formula>"Adjustment to Income/Expense/Rate Base:"</formula>
    </cfRule>
  </conditionalFormatting>
  <conditionalFormatting sqref="B457">
    <cfRule type="cellIs" dxfId="5290" priority="7551" stopIfTrue="1" operator="equal">
      <formula>"Adjustment to Income/Expense/Rate Base:"</formula>
    </cfRule>
  </conditionalFormatting>
  <conditionalFormatting sqref="B451">
    <cfRule type="cellIs" dxfId="5289" priority="7552" stopIfTrue="1" operator="equal">
      <formula>"Title"</formula>
    </cfRule>
  </conditionalFormatting>
  <conditionalFormatting sqref="B451">
    <cfRule type="cellIs" dxfId="5288" priority="7553" stopIfTrue="1" operator="equal">
      <formula>"Adjustment to Income/Expense/Rate Base:"</formula>
    </cfRule>
  </conditionalFormatting>
  <conditionalFormatting sqref="B458">
    <cfRule type="cellIs" dxfId="5287" priority="7546" stopIfTrue="1" operator="equal">
      <formula>"Adjustment to Income/Expense/Rate Base:"</formula>
    </cfRule>
  </conditionalFormatting>
  <conditionalFormatting sqref="B452">
    <cfRule type="cellIs" dxfId="5286" priority="7547" stopIfTrue="1" operator="equal">
      <formula>"Title"</formula>
    </cfRule>
  </conditionalFormatting>
  <conditionalFormatting sqref="B452">
    <cfRule type="cellIs" dxfId="5285" priority="7548" stopIfTrue="1" operator="equal">
      <formula>"Adjustment to Income/Expense/Rate Base:"</formula>
    </cfRule>
  </conditionalFormatting>
  <conditionalFormatting sqref="B454">
    <cfRule type="cellIs" dxfId="5284" priority="7541" stopIfTrue="1" operator="equal">
      <formula>"Adjustment to Income/Expense/Rate Base:"</formula>
    </cfRule>
  </conditionalFormatting>
  <conditionalFormatting sqref="B455">
    <cfRule type="cellIs" dxfId="5283" priority="7536" stopIfTrue="1" operator="equal">
      <formula>"Adjustment to Income/Expense/Rate Base:"</formula>
    </cfRule>
  </conditionalFormatting>
  <conditionalFormatting sqref="B455">
    <cfRule type="cellIs" dxfId="5282" priority="7529" stopIfTrue="1" operator="equal">
      <formula>"Title"</formula>
    </cfRule>
  </conditionalFormatting>
  <conditionalFormatting sqref="B455">
    <cfRule type="cellIs" dxfId="5281" priority="7530" stopIfTrue="1" operator="equal">
      <formula>"Adjustment to Income/Expense/Rate Base:"</formula>
    </cfRule>
  </conditionalFormatting>
  <conditionalFormatting sqref="B459">
    <cfRule type="cellIs" dxfId="5280" priority="7531" stopIfTrue="1" operator="equal">
      <formula>"Adjustment to Income/Expense/Rate Base:"</formula>
    </cfRule>
  </conditionalFormatting>
  <conditionalFormatting sqref="B454">
    <cfRule type="cellIs" dxfId="5279" priority="7534" stopIfTrue="1" operator="equal">
      <formula>"Title"</formula>
    </cfRule>
  </conditionalFormatting>
  <conditionalFormatting sqref="B454">
    <cfRule type="cellIs" dxfId="5278" priority="7535" stopIfTrue="1" operator="equal">
      <formula>"Adjustment to Income/Expense/Rate Base:"</formula>
    </cfRule>
  </conditionalFormatting>
  <conditionalFormatting sqref="B453">
    <cfRule type="cellIs" dxfId="5277" priority="7532" stopIfTrue="1" operator="equal">
      <formula>"Title"</formula>
    </cfRule>
  </conditionalFormatting>
  <conditionalFormatting sqref="B453">
    <cfRule type="cellIs" dxfId="5276" priority="7533" stopIfTrue="1" operator="equal">
      <formula>"Adjustment to Income/Expense/Rate Base:"</formula>
    </cfRule>
  </conditionalFormatting>
  <conditionalFormatting sqref="B460">
    <cfRule type="cellIs" dxfId="5275" priority="7526" stopIfTrue="1" operator="equal">
      <formula>"Adjustment to Income/Expense/Rate Base:"</formula>
    </cfRule>
  </conditionalFormatting>
  <conditionalFormatting sqref="B454">
    <cfRule type="cellIs" dxfId="5274" priority="7527" stopIfTrue="1" operator="equal">
      <formula>"Title"</formula>
    </cfRule>
  </conditionalFormatting>
  <conditionalFormatting sqref="B454">
    <cfRule type="cellIs" dxfId="5273" priority="7528" stopIfTrue="1" operator="equal">
      <formula>"Adjustment to Income/Expense/Rate Base:"</formula>
    </cfRule>
  </conditionalFormatting>
  <conditionalFormatting sqref="B456">
    <cfRule type="cellIs" dxfId="5272" priority="7521" stopIfTrue="1" operator="equal">
      <formula>"Adjustment to Income/Expense/Rate Base:"</formula>
    </cfRule>
  </conditionalFormatting>
  <conditionalFormatting sqref="B451">
    <cfRule type="cellIs" dxfId="5271" priority="7524" stopIfTrue="1" operator="equal">
      <formula>"Title"</formula>
    </cfRule>
  </conditionalFormatting>
  <conditionalFormatting sqref="B451">
    <cfRule type="cellIs" dxfId="5270" priority="7525" stopIfTrue="1" operator="equal">
      <formula>"Adjustment to Income/Expense/Rate Base:"</formula>
    </cfRule>
  </conditionalFormatting>
  <conditionalFormatting sqref="B453">
    <cfRule type="cellIs" dxfId="5269" priority="7514" stopIfTrue="1" operator="equal">
      <formula>"Title"</formula>
    </cfRule>
  </conditionalFormatting>
  <conditionalFormatting sqref="B453">
    <cfRule type="cellIs" dxfId="5268" priority="7515" stopIfTrue="1" operator="equal">
      <formula>"Adjustment to Income/Expense/Rate Base:"</formula>
    </cfRule>
  </conditionalFormatting>
  <conditionalFormatting sqref="B457">
    <cfRule type="cellIs" dxfId="5267" priority="7516" stopIfTrue="1" operator="equal">
      <formula>"Adjustment to Income/Expense/Rate Base:"</formula>
    </cfRule>
  </conditionalFormatting>
  <conditionalFormatting sqref="B452">
    <cfRule type="cellIs" dxfId="5266" priority="7519" stopIfTrue="1" operator="equal">
      <formula>"Title"</formula>
    </cfRule>
  </conditionalFormatting>
  <conditionalFormatting sqref="B452">
    <cfRule type="cellIs" dxfId="5265" priority="7520" stopIfTrue="1" operator="equal">
      <formula>"Adjustment to Income/Expense/Rate Base:"</formula>
    </cfRule>
  </conditionalFormatting>
  <conditionalFormatting sqref="B451">
    <cfRule type="cellIs" dxfId="5264" priority="7517" stopIfTrue="1" operator="equal">
      <formula>"Title"</formula>
    </cfRule>
  </conditionalFormatting>
  <conditionalFormatting sqref="B451">
    <cfRule type="cellIs" dxfId="5263" priority="7518" stopIfTrue="1" operator="equal">
      <formula>"Adjustment to Income/Expense/Rate Base:"</formula>
    </cfRule>
  </conditionalFormatting>
  <conditionalFormatting sqref="B458">
    <cfRule type="cellIs" dxfId="5262" priority="7511" stopIfTrue="1" operator="equal">
      <formula>"Adjustment to Income/Expense/Rate Base:"</formula>
    </cfRule>
  </conditionalFormatting>
  <conditionalFormatting sqref="B452">
    <cfRule type="cellIs" dxfId="5261" priority="7512" stopIfTrue="1" operator="equal">
      <formula>"Title"</formula>
    </cfRule>
  </conditionalFormatting>
  <conditionalFormatting sqref="B452">
    <cfRule type="cellIs" dxfId="5260" priority="7513" stopIfTrue="1" operator="equal">
      <formula>"Adjustment to Income/Expense/Rate Base:"</formula>
    </cfRule>
  </conditionalFormatting>
  <conditionalFormatting sqref="B459">
    <cfRule type="cellIs" dxfId="5259" priority="7506" stopIfTrue="1" operator="equal">
      <formula>"Adjustment to Income/Expense/Rate Base:"</formula>
    </cfRule>
  </conditionalFormatting>
  <conditionalFormatting sqref="B454">
    <cfRule type="cellIs" dxfId="5258" priority="7509" stopIfTrue="1" operator="equal">
      <formula>"Title"</formula>
    </cfRule>
  </conditionalFormatting>
  <conditionalFormatting sqref="B454">
    <cfRule type="cellIs" dxfId="5257" priority="7510" stopIfTrue="1" operator="equal">
      <formula>"Adjustment to Income/Expense/Rate Base:"</formula>
    </cfRule>
  </conditionalFormatting>
  <conditionalFormatting sqref="B453">
    <cfRule type="cellIs" dxfId="5256" priority="7507" stopIfTrue="1" operator="equal">
      <formula>"Title"</formula>
    </cfRule>
  </conditionalFormatting>
  <conditionalFormatting sqref="B453">
    <cfRule type="cellIs" dxfId="5255" priority="7508" stopIfTrue="1" operator="equal">
      <formula>"Adjustment to Income/Expense/Rate Base:"</formula>
    </cfRule>
  </conditionalFormatting>
  <conditionalFormatting sqref="B455">
    <cfRule type="cellIs" dxfId="5254" priority="7501" stopIfTrue="1" operator="equal">
      <formula>"Adjustment to Income/Expense/Rate Base:"</formula>
    </cfRule>
  </conditionalFormatting>
  <conditionalFormatting sqref="B456">
    <cfRule type="cellIs" dxfId="5253" priority="7496" stopIfTrue="1" operator="equal">
      <formula>"Adjustment to Income/Expense/Rate Base:"</formula>
    </cfRule>
  </conditionalFormatting>
  <conditionalFormatting sqref="B451">
    <cfRule type="cellIs" dxfId="5252" priority="7499" stopIfTrue="1" operator="equal">
      <formula>"Title"</formula>
    </cfRule>
  </conditionalFormatting>
  <conditionalFormatting sqref="B451">
    <cfRule type="cellIs" dxfId="5251" priority="7500" stopIfTrue="1" operator="equal">
      <formula>"Adjustment to Income/Expense/Rate Base:"</formula>
    </cfRule>
  </conditionalFormatting>
  <conditionalFormatting sqref="B454">
    <cfRule type="cellIs" dxfId="5250" priority="7491" stopIfTrue="1" operator="equal">
      <formula>"Adjustment to Income/Expense/Rate Base:"</formula>
    </cfRule>
  </conditionalFormatting>
  <conditionalFormatting sqref="B455">
    <cfRule type="cellIs" dxfId="5249" priority="7486" stopIfTrue="1" operator="equal">
      <formula>"Adjustment to Income/Expense/Rate Base:"</formula>
    </cfRule>
  </conditionalFormatting>
  <conditionalFormatting sqref="B451">
    <cfRule type="cellIs" dxfId="5248" priority="7481" stopIfTrue="1" operator="equal">
      <formula>"Adjustment to Income/Expense/Rate Base:"</formula>
    </cfRule>
  </conditionalFormatting>
  <conditionalFormatting sqref="B452">
    <cfRule type="cellIs" dxfId="5247" priority="7476" stopIfTrue="1" operator="equal">
      <formula>"Adjustment to Income/Expense/Rate Base:"</formula>
    </cfRule>
  </conditionalFormatting>
  <conditionalFormatting sqref="B453">
    <cfRule type="cellIs" dxfId="5246" priority="7471" stopIfTrue="1" operator="equal">
      <formula>"Adjustment to Income/Expense/Rate Base:"</formula>
    </cfRule>
  </conditionalFormatting>
  <conditionalFormatting sqref="B454">
    <cfRule type="cellIs" dxfId="5245" priority="7466" stopIfTrue="1" operator="equal">
      <formula>"Adjustment to Income/Expense/Rate Base:"</formula>
    </cfRule>
  </conditionalFormatting>
  <conditionalFormatting sqref="B451">
    <cfRule type="cellIs" dxfId="5244" priority="7456" stopIfTrue="1" operator="equal">
      <formula>"Adjustment to Income/Expense/Rate Base:"</formula>
    </cfRule>
  </conditionalFormatting>
  <conditionalFormatting sqref="B455">
    <cfRule type="cellIs" dxfId="5243" priority="7451" stopIfTrue="1" operator="equal">
      <formula>"Adjustment to Income/Expense/Rate Base:"</formula>
    </cfRule>
  </conditionalFormatting>
  <conditionalFormatting sqref="B456">
    <cfRule type="cellIs" dxfId="5242" priority="7446" stopIfTrue="1" operator="equal">
      <formula>"Adjustment to Income/Expense/Rate Base:"</formula>
    </cfRule>
  </conditionalFormatting>
  <conditionalFormatting sqref="B451">
    <cfRule type="cellIs" dxfId="5241" priority="7449" stopIfTrue="1" operator="equal">
      <formula>"Title"</formula>
    </cfRule>
  </conditionalFormatting>
  <conditionalFormatting sqref="B451">
    <cfRule type="cellIs" dxfId="5240" priority="7450" stopIfTrue="1" operator="equal">
      <formula>"Adjustment to Income/Expense/Rate Base:"</formula>
    </cfRule>
  </conditionalFormatting>
  <conditionalFormatting sqref="B452">
    <cfRule type="cellIs" dxfId="5239" priority="7441" stopIfTrue="1" operator="equal">
      <formula>"Adjustment to Income/Expense/Rate Base:"</formula>
    </cfRule>
  </conditionalFormatting>
  <conditionalFormatting sqref="B453">
    <cfRule type="cellIs" dxfId="5238" priority="7436" stopIfTrue="1" operator="equal">
      <formula>"Adjustment to Income/Expense/Rate Base:"</formula>
    </cfRule>
  </conditionalFormatting>
  <conditionalFormatting sqref="B454">
    <cfRule type="cellIs" dxfId="5237" priority="7431" stopIfTrue="1" operator="equal">
      <formula>"Adjustment to Income/Expense/Rate Base:"</formula>
    </cfRule>
  </conditionalFormatting>
  <conditionalFormatting sqref="B455">
    <cfRule type="cellIs" dxfId="5236" priority="7426" stopIfTrue="1" operator="equal">
      <formula>"Adjustment to Income/Expense/Rate Base:"</formula>
    </cfRule>
  </conditionalFormatting>
  <conditionalFormatting sqref="B451">
    <cfRule type="cellIs" dxfId="5235" priority="7421" stopIfTrue="1" operator="equal">
      <formula>"Adjustment to Income/Expense/Rate Base:"</formula>
    </cfRule>
  </conditionalFormatting>
  <conditionalFormatting sqref="B452">
    <cfRule type="cellIs" dxfId="5234" priority="7416" stopIfTrue="1" operator="equal">
      <formula>"Adjustment to Income/Expense/Rate Base:"</formula>
    </cfRule>
  </conditionalFormatting>
  <conditionalFormatting sqref="B457">
    <cfRule type="cellIs" dxfId="5233" priority="7411" stopIfTrue="1" operator="equal">
      <formula>"Adjustment to Income/Expense/Rate Base:"</formula>
    </cfRule>
  </conditionalFormatting>
  <conditionalFormatting sqref="B452">
    <cfRule type="cellIs" dxfId="5232" priority="7414" stopIfTrue="1" operator="equal">
      <formula>"Title"</formula>
    </cfRule>
  </conditionalFormatting>
  <conditionalFormatting sqref="B452">
    <cfRule type="cellIs" dxfId="5231" priority="7415" stopIfTrue="1" operator="equal">
      <formula>"Adjustment to Income/Expense/Rate Base:"</formula>
    </cfRule>
  </conditionalFormatting>
  <conditionalFormatting sqref="B451">
    <cfRule type="cellIs" dxfId="5230" priority="7412" stopIfTrue="1" operator="equal">
      <formula>"Title"</formula>
    </cfRule>
  </conditionalFormatting>
  <conditionalFormatting sqref="B451">
    <cfRule type="cellIs" dxfId="5229" priority="7413" stopIfTrue="1" operator="equal">
      <formula>"Adjustment to Income/Expense/Rate Base:"</formula>
    </cfRule>
  </conditionalFormatting>
  <conditionalFormatting sqref="B458">
    <cfRule type="cellIs" dxfId="5228" priority="7406" stopIfTrue="1" operator="equal">
      <formula>"Adjustment to Income/Expense/Rate Base:"</formula>
    </cfRule>
  </conditionalFormatting>
  <conditionalFormatting sqref="B453">
    <cfRule type="cellIs" dxfId="5227" priority="7409" stopIfTrue="1" operator="equal">
      <formula>"Title"</formula>
    </cfRule>
  </conditionalFormatting>
  <conditionalFormatting sqref="B453">
    <cfRule type="cellIs" dxfId="5226" priority="7410" stopIfTrue="1" operator="equal">
      <formula>"Adjustment to Income/Expense/Rate Base:"</formula>
    </cfRule>
  </conditionalFormatting>
  <conditionalFormatting sqref="B452">
    <cfRule type="cellIs" dxfId="5225" priority="7407" stopIfTrue="1" operator="equal">
      <formula>"Title"</formula>
    </cfRule>
  </conditionalFormatting>
  <conditionalFormatting sqref="B452">
    <cfRule type="cellIs" dxfId="5224" priority="7408" stopIfTrue="1" operator="equal">
      <formula>"Adjustment to Income/Expense/Rate Base:"</formula>
    </cfRule>
  </conditionalFormatting>
  <conditionalFormatting sqref="B454">
    <cfRule type="cellIs" dxfId="5223" priority="7401" stopIfTrue="1" operator="equal">
      <formula>"Adjustment to Income/Expense/Rate Base:"</formula>
    </cfRule>
  </conditionalFormatting>
  <conditionalFormatting sqref="B455">
    <cfRule type="cellIs" dxfId="5222" priority="7396" stopIfTrue="1" operator="equal">
      <formula>"Adjustment to Income/Expense/Rate Base:"</formula>
    </cfRule>
  </conditionalFormatting>
  <conditionalFormatting sqref="B452">
    <cfRule type="cellIs" dxfId="5221" priority="7389" stopIfTrue="1" operator="equal">
      <formula>"Title"</formula>
    </cfRule>
  </conditionalFormatting>
  <conditionalFormatting sqref="B452">
    <cfRule type="cellIs" dxfId="5220" priority="7390" stopIfTrue="1" operator="equal">
      <formula>"Adjustment to Income/Expense/Rate Base:"</formula>
    </cfRule>
  </conditionalFormatting>
  <conditionalFormatting sqref="B456">
    <cfRule type="cellIs" dxfId="5219" priority="7391" stopIfTrue="1" operator="equal">
      <formula>"Adjustment to Income/Expense/Rate Base:"</formula>
    </cfRule>
  </conditionalFormatting>
  <conditionalFormatting sqref="B451">
    <cfRule type="cellIs" dxfId="5218" priority="7394" stopIfTrue="1" operator="equal">
      <formula>"Title"</formula>
    </cfRule>
  </conditionalFormatting>
  <conditionalFormatting sqref="B451">
    <cfRule type="cellIs" dxfId="5217" priority="7395" stopIfTrue="1" operator="equal">
      <formula>"Adjustment to Income/Expense/Rate Base:"</formula>
    </cfRule>
  </conditionalFormatting>
  <conditionalFormatting sqref="B457">
    <cfRule type="cellIs" dxfId="5216" priority="7386" stopIfTrue="1" operator="equal">
      <formula>"Adjustment to Income/Expense/Rate Base:"</formula>
    </cfRule>
  </conditionalFormatting>
  <conditionalFormatting sqref="B451">
    <cfRule type="cellIs" dxfId="5215" priority="7387" stopIfTrue="1" operator="equal">
      <formula>"Title"</formula>
    </cfRule>
  </conditionalFormatting>
  <conditionalFormatting sqref="B451">
    <cfRule type="cellIs" dxfId="5214" priority="7388" stopIfTrue="1" operator="equal">
      <formula>"Adjustment to Income/Expense/Rate Base:"</formula>
    </cfRule>
  </conditionalFormatting>
  <conditionalFormatting sqref="B453">
    <cfRule type="cellIs" dxfId="5213" priority="7381" stopIfTrue="1" operator="equal">
      <formula>"Adjustment to Income/Expense/Rate Base:"</formula>
    </cfRule>
  </conditionalFormatting>
  <conditionalFormatting sqref="B454">
    <cfRule type="cellIs" dxfId="5212" priority="7376" stopIfTrue="1" operator="equal">
      <formula>"Adjustment to Income/Expense/Rate Base:"</formula>
    </cfRule>
  </conditionalFormatting>
  <conditionalFormatting sqref="B458">
    <cfRule type="cellIs" dxfId="5211" priority="7371" stopIfTrue="1" operator="equal">
      <formula>"Adjustment to Income/Expense/Rate Base:"</formula>
    </cfRule>
  </conditionalFormatting>
  <conditionalFormatting sqref="B453">
    <cfRule type="cellIs" dxfId="5210" priority="7374" stopIfTrue="1" operator="equal">
      <formula>"Title"</formula>
    </cfRule>
  </conditionalFormatting>
  <conditionalFormatting sqref="B453">
    <cfRule type="cellIs" dxfId="5209" priority="7375" stopIfTrue="1" operator="equal">
      <formula>"Adjustment to Income/Expense/Rate Base:"</formula>
    </cfRule>
  </conditionalFormatting>
  <conditionalFormatting sqref="B452">
    <cfRule type="cellIs" dxfId="5208" priority="7372" stopIfTrue="1" operator="equal">
      <formula>"Title"</formula>
    </cfRule>
  </conditionalFormatting>
  <conditionalFormatting sqref="B452">
    <cfRule type="cellIs" dxfId="5207" priority="7373" stopIfTrue="1" operator="equal">
      <formula>"Adjustment to Income/Expense/Rate Base:"</formula>
    </cfRule>
  </conditionalFormatting>
  <conditionalFormatting sqref="B459">
    <cfRule type="cellIs" dxfId="5206" priority="7366" stopIfTrue="1" operator="equal">
      <formula>"Adjustment to Income/Expense/Rate Base:"</formula>
    </cfRule>
  </conditionalFormatting>
  <conditionalFormatting sqref="B454">
    <cfRule type="cellIs" dxfId="5205" priority="7369" stopIfTrue="1" operator="equal">
      <formula>"Title"</formula>
    </cfRule>
  </conditionalFormatting>
  <conditionalFormatting sqref="B454">
    <cfRule type="cellIs" dxfId="5204" priority="7370" stopIfTrue="1" operator="equal">
      <formula>"Adjustment to Income/Expense/Rate Base:"</formula>
    </cfRule>
  </conditionalFormatting>
  <conditionalFormatting sqref="B453">
    <cfRule type="cellIs" dxfId="5203" priority="7367" stopIfTrue="1" operator="equal">
      <formula>"Title"</formula>
    </cfRule>
  </conditionalFormatting>
  <conditionalFormatting sqref="B453">
    <cfRule type="cellIs" dxfId="5202" priority="7368" stopIfTrue="1" operator="equal">
      <formula>"Adjustment to Income/Expense/Rate Base:"</formula>
    </cfRule>
  </conditionalFormatting>
  <conditionalFormatting sqref="B455">
    <cfRule type="cellIs" dxfId="5201" priority="7361" stopIfTrue="1" operator="equal">
      <formula>"Adjustment to Income/Expense/Rate Base:"</formula>
    </cfRule>
  </conditionalFormatting>
  <conditionalFormatting sqref="B452">
    <cfRule type="cellIs" dxfId="5200" priority="7354" stopIfTrue="1" operator="equal">
      <formula>"Title"</formula>
    </cfRule>
  </conditionalFormatting>
  <conditionalFormatting sqref="B452">
    <cfRule type="cellIs" dxfId="5199" priority="7355" stopIfTrue="1" operator="equal">
      <formula>"Adjustment to Income/Expense/Rate Base:"</formula>
    </cfRule>
  </conditionalFormatting>
  <conditionalFormatting sqref="B456">
    <cfRule type="cellIs" dxfId="5198" priority="7356" stopIfTrue="1" operator="equal">
      <formula>"Adjustment to Income/Expense/Rate Base:"</formula>
    </cfRule>
  </conditionalFormatting>
  <conditionalFormatting sqref="B451">
    <cfRule type="cellIs" dxfId="5197" priority="7359" stopIfTrue="1" operator="equal">
      <formula>"Title"</formula>
    </cfRule>
  </conditionalFormatting>
  <conditionalFormatting sqref="B451">
    <cfRule type="cellIs" dxfId="5196" priority="7360" stopIfTrue="1" operator="equal">
      <formula>"Adjustment to Income/Expense/Rate Base:"</formula>
    </cfRule>
  </conditionalFormatting>
  <conditionalFormatting sqref="B453">
    <cfRule type="cellIs" dxfId="5195" priority="7349" stopIfTrue="1" operator="equal">
      <formula>"Title"</formula>
    </cfRule>
  </conditionalFormatting>
  <conditionalFormatting sqref="B453">
    <cfRule type="cellIs" dxfId="5194" priority="7350" stopIfTrue="1" operator="equal">
      <formula>"Adjustment to Income/Expense/Rate Base:"</formula>
    </cfRule>
  </conditionalFormatting>
  <conditionalFormatting sqref="B457">
    <cfRule type="cellIs" dxfId="5193" priority="7351" stopIfTrue="1" operator="equal">
      <formula>"Adjustment to Income/Expense/Rate Base:"</formula>
    </cfRule>
  </conditionalFormatting>
  <conditionalFormatting sqref="B451">
    <cfRule type="cellIs" dxfId="5192" priority="7352" stopIfTrue="1" operator="equal">
      <formula>"Title"</formula>
    </cfRule>
  </conditionalFormatting>
  <conditionalFormatting sqref="B451">
    <cfRule type="cellIs" dxfId="5191" priority="7353" stopIfTrue="1" operator="equal">
      <formula>"Adjustment to Income/Expense/Rate Base:"</formula>
    </cfRule>
  </conditionalFormatting>
  <conditionalFormatting sqref="B458">
    <cfRule type="cellIs" dxfId="5190" priority="7346" stopIfTrue="1" operator="equal">
      <formula>"Adjustment to Income/Expense/Rate Base:"</formula>
    </cfRule>
  </conditionalFormatting>
  <conditionalFormatting sqref="B452">
    <cfRule type="cellIs" dxfId="5189" priority="7347" stopIfTrue="1" operator="equal">
      <formula>"Title"</formula>
    </cfRule>
  </conditionalFormatting>
  <conditionalFormatting sqref="B452">
    <cfRule type="cellIs" dxfId="5188" priority="7348" stopIfTrue="1" operator="equal">
      <formula>"Adjustment to Income/Expense/Rate Base:"</formula>
    </cfRule>
  </conditionalFormatting>
  <conditionalFormatting sqref="B454">
    <cfRule type="cellIs" dxfId="5187" priority="7341" stopIfTrue="1" operator="equal">
      <formula>"Adjustment to Income/Expense/Rate Base:"</formula>
    </cfRule>
  </conditionalFormatting>
  <conditionalFormatting sqref="B455">
    <cfRule type="cellIs" dxfId="5186" priority="7336" stopIfTrue="1" operator="equal">
      <formula>"Adjustment to Income/Expense/Rate Base:"</formula>
    </cfRule>
  </conditionalFormatting>
  <conditionalFormatting sqref="B453">
    <cfRule type="cellIs" dxfId="5185" priority="7331" stopIfTrue="1" operator="equal">
      <formula>"Adjustment to Income/Expense/Rate Base:"</formula>
    </cfRule>
  </conditionalFormatting>
  <conditionalFormatting sqref="B454">
    <cfRule type="cellIs" dxfId="5184" priority="7326" stopIfTrue="1" operator="equal">
      <formula>"Adjustment to Income/Expense/Rate Base:"</formula>
    </cfRule>
  </conditionalFormatting>
  <conditionalFormatting sqref="B451">
    <cfRule type="cellIs" dxfId="5183" priority="7316" stopIfTrue="1" operator="equal">
      <formula>"Adjustment to Income/Expense/Rate Base:"</formula>
    </cfRule>
  </conditionalFormatting>
  <conditionalFormatting sqref="B452">
    <cfRule type="cellIs" dxfId="5182" priority="7311" stopIfTrue="1" operator="equal">
      <formula>"Adjustment to Income/Expense/Rate Base:"</formula>
    </cfRule>
  </conditionalFormatting>
  <conditionalFormatting sqref="B453">
    <cfRule type="cellIs" dxfId="5181" priority="7306" stopIfTrue="1" operator="equal">
      <formula>"Adjustment to Income/Expense/Rate Base:"</formula>
    </cfRule>
  </conditionalFormatting>
  <conditionalFormatting sqref="B454">
    <cfRule type="cellIs" dxfId="5180" priority="7291" stopIfTrue="1" operator="equal">
      <formula>"Adjustment to Income/Expense/Rate Base:"</formula>
    </cfRule>
  </conditionalFormatting>
  <conditionalFormatting sqref="B455">
    <cfRule type="cellIs" dxfId="5179" priority="7286" stopIfTrue="1" operator="equal">
      <formula>"Adjustment to Income/Expense/Rate Base:"</formula>
    </cfRule>
  </conditionalFormatting>
  <conditionalFormatting sqref="B451">
    <cfRule type="cellIs" dxfId="5178" priority="7281" stopIfTrue="1" operator="equal">
      <formula>"Adjustment to Income/Expense/Rate Base:"</formula>
    </cfRule>
  </conditionalFormatting>
  <conditionalFormatting sqref="B452">
    <cfRule type="cellIs" dxfId="5177" priority="7276" stopIfTrue="1" operator="equal">
      <formula>"Adjustment to Income/Expense/Rate Base:"</formula>
    </cfRule>
  </conditionalFormatting>
  <conditionalFormatting sqref="B453">
    <cfRule type="cellIs" dxfId="5176" priority="7271" stopIfTrue="1" operator="equal">
      <formula>"Adjustment to Income/Expense/Rate Base:"</formula>
    </cfRule>
  </conditionalFormatting>
  <conditionalFormatting sqref="B454">
    <cfRule type="cellIs" dxfId="5175" priority="7266" stopIfTrue="1" operator="equal">
      <formula>"Adjustment to Income/Expense/Rate Base:"</formula>
    </cfRule>
  </conditionalFormatting>
  <conditionalFormatting sqref="B451">
    <cfRule type="cellIs" dxfId="5174" priority="7256" stopIfTrue="1" operator="equal">
      <formula>"Adjustment to Income/Expense/Rate Base:"</formula>
    </cfRule>
  </conditionalFormatting>
  <conditionalFormatting sqref="B456">
    <cfRule type="cellIs" dxfId="5173" priority="7251" stopIfTrue="1" operator="equal">
      <formula>"Adjustment to Income/Expense/Rate Base:"</formula>
    </cfRule>
  </conditionalFormatting>
  <conditionalFormatting sqref="B451">
    <cfRule type="cellIs" dxfId="5172" priority="7254" stopIfTrue="1" operator="equal">
      <formula>"Title"</formula>
    </cfRule>
  </conditionalFormatting>
  <conditionalFormatting sqref="B451">
    <cfRule type="cellIs" dxfId="5171" priority="7255" stopIfTrue="1" operator="equal">
      <formula>"Adjustment to Income/Expense/Rate Base:"</formula>
    </cfRule>
  </conditionalFormatting>
  <conditionalFormatting sqref="B457">
    <cfRule type="cellIs" dxfId="5170" priority="7246" stopIfTrue="1" operator="equal">
      <formula>"Adjustment to Income/Expense/Rate Base:"</formula>
    </cfRule>
  </conditionalFormatting>
  <conditionalFormatting sqref="B452">
    <cfRule type="cellIs" dxfId="5169" priority="7249" stopIfTrue="1" operator="equal">
      <formula>"Title"</formula>
    </cfRule>
  </conditionalFormatting>
  <conditionalFormatting sqref="B452">
    <cfRule type="cellIs" dxfId="5168" priority="7250" stopIfTrue="1" operator="equal">
      <formula>"Adjustment to Income/Expense/Rate Base:"</formula>
    </cfRule>
  </conditionalFormatting>
  <conditionalFormatting sqref="B451">
    <cfRule type="cellIs" dxfId="5167" priority="7247" stopIfTrue="1" operator="equal">
      <formula>"Title"</formula>
    </cfRule>
  </conditionalFormatting>
  <conditionalFormatting sqref="B451">
    <cfRule type="cellIs" dxfId="5166" priority="7248" stopIfTrue="1" operator="equal">
      <formula>"Adjustment to Income/Expense/Rate Base:"</formula>
    </cfRule>
  </conditionalFormatting>
  <conditionalFormatting sqref="B453">
    <cfRule type="cellIs" dxfId="5165" priority="7241" stopIfTrue="1" operator="equal">
      <formula>"Adjustment to Income/Expense/Rate Base:"</formula>
    </cfRule>
  </conditionalFormatting>
  <conditionalFormatting sqref="B454">
    <cfRule type="cellIs" dxfId="5164" priority="7236" stopIfTrue="1" operator="equal">
      <formula>"Adjustment to Income/Expense/Rate Base:"</formula>
    </cfRule>
  </conditionalFormatting>
  <conditionalFormatting sqref="B455">
    <cfRule type="cellIs" dxfId="5163" priority="7231" stopIfTrue="1" operator="equal">
      <formula>"Adjustment to Income/Expense/Rate Base:"</formula>
    </cfRule>
  </conditionalFormatting>
  <conditionalFormatting sqref="B456">
    <cfRule type="cellIs" dxfId="5162" priority="7226" stopIfTrue="1" operator="equal">
      <formula>"Adjustment to Income/Expense/Rate Base:"</formula>
    </cfRule>
  </conditionalFormatting>
  <conditionalFormatting sqref="B451">
    <cfRule type="cellIs" dxfId="5161" priority="7229" stopIfTrue="1" operator="equal">
      <formula>"Title"</formula>
    </cfRule>
  </conditionalFormatting>
  <conditionalFormatting sqref="B451">
    <cfRule type="cellIs" dxfId="5160" priority="7230" stopIfTrue="1" operator="equal">
      <formula>"Adjustment to Income/Expense/Rate Base:"</formula>
    </cfRule>
  </conditionalFormatting>
  <conditionalFormatting sqref="B452">
    <cfRule type="cellIs" dxfId="5159" priority="7221" stopIfTrue="1" operator="equal">
      <formula>"Adjustment to Income/Expense/Rate Base:"</formula>
    </cfRule>
  </conditionalFormatting>
  <conditionalFormatting sqref="B453">
    <cfRule type="cellIs" dxfId="5158" priority="7216" stopIfTrue="1" operator="equal">
      <formula>"Adjustment to Income/Expense/Rate Base:"</formula>
    </cfRule>
  </conditionalFormatting>
  <conditionalFormatting sqref="B457">
    <cfRule type="cellIs" dxfId="5157" priority="7211" stopIfTrue="1" operator="equal">
      <formula>"Adjustment to Income/Expense/Rate Base:"</formula>
    </cfRule>
  </conditionalFormatting>
  <conditionalFormatting sqref="B452">
    <cfRule type="cellIs" dxfId="5156" priority="7214" stopIfTrue="1" operator="equal">
      <formula>"Title"</formula>
    </cfRule>
  </conditionalFormatting>
  <conditionalFormatting sqref="B452">
    <cfRule type="cellIs" dxfId="5155" priority="7215" stopIfTrue="1" operator="equal">
      <formula>"Adjustment to Income/Expense/Rate Base:"</formula>
    </cfRule>
  </conditionalFormatting>
  <conditionalFormatting sqref="B451">
    <cfRule type="cellIs" dxfId="5154" priority="7212" stopIfTrue="1" operator="equal">
      <formula>"Title"</formula>
    </cfRule>
  </conditionalFormatting>
  <conditionalFormatting sqref="B451">
    <cfRule type="cellIs" dxfId="5153" priority="7213" stopIfTrue="1" operator="equal">
      <formula>"Adjustment to Income/Expense/Rate Base:"</formula>
    </cfRule>
  </conditionalFormatting>
  <conditionalFormatting sqref="B458">
    <cfRule type="cellIs" dxfId="5152" priority="7206" stopIfTrue="1" operator="equal">
      <formula>"Adjustment to Income/Expense/Rate Base:"</formula>
    </cfRule>
  </conditionalFormatting>
  <conditionalFormatting sqref="B453">
    <cfRule type="cellIs" dxfId="5151" priority="7209" stopIfTrue="1" operator="equal">
      <formula>"Title"</formula>
    </cfRule>
  </conditionalFormatting>
  <conditionalFormatting sqref="B453">
    <cfRule type="cellIs" dxfId="5150" priority="7210" stopIfTrue="1" operator="equal">
      <formula>"Adjustment to Income/Expense/Rate Base:"</formula>
    </cfRule>
  </conditionalFormatting>
  <conditionalFormatting sqref="B452">
    <cfRule type="cellIs" dxfId="5149" priority="7207" stopIfTrue="1" operator="equal">
      <formula>"Title"</formula>
    </cfRule>
  </conditionalFormatting>
  <conditionalFormatting sqref="B452">
    <cfRule type="cellIs" dxfId="5148" priority="7208" stopIfTrue="1" operator="equal">
      <formula>"Adjustment to Income/Expense/Rate Base:"</formula>
    </cfRule>
  </conditionalFormatting>
  <conditionalFormatting sqref="B454">
    <cfRule type="cellIs" dxfId="5147" priority="7201" stopIfTrue="1" operator="equal">
      <formula>"Adjustment to Income/Expense/Rate Base:"</formula>
    </cfRule>
  </conditionalFormatting>
  <conditionalFormatting sqref="B455">
    <cfRule type="cellIs" dxfId="5146" priority="7196" stopIfTrue="1" operator="equal">
      <formula>"Adjustment to Income/Expense/Rate Base:"</formula>
    </cfRule>
  </conditionalFormatting>
  <conditionalFormatting sqref="B452">
    <cfRule type="cellIs" dxfId="5145" priority="7189" stopIfTrue="1" operator="equal">
      <formula>"Title"</formula>
    </cfRule>
  </conditionalFormatting>
  <conditionalFormatting sqref="B452">
    <cfRule type="cellIs" dxfId="5144" priority="7190" stopIfTrue="1" operator="equal">
      <formula>"Adjustment to Income/Expense/Rate Base:"</formula>
    </cfRule>
  </conditionalFormatting>
  <conditionalFormatting sqref="B456">
    <cfRule type="cellIs" dxfId="5143" priority="7191" stopIfTrue="1" operator="equal">
      <formula>"Adjustment to Income/Expense/Rate Base:"</formula>
    </cfRule>
  </conditionalFormatting>
  <conditionalFormatting sqref="B451">
    <cfRule type="cellIs" dxfId="5142" priority="7194" stopIfTrue="1" operator="equal">
      <formula>"Title"</formula>
    </cfRule>
  </conditionalFormatting>
  <conditionalFormatting sqref="B451">
    <cfRule type="cellIs" dxfId="5141" priority="7195" stopIfTrue="1" operator="equal">
      <formula>"Adjustment to Income/Expense/Rate Base:"</formula>
    </cfRule>
  </conditionalFormatting>
  <conditionalFormatting sqref="B457">
    <cfRule type="cellIs" dxfId="5140" priority="7186" stopIfTrue="1" operator="equal">
      <formula>"Adjustment to Income/Expense/Rate Base:"</formula>
    </cfRule>
  </conditionalFormatting>
  <conditionalFormatting sqref="B451">
    <cfRule type="cellIs" dxfId="5139" priority="7187" stopIfTrue="1" operator="equal">
      <formula>"Title"</formula>
    </cfRule>
  </conditionalFormatting>
  <conditionalFormatting sqref="B451">
    <cfRule type="cellIs" dxfId="5138" priority="7188" stopIfTrue="1" operator="equal">
      <formula>"Adjustment to Income/Expense/Rate Base:"</formula>
    </cfRule>
  </conditionalFormatting>
  <conditionalFormatting sqref="B453">
    <cfRule type="cellIs" dxfId="5137" priority="7181" stopIfTrue="1" operator="equal">
      <formula>"Adjustment to Income/Expense/Rate Base:"</formula>
    </cfRule>
  </conditionalFormatting>
  <conditionalFormatting sqref="B454">
    <cfRule type="cellIs" dxfId="5136" priority="7176" stopIfTrue="1" operator="equal">
      <formula>"Adjustment to Income/Expense/Rate Base:"</formula>
    </cfRule>
  </conditionalFormatting>
  <conditionalFormatting sqref="B452">
    <cfRule type="cellIs" dxfId="5135" priority="7171" stopIfTrue="1" operator="equal">
      <formula>"Adjustment to Income/Expense/Rate Base:"</formula>
    </cfRule>
  </conditionalFormatting>
  <conditionalFormatting sqref="B453">
    <cfRule type="cellIs" dxfId="5134" priority="7166" stopIfTrue="1" operator="equal">
      <formula>"Adjustment to Income/Expense/Rate Base:"</formula>
    </cfRule>
  </conditionalFormatting>
  <conditionalFormatting sqref="B451">
    <cfRule type="cellIs" dxfId="5133" priority="7151" stopIfTrue="1" operator="equal">
      <formula>"Adjustment to Income/Expense/Rate Base:"</formula>
    </cfRule>
  </conditionalFormatting>
  <conditionalFormatting sqref="B452">
    <cfRule type="cellIs" dxfId="5132" priority="7146" stopIfTrue="1" operator="equal">
      <formula>"Adjustment to Income/Expense/Rate Base:"</formula>
    </cfRule>
  </conditionalFormatting>
  <conditionalFormatting sqref="B453">
    <cfRule type="cellIs" dxfId="5131" priority="7131" stopIfTrue="1" operator="equal">
      <formula>"Adjustment to Income/Expense/Rate Base:"</formula>
    </cfRule>
  </conditionalFormatting>
  <conditionalFormatting sqref="B454">
    <cfRule type="cellIs" dxfId="5130" priority="7126" stopIfTrue="1" operator="equal">
      <formula>"Adjustment to Income/Expense/Rate Base:"</formula>
    </cfRule>
  </conditionalFormatting>
  <conditionalFormatting sqref="B451">
    <cfRule type="cellIs" dxfId="5129" priority="7116" stopIfTrue="1" operator="equal">
      <formula>"Adjustment to Income/Expense/Rate Base:"</formula>
    </cfRule>
  </conditionalFormatting>
  <conditionalFormatting sqref="B452">
    <cfRule type="cellIs" dxfId="5128" priority="7111" stopIfTrue="1" operator="equal">
      <formula>"Adjustment to Income/Expense/Rate Base:"</formula>
    </cfRule>
  </conditionalFormatting>
  <conditionalFormatting sqref="B453">
    <cfRule type="cellIs" dxfId="5127" priority="7106" stopIfTrue="1" operator="equal">
      <formula>"Adjustment to Income/Expense/Rate Base:"</formula>
    </cfRule>
  </conditionalFormatting>
  <conditionalFormatting sqref="B455">
    <cfRule type="cellIs" dxfId="5126" priority="7093" stopIfTrue="1" operator="equal">
      <formula>"Adjustment to Income/Expense/Rate Base:"</formula>
    </cfRule>
  </conditionalFormatting>
  <conditionalFormatting sqref="B456">
    <cfRule type="cellIs" dxfId="5125" priority="7088" stopIfTrue="1" operator="equal">
      <formula>"Adjustment to Income/Expense/Rate Base:"</formula>
    </cfRule>
  </conditionalFormatting>
  <conditionalFormatting sqref="B461">
    <cfRule type="cellIs" dxfId="5124" priority="7091" stopIfTrue="1" operator="equal">
      <formula>"Adjustment to Income/Expense/Rate Base:"</formula>
    </cfRule>
  </conditionalFormatting>
  <conditionalFormatting sqref="B456">
    <cfRule type="cellIs" dxfId="5123" priority="7094" stopIfTrue="1" operator="equal">
      <formula>"Title"</formula>
    </cfRule>
  </conditionalFormatting>
  <conditionalFormatting sqref="B456">
    <cfRule type="cellIs" dxfId="5122" priority="7095" stopIfTrue="1" operator="equal">
      <formula>"Adjustment to Income/Expense/Rate Base:"</formula>
    </cfRule>
  </conditionalFormatting>
  <conditionalFormatting sqref="B455">
    <cfRule type="cellIs" dxfId="5121" priority="7092" stopIfTrue="1" operator="equal">
      <formula>"Title"</formula>
    </cfRule>
  </conditionalFormatting>
  <conditionalFormatting sqref="B457">
    <cfRule type="cellIs" dxfId="5120" priority="7089" stopIfTrue="1" operator="equal">
      <formula>"Title"</formula>
    </cfRule>
  </conditionalFormatting>
  <conditionalFormatting sqref="B457">
    <cfRule type="cellIs" dxfId="5119" priority="7090" stopIfTrue="1" operator="equal">
      <formula>"Adjustment to Income/Expense/Rate Base:"</formula>
    </cfRule>
  </conditionalFormatting>
  <conditionalFormatting sqref="B456">
    <cfRule type="cellIs" dxfId="5118" priority="7087" stopIfTrue="1" operator="equal">
      <formula>"Title"</formula>
    </cfRule>
  </conditionalFormatting>
  <conditionalFormatting sqref="B458">
    <cfRule type="cellIs" dxfId="5117" priority="7082" stopIfTrue="1" operator="equal">
      <formula>"Adjustment to Income/Expense/Rate Base:"</formula>
    </cfRule>
  </conditionalFormatting>
  <conditionalFormatting sqref="B453">
    <cfRule type="cellIs" dxfId="5116" priority="7085" stopIfTrue="1" operator="equal">
      <formula>"Title"</formula>
    </cfRule>
  </conditionalFormatting>
  <conditionalFormatting sqref="B453">
    <cfRule type="cellIs" dxfId="5115" priority="7086" stopIfTrue="1" operator="equal">
      <formula>"Adjustment to Income/Expense/Rate Base:"</formula>
    </cfRule>
  </conditionalFormatting>
  <conditionalFormatting sqref="B452">
    <cfRule type="cellIs" dxfId="5114" priority="7083" stopIfTrue="1" operator="equal">
      <formula>"Title"</formula>
    </cfRule>
  </conditionalFormatting>
  <conditionalFormatting sqref="B452">
    <cfRule type="cellIs" dxfId="5113" priority="7084" stopIfTrue="1" operator="equal">
      <formula>"Adjustment to Income/Expense/Rate Base:"</formula>
    </cfRule>
  </conditionalFormatting>
  <conditionalFormatting sqref="B459">
    <cfRule type="cellIs" dxfId="5112" priority="7077" stopIfTrue="1" operator="equal">
      <formula>"Adjustment to Income/Expense/Rate Base:"</formula>
    </cfRule>
  </conditionalFormatting>
  <conditionalFormatting sqref="B454">
    <cfRule type="cellIs" dxfId="5111" priority="7080" stopIfTrue="1" operator="equal">
      <formula>"Title"</formula>
    </cfRule>
  </conditionalFormatting>
  <conditionalFormatting sqref="B454">
    <cfRule type="cellIs" dxfId="5110" priority="7081" stopIfTrue="1" operator="equal">
      <formula>"Adjustment to Income/Expense/Rate Base:"</formula>
    </cfRule>
  </conditionalFormatting>
  <conditionalFormatting sqref="B453">
    <cfRule type="cellIs" dxfId="5109" priority="7078" stopIfTrue="1" operator="equal">
      <formula>"Title"</formula>
    </cfRule>
  </conditionalFormatting>
  <conditionalFormatting sqref="B453">
    <cfRule type="cellIs" dxfId="5108" priority="7079" stopIfTrue="1" operator="equal">
      <formula>"Adjustment to Income/Expense/Rate Base:"</formula>
    </cfRule>
  </conditionalFormatting>
  <conditionalFormatting sqref="B460">
    <cfRule type="cellIs" dxfId="5107" priority="7072" stopIfTrue="1" operator="equal">
      <formula>"Adjustment to Income/Expense/Rate Base:"</formula>
    </cfRule>
  </conditionalFormatting>
  <conditionalFormatting sqref="B455">
    <cfRule type="cellIs" dxfId="5106" priority="7075" stopIfTrue="1" operator="equal">
      <formula>"Title"</formula>
    </cfRule>
  </conditionalFormatting>
  <conditionalFormatting sqref="B455">
    <cfRule type="cellIs" dxfId="5105" priority="7076" stopIfTrue="1" operator="equal">
      <formula>"Adjustment to Income/Expense/Rate Base:"</formula>
    </cfRule>
  </conditionalFormatting>
  <conditionalFormatting sqref="B454">
    <cfRule type="cellIs" dxfId="5104" priority="7073" stopIfTrue="1" operator="equal">
      <formula>"Title"</formula>
    </cfRule>
  </conditionalFormatting>
  <conditionalFormatting sqref="B454">
    <cfRule type="cellIs" dxfId="5103" priority="7074" stopIfTrue="1" operator="equal">
      <formula>"Adjustment to Income/Expense/Rate Base:"</formula>
    </cfRule>
  </conditionalFormatting>
  <conditionalFormatting sqref="B461">
    <cfRule type="cellIs" dxfId="5102" priority="7067" stopIfTrue="1" operator="equal">
      <formula>"Adjustment to Income/Expense/Rate Base:"</formula>
    </cfRule>
  </conditionalFormatting>
  <conditionalFormatting sqref="B456">
    <cfRule type="cellIs" dxfId="5101" priority="7070" stopIfTrue="1" operator="equal">
      <formula>"Title"</formula>
    </cfRule>
  </conditionalFormatting>
  <conditionalFormatting sqref="B456">
    <cfRule type="cellIs" dxfId="5100" priority="7071" stopIfTrue="1" operator="equal">
      <formula>"Adjustment to Income/Expense/Rate Base:"</formula>
    </cfRule>
  </conditionalFormatting>
  <conditionalFormatting sqref="B455">
    <cfRule type="cellIs" dxfId="5099" priority="7068" stopIfTrue="1" operator="equal">
      <formula>"Title"</formula>
    </cfRule>
  </conditionalFormatting>
  <conditionalFormatting sqref="B455">
    <cfRule type="cellIs" dxfId="5098" priority="7069" stopIfTrue="1" operator="equal">
      <formula>"Adjustment to Income/Expense/Rate Base:"</formula>
    </cfRule>
  </conditionalFormatting>
  <conditionalFormatting sqref="B457">
    <cfRule type="cellIs" dxfId="5097" priority="7064" stopIfTrue="1" operator="equal">
      <formula>"Adjustment to Income/Expense/Rate Base:"</formula>
    </cfRule>
  </conditionalFormatting>
  <conditionalFormatting sqref="B452">
    <cfRule type="cellIs" dxfId="5096" priority="7065" stopIfTrue="1" operator="equal">
      <formula>"Title"</formula>
    </cfRule>
  </conditionalFormatting>
  <conditionalFormatting sqref="B452">
    <cfRule type="cellIs" dxfId="5095" priority="7066" stopIfTrue="1" operator="equal">
      <formula>"Adjustment to Income/Expense/Rate Base:"</formula>
    </cfRule>
  </conditionalFormatting>
  <conditionalFormatting sqref="B458">
    <cfRule type="cellIs" dxfId="5094" priority="7059" stopIfTrue="1" operator="equal">
      <formula>"Adjustment to Income/Expense/Rate Base:"</formula>
    </cfRule>
  </conditionalFormatting>
  <conditionalFormatting sqref="B453">
    <cfRule type="cellIs" dxfId="5093" priority="7062" stopIfTrue="1" operator="equal">
      <formula>"Title"</formula>
    </cfRule>
  </conditionalFormatting>
  <conditionalFormatting sqref="B453">
    <cfRule type="cellIs" dxfId="5092" priority="7063" stopIfTrue="1" operator="equal">
      <formula>"Adjustment to Income/Expense/Rate Base:"</formula>
    </cfRule>
  </conditionalFormatting>
  <conditionalFormatting sqref="B452">
    <cfRule type="cellIs" dxfId="5091" priority="7060" stopIfTrue="1" operator="equal">
      <formula>"Title"</formula>
    </cfRule>
  </conditionalFormatting>
  <conditionalFormatting sqref="B452">
    <cfRule type="cellIs" dxfId="5090" priority="7061" stopIfTrue="1" operator="equal">
      <formula>"Adjustment to Income/Expense/Rate Base:"</formula>
    </cfRule>
  </conditionalFormatting>
  <conditionalFormatting sqref="B457">
    <cfRule type="cellIs" dxfId="5089" priority="7057" stopIfTrue="1" operator="equal">
      <formula>"Title"</formula>
    </cfRule>
  </conditionalFormatting>
  <conditionalFormatting sqref="B457">
    <cfRule type="cellIs" dxfId="5088" priority="7058" stopIfTrue="1" operator="equal">
      <formula>"Adjustment to Income/Expense/Rate Base:"</formula>
    </cfRule>
  </conditionalFormatting>
  <conditionalFormatting sqref="B456">
    <cfRule type="cellIs" dxfId="5087" priority="7055" stopIfTrue="1" operator="equal">
      <formula>"Title"</formula>
    </cfRule>
  </conditionalFormatting>
  <conditionalFormatting sqref="B456">
    <cfRule type="cellIs" dxfId="5086" priority="7056" stopIfTrue="1" operator="equal">
      <formula>"Adjustment to Income/Expense/Rate Base:"</formula>
    </cfRule>
  </conditionalFormatting>
  <conditionalFormatting sqref="B458">
    <cfRule type="cellIs" dxfId="5085" priority="7053" stopIfTrue="1" operator="equal">
      <formula>"Title"</formula>
    </cfRule>
  </conditionalFormatting>
  <conditionalFormatting sqref="B458">
    <cfRule type="cellIs" dxfId="5084" priority="7054" stopIfTrue="1" operator="equal">
      <formula>"Adjustment to Income/Expense/Rate Base:"</formula>
    </cfRule>
  </conditionalFormatting>
  <conditionalFormatting sqref="B457">
    <cfRule type="cellIs" dxfId="5083" priority="7051" stopIfTrue="1" operator="equal">
      <formula>"Title"</formula>
    </cfRule>
  </conditionalFormatting>
  <conditionalFormatting sqref="B457">
    <cfRule type="cellIs" dxfId="5082" priority="7052" stopIfTrue="1" operator="equal">
      <formula>"Adjustment to Income/Expense/Rate Base:"</formula>
    </cfRule>
  </conditionalFormatting>
  <conditionalFormatting sqref="B459">
    <cfRule type="cellIs" dxfId="5081" priority="7046" stopIfTrue="1" operator="equal">
      <formula>"Adjustment to Income/Expense/Rate Base:"</formula>
    </cfRule>
  </conditionalFormatting>
  <conditionalFormatting sqref="B454">
    <cfRule type="cellIs" dxfId="5080" priority="7049" stopIfTrue="1" operator="equal">
      <formula>"Title"</formula>
    </cfRule>
  </conditionalFormatting>
  <conditionalFormatting sqref="B454">
    <cfRule type="cellIs" dxfId="5079" priority="7050" stopIfTrue="1" operator="equal">
      <formula>"Adjustment to Income/Expense/Rate Base:"</formula>
    </cfRule>
  </conditionalFormatting>
  <conditionalFormatting sqref="B453">
    <cfRule type="cellIs" dxfId="5078" priority="7047" stopIfTrue="1" operator="equal">
      <formula>"Title"</formula>
    </cfRule>
  </conditionalFormatting>
  <conditionalFormatting sqref="B453">
    <cfRule type="cellIs" dxfId="5077" priority="7048" stopIfTrue="1" operator="equal">
      <formula>"Adjustment to Income/Expense/Rate Base:"</formula>
    </cfRule>
  </conditionalFormatting>
  <conditionalFormatting sqref="B460">
    <cfRule type="cellIs" dxfId="5076" priority="7041" stopIfTrue="1" operator="equal">
      <formula>"Adjustment to Income/Expense/Rate Base:"</formula>
    </cfRule>
  </conditionalFormatting>
  <conditionalFormatting sqref="B455">
    <cfRule type="cellIs" dxfId="5075" priority="7044" stopIfTrue="1" operator="equal">
      <formula>"Title"</formula>
    </cfRule>
  </conditionalFormatting>
  <conditionalFormatting sqref="B455">
    <cfRule type="cellIs" dxfId="5074" priority="7045" stopIfTrue="1" operator="equal">
      <formula>"Adjustment to Income/Expense/Rate Base:"</formula>
    </cfRule>
  </conditionalFormatting>
  <conditionalFormatting sqref="B454">
    <cfRule type="cellIs" dxfId="5073" priority="7042" stopIfTrue="1" operator="equal">
      <formula>"Title"</formula>
    </cfRule>
  </conditionalFormatting>
  <conditionalFormatting sqref="B454">
    <cfRule type="cellIs" dxfId="5072" priority="7043" stopIfTrue="1" operator="equal">
      <formula>"Adjustment to Income/Expense/Rate Base:"</formula>
    </cfRule>
  </conditionalFormatting>
  <conditionalFormatting sqref="B461">
    <cfRule type="cellIs" dxfId="5071" priority="7036" stopIfTrue="1" operator="equal">
      <formula>"Adjustment to Income/Expense/Rate Base:"</formula>
    </cfRule>
  </conditionalFormatting>
  <conditionalFormatting sqref="B456">
    <cfRule type="cellIs" dxfId="5070" priority="7039" stopIfTrue="1" operator="equal">
      <formula>"Title"</formula>
    </cfRule>
  </conditionalFormatting>
  <conditionalFormatting sqref="B456">
    <cfRule type="cellIs" dxfId="5069" priority="7040" stopIfTrue="1" operator="equal">
      <formula>"Adjustment to Income/Expense/Rate Base:"</formula>
    </cfRule>
  </conditionalFormatting>
  <conditionalFormatting sqref="B455">
    <cfRule type="cellIs" dxfId="5068" priority="7037" stopIfTrue="1" operator="equal">
      <formula>"Title"</formula>
    </cfRule>
  </conditionalFormatting>
  <conditionalFormatting sqref="B455">
    <cfRule type="cellIs" dxfId="5067" priority="7038" stopIfTrue="1" operator="equal">
      <formula>"Adjustment to Income/Expense/Rate Base:"</formula>
    </cfRule>
  </conditionalFormatting>
  <conditionalFormatting sqref="B457">
    <cfRule type="cellIs" dxfId="5066" priority="7034" stopIfTrue="1" operator="equal">
      <formula>"Title"</formula>
    </cfRule>
  </conditionalFormatting>
  <conditionalFormatting sqref="B457">
    <cfRule type="cellIs" dxfId="5065" priority="7035" stopIfTrue="1" operator="equal">
      <formula>"Adjustment to Income/Expense/Rate Base:"</formula>
    </cfRule>
  </conditionalFormatting>
  <conditionalFormatting sqref="B456">
    <cfRule type="cellIs" dxfId="5064" priority="7032" stopIfTrue="1" operator="equal">
      <formula>"Title"</formula>
    </cfRule>
  </conditionalFormatting>
  <conditionalFormatting sqref="B456">
    <cfRule type="cellIs" dxfId="5063" priority="7033" stopIfTrue="1" operator="equal">
      <formula>"Adjustment to Income/Expense/Rate Base:"</formula>
    </cfRule>
  </conditionalFormatting>
  <conditionalFormatting sqref="B458">
    <cfRule type="cellIs" dxfId="5062" priority="7027" stopIfTrue="1" operator="equal">
      <formula>"Adjustment to Income/Expense/Rate Base:"</formula>
    </cfRule>
  </conditionalFormatting>
  <conditionalFormatting sqref="B453">
    <cfRule type="cellIs" dxfId="5061" priority="7030" stopIfTrue="1" operator="equal">
      <formula>"Title"</formula>
    </cfRule>
  </conditionalFormatting>
  <conditionalFormatting sqref="B453">
    <cfRule type="cellIs" dxfId="5060" priority="7031" stopIfTrue="1" operator="equal">
      <formula>"Adjustment to Income/Expense/Rate Base:"</formula>
    </cfRule>
  </conditionalFormatting>
  <conditionalFormatting sqref="B452">
    <cfRule type="cellIs" dxfId="5059" priority="7028" stopIfTrue="1" operator="equal">
      <formula>"Title"</formula>
    </cfRule>
  </conditionalFormatting>
  <conditionalFormatting sqref="B452">
    <cfRule type="cellIs" dxfId="5058" priority="7029" stopIfTrue="1" operator="equal">
      <formula>"Adjustment to Income/Expense/Rate Base:"</formula>
    </cfRule>
  </conditionalFormatting>
  <conditionalFormatting sqref="B459">
    <cfRule type="cellIs" dxfId="5057" priority="7022" stopIfTrue="1" operator="equal">
      <formula>"Adjustment to Income/Expense/Rate Base:"</formula>
    </cfRule>
  </conditionalFormatting>
  <conditionalFormatting sqref="B454">
    <cfRule type="cellIs" dxfId="5056" priority="7025" stopIfTrue="1" operator="equal">
      <formula>"Title"</formula>
    </cfRule>
  </conditionalFormatting>
  <conditionalFormatting sqref="B454">
    <cfRule type="cellIs" dxfId="5055" priority="7026" stopIfTrue="1" operator="equal">
      <formula>"Adjustment to Income/Expense/Rate Base:"</formula>
    </cfRule>
  </conditionalFormatting>
  <conditionalFormatting sqref="B453">
    <cfRule type="cellIs" dxfId="5054" priority="7023" stopIfTrue="1" operator="equal">
      <formula>"Title"</formula>
    </cfRule>
  </conditionalFormatting>
  <conditionalFormatting sqref="B453">
    <cfRule type="cellIs" dxfId="5053" priority="7024" stopIfTrue="1" operator="equal">
      <formula>"Adjustment to Income/Expense/Rate Base:"</formula>
    </cfRule>
  </conditionalFormatting>
  <conditionalFormatting sqref="B457">
    <cfRule type="cellIs" dxfId="5052" priority="7019" stopIfTrue="1" operator="equal">
      <formula>"Adjustment to Income/Expense/Rate Base:"</formula>
    </cfRule>
  </conditionalFormatting>
  <conditionalFormatting sqref="B452">
    <cfRule type="cellIs" dxfId="5051" priority="7020" stopIfTrue="1" operator="equal">
      <formula>"Title"</formula>
    </cfRule>
  </conditionalFormatting>
  <conditionalFormatting sqref="B452">
    <cfRule type="cellIs" dxfId="5050" priority="7021" stopIfTrue="1" operator="equal">
      <formula>"Adjustment to Income/Expense/Rate Base:"</formula>
    </cfRule>
  </conditionalFormatting>
  <conditionalFormatting sqref="B458">
    <cfRule type="cellIs" dxfId="5049" priority="7014" stopIfTrue="1" operator="equal">
      <formula>"Adjustment to Income/Expense/Rate Base:"</formula>
    </cfRule>
  </conditionalFormatting>
  <conditionalFormatting sqref="B453">
    <cfRule type="cellIs" dxfId="5048" priority="7017" stopIfTrue="1" operator="equal">
      <formula>"Title"</formula>
    </cfRule>
  </conditionalFormatting>
  <conditionalFormatting sqref="B453">
    <cfRule type="cellIs" dxfId="5047" priority="7018" stopIfTrue="1" operator="equal">
      <formula>"Adjustment to Income/Expense/Rate Base:"</formula>
    </cfRule>
  </conditionalFormatting>
  <conditionalFormatting sqref="B452">
    <cfRule type="cellIs" dxfId="5046" priority="7015" stopIfTrue="1" operator="equal">
      <formula>"Title"</formula>
    </cfRule>
  </conditionalFormatting>
  <conditionalFormatting sqref="B452">
    <cfRule type="cellIs" dxfId="5045" priority="7016" stopIfTrue="1" operator="equal">
      <formula>"Adjustment to Income/Expense/Rate Base:"</formula>
    </cfRule>
  </conditionalFormatting>
  <conditionalFormatting sqref="B454">
    <cfRule type="cellIs" dxfId="5044" priority="7013" stopIfTrue="1" operator="equal">
      <formula>"Adjustment to Income/Expense/Rate Base:"</formula>
    </cfRule>
  </conditionalFormatting>
  <conditionalFormatting sqref="B455">
    <cfRule type="cellIs" dxfId="5043" priority="7012" stopIfTrue="1" operator="equal">
      <formula>"Adjustment to Income/Expense/Rate Base:"</formula>
    </cfRule>
  </conditionalFormatting>
  <conditionalFormatting sqref="B456">
    <cfRule type="cellIs" dxfId="5042" priority="7011" stopIfTrue="1" operator="equal">
      <formula>"Adjustment to Income/Expense/Rate Base:"</formula>
    </cfRule>
  </conditionalFormatting>
  <conditionalFormatting sqref="B457">
    <cfRule type="cellIs" dxfId="5041" priority="7008" stopIfTrue="1" operator="equal">
      <formula>"Adjustment to Income/Expense/Rate Base:"</formula>
    </cfRule>
  </conditionalFormatting>
  <conditionalFormatting sqref="B452">
    <cfRule type="cellIs" dxfId="5040" priority="7009" stopIfTrue="1" operator="equal">
      <formula>"Title"</formula>
    </cfRule>
  </conditionalFormatting>
  <conditionalFormatting sqref="B452">
    <cfRule type="cellIs" dxfId="5039" priority="7010" stopIfTrue="1" operator="equal">
      <formula>"Adjustment to Income/Expense/Rate Base:"</formula>
    </cfRule>
  </conditionalFormatting>
  <conditionalFormatting sqref="B453">
    <cfRule type="cellIs" dxfId="5038" priority="7007" stopIfTrue="1" operator="equal">
      <formula>"Adjustment to Income/Expense/Rate Base:"</formula>
    </cfRule>
  </conditionalFormatting>
  <conditionalFormatting sqref="B454">
    <cfRule type="cellIs" dxfId="5037" priority="7006" stopIfTrue="1" operator="equal">
      <formula>"Adjustment to Income/Expense/Rate Base:"</formula>
    </cfRule>
  </conditionalFormatting>
  <conditionalFormatting sqref="B458">
    <cfRule type="cellIs" dxfId="5036" priority="7001" stopIfTrue="1" operator="equal">
      <formula>"Adjustment to Income/Expense/Rate Base:"</formula>
    </cfRule>
  </conditionalFormatting>
  <conditionalFormatting sqref="B453">
    <cfRule type="cellIs" dxfId="5035" priority="7004" stopIfTrue="1" operator="equal">
      <formula>"Title"</formula>
    </cfRule>
  </conditionalFormatting>
  <conditionalFormatting sqref="B453">
    <cfRule type="cellIs" dxfId="5034" priority="7005" stopIfTrue="1" operator="equal">
      <formula>"Adjustment to Income/Expense/Rate Base:"</formula>
    </cfRule>
  </conditionalFormatting>
  <conditionalFormatting sqref="B452">
    <cfRule type="cellIs" dxfId="5033" priority="7002" stopIfTrue="1" operator="equal">
      <formula>"Title"</formula>
    </cfRule>
  </conditionalFormatting>
  <conditionalFormatting sqref="B452">
    <cfRule type="cellIs" dxfId="5032" priority="7003" stopIfTrue="1" operator="equal">
      <formula>"Adjustment to Income/Expense/Rate Base:"</formula>
    </cfRule>
  </conditionalFormatting>
  <conditionalFormatting sqref="B459">
    <cfRule type="cellIs" dxfId="5031" priority="6996" stopIfTrue="1" operator="equal">
      <formula>"Adjustment to Income/Expense/Rate Base:"</formula>
    </cfRule>
  </conditionalFormatting>
  <conditionalFormatting sqref="B454">
    <cfRule type="cellIs" dxfId="5030" priority="6999" stopIfTrue="1" operator="equal">
      <formula>"Title"</formula>
    </cfRule>
  </conditionalFormatting>
  <conditionalFormatting sqref="B454">
    <cfRule type="cellIs" dxfId="5029" priority="7000" stopIfTrue="1" operator="equal">
      <formula>"Adjustment to Income/Expense/Rate Base:"</formula>
    </cfRule>
  </conditionalFormatting>
  <conditionalFormatting sqref="B453">
    <cfRule type="cellIs" dxfId="5028" priority="6997" stopIfTrue="1" operator="equal">
      <formula>"Title"</formula>
    </cfRule>
  </conditionalFormatting>
  <conditionalFormatting sqref="B453">
    <cfRule type="cellIs" dxfId="5027" priority="6998" stopIfTrue="1" operator="equal">
      <formula>"Adjustment to Income/Expense/Rate Base:"</formula>
    </cfRule>
  </conditionalFormatting>
  <conditionalFormatting sqref="B455">
    <cfRule type="cellIs" dxfId="5026" priority="6995" stopIfTrue="1" operator="equal">
      <formula>"Adjustment to Income/Expense/Rate Base:"</formula>
    </cfRule>
  </conditionalFormatting>
  <conditionalFormatting sqref="B456">
    <cfRule type="cellIs" dxfId="5025" priority="6994" stopIfTrue="1" operator="equal">
      <formula>"Adjustment to Income/Expense/Rate Base:"</formula>
    </cfRule>
  </conditionalFormatting>
  <conditionalFormatting sqref="B457">
    <cfRule type="cellIs" dxfId="5024" priority="6991" stopIfTrue="1" operator="equal">
      <formula>"Adjustment to Income/Expense/Rate Base:"</formula>
    </cfRule>
  </conditionalFormatting>
  <conditionalFormatting sqref="B452">
    <cfRule type="cellIs" dxfId="5023" priority="6992" stopIfTrue="1" operator="equal">
      <formula>"Title"</formula>
    </cfRule>
  </conditionalFormatting>
  <conditionalFormatting sqref="B452">
    <cfRule type="cellIs" dxfId="5022" priority="6993" stopIfTrue="1" operator="equal">
      <formula>"Adjustment to Income/Expense/Rate Base:"</formula>
    </cfRule>
  </conditionalFormatting>
  <conditionalFormatting sqref="B458">
    <cfRule type="cellIs" dxfId="5021" priority="6986" stopIfTrue="1" operator="equal">
      <formula>"Adjustment to Income/Expense/Rate Base:"</formula>
    </cfRule>
  </conditionalFormatting>
  <conditionalFormatting sqref="B453">
    <cfRule type="cellIs" dxfId="5020" priority="6989" stopIfTrue="1" operator="equal">
      <formula>"Title"</formula>
    </cfRule>
  </conditionalFormatting>
  <conditionalFormatting sqref="B453">
    <cfRule type="cellIs" dxfId="5019" priority="6990" stopIfTrue="1" operator="equal">
      <formula>"Adjustment to Income/Expense/Rate Base:"</formula>
    </cfRule>
  </conditionalFormatting>
  <conditionalFormatting sqref="B452">
    <cfRule type="cellIs" dxfId="5018" priority="6987" stopIfTrue="1" operator="equal">
      <formula>"Title"</formula>
    </cfRule>
  </conditionalFormatting>
  <conditionalFormatting sqref="B452">
    <cfRule type="cellIs" dxfId="5017" priority="6988" stopIfTrue="1" operator="equal">
      <formula>"Adjustment to Income/Expense/Rate Base:"</formula>
    </cfRule>
  </conditionalFormatting>
  <conditionalFormatting sqref="B454">
    <cfRule type="cellIs" dxfId="5016" priority="6985" stopIfTrue="1" operator="equal">
      <formula>"Adjustment to Income/Expense/Rate Base:"</formula>
    </cfRule>
  </conditionalFormatting>
  <conditionalFormatting sqref="B455">
    <cfRule type="cellIs" dxfId="5015" priority="6984" stopIfTrue="1" operator="equal">
      <formula>"Adjustment to Income/Expense/Rate Base:"</formula>
    </cfRule>
  </conditionalFormatting>
  <conditionalFormatting sqref="B460">
    <cfRule type="cellIs" dxfId="5014" priority="6979" stopIfTrue="1" operator="equal">
      <formula>"Adjustment to Income/Expense/Rate Base:"</formula>
    </cfRule>
  </conditionalFormatting>
  <conditionalFormatting sqref="B455">
    <cfRule type="cellIs" dxfId="5013" priority="6982" stopIfTrue="1" operator="equal">
      <formula>"Title"</formula>
    </cfRule>
  </conditionalFormatting>
  <conditionalFormatting sqref="B455">
    <cfRule type="cellIs" dxfId="5012" priority="6983" stopIfTrue="1" operator="equal">
      <formula>"Adjustment to Income/Expense/Rate Base:"</formula>
    </cfRule>
  </conditionalFormatting>
  <conditionalFormatting sqref="B454">
    <cfRule type="cellIs" dxfId="5011" priority="6980" stopIfTrue="1" operator="equal">
      <formula>"Title"</formula>
    </cfRule>
  </conditionalFormatting>
  <conditionalFormatting sqref="B454">
    <cfRule type="cellIs" dxfId="5010" priority="6981" stopIfTrue="1" operator="equal">
      <formula>"Adjustment to Income/Expense/Rate Base:"</formula>
    </cfRule>
  </conditionalFormatting>
  <conditionalFormatting sqref="B461">
    <cfRule type="cellIs" dxfId="5009" priority="6974" stopIfTrue="1" operator="equal">
      <formula>"Adjustment to Income/Expense/Rate Base:"</formula>
    </cfRule>
  </conditionalFormatting>
  <conditionalFormatting sqref="B456">
    <cfRule type="cellIs" dxfId="5008" priority="6977" stopIfTrue="1" operator="equal">
      <formula>"Title"</formula>
    </cfRule>
  </conditionalFormatting>
  <conditionalFormatting sqref="B456">
    <cfRule type="cellIs" dxfId="5007" priority="6978" stopIfTrue="1" operator="equal">
      <formula>"Adjustment to Income/Expense/Rate Base:"</formula>
    </cfRule>
  </conditionalFormatting>
  <conditionalFormatting sqref="B455">
    <cfRule type="cellIs" dxfId="5006" priority="6975" stopIfTrue="1" operator="equal">
      <formula>"Title"</formula>
    </cfRule>
  </conditionalFormatting>
  <conditionalFormatting sqref="B455">
    <cfRule type="cellIs" dxfId="5005" priority="6976" stopIfTrue="1" operator="equal">
      <formula>"Adjustment to Income/Expense/Rate Base:"</formula>
    </cfRule>
  </conditionalFormatting>
  <conditionalFormatting sqref="B457">
    <cfRule type="cellIs" dxfId="5004" priority="6971" stopIfTrue="1" operator="equal">
      <formula>"Adjustment to Income/Expense/Rate Base:"</formula>
    </cfRule>
  </conditionalFormatting>
  <conditionalFormatting sqref="B452">
    <cfRule type="cellIs" dxfId="5003" priority="6972" stopIfTrue="1" operator="equal">
      <formula>"Title"</formula>
    </cfRule>
  </conditionalFormatting>
  <conditionalFormatting sqref="B452">
    <cfRule type="cellIs" dxfId="5002" priority="6973" stopIfTrue="1" operator="equal">
      <formula>"Adjustment to Income/Expense/Rate Base:"</formula>
    </cfRule>
  </conditionalFormatting>
  <conditionalFormatting sqref="B458">
    <cfRule type="cellIs" dxfId="5001" priority="6966" stopIfTrue="1" operator="equal">
      <formula>"Adjustment to Income/Expense/Rate Base:"</formula>
    </cfRule>
  </conditionalFormatting>
  <conditionalFormatting sqref="B453">
    <cfRule type="cellIs" dxfId="5000" priority="6969" stopIfTrue="1" operator="equal">
      <formula>"Title"</formula>
    </cfRule>
  </conditionalFormatting>
  <conditionalFormatting sqref="B453">
    <cfRule type="cellIs" dxfId="4999" priority="6970" stopIfTrue="1" operator="equal">
      <formula>"Adjustment to Income/Expense/Rate Base:"</formula>
    </cfRule>
  </conditionalFormatting>
  <conditionalFormatting sqref="B452">
    <cfRule type="cellIs" dxfId="4998" priority="6967" stopIfTrue="1" operator="equal">
      <formula>"Title"</formula>
    </cfRule>
  </conditionalFormatting>
  <conditionalFormatting sqref="B452">
    <cfRule type="cellIs" dxfId="4997" priority="6968" stopIfTrue="1" operator="equal">
      <formula>"Adjustment to Income/Expense/Rate Base:"</formula>
    </cfRule>
  </conditionalFormatting>
  <conditionalFormatting sqref="B459">
    <cfRule type="cellIs" dxfId="4996" priority="6961" stopIfTrue="1" operator="equal">
      <formula>"Adjustment to Income/Expense/Rate Base:"</formula>
    </cfRule>
  </conditionalFormatting>
  <conditionalFormatting sqref="B454">
    <cfRule type="cellIs" dxfId="4995" priority="6964" stopIfTrue="1" operator="equal">
      <formula>"Title"</formula>
    </cfRule>
  </conditionalFormatting>
  <conditionalFormatting sqref="B454">
    <cfRule type="cellIs" dxfId="4994" priority="6965" stopIfTrue="1" operator="equal">
      <formula>"Adjustment to Income/Expense/Rate Base:"</formula>
    </cfRule>
  </conditionalFormatting>
  <conditionalFormatting sqref="B453">
    <cfRule type="cellIs" dxfId="4993" priority="6962" stopIfTrue="1" operator="equal">
      <formula>"Title"</formula>
    </cfRule>
  </conditionalFormatting>
  <conditionalFormatting sqref="B453">
    <cfRule type="cellIs" dxfId="4992" priority="6963" stopIfTrue="1" operator="equal">
      <formula>"Adjustment to Income/Expense/Rate Base:"</formula>
    </cfRule>
  </conditionalFormatting>
  <conditionalFormatting sqref="B460">
    <cfRule type="cellIs" dxfId="4991" priority="6956" stopIfTrue="1" operator="equal">
      <formula>"Adjustment to Income/Expense/Rate Base:"</formula>
    </cfRule>
  </conditionalFormatting>
  <conditionalFormatting sqref="B455">
    <cfRule type="cellIs" dxfId="4990" priority="6959" stopIfTrue="1" operator="equal">
      <formula>"Title"</formula>
    </cfRule>
  </conditionalFormatting>
  <conditionalFormatting sqref="B455">
    <cfRule type="cellIs" dxfId="4989" priority="6960" stopIfTrue="1" operator="equal">
      <formula>"Adjustment to Income/Expense/Rate Base:"</formula>
    </cfRule>
  </conditionalFormatting>
  <conditionalFormatting sqref="B454">
    <cfRule type="cellIs" dxfId="4988" priority="6957" stopIfTrue="1" operator="equal">
      <formula>"Title"</formula>
    </cfRule>
  </conditionalFormatting>
  <conditionalFormatting sqref="B454">
    <cfRule type="cellIs" dxfId="4987" priority="6958" stopIfTrue="1" operator="equal">
      <formula>"Adjustment to Income/Expense/Rate Base:"</formula>
    </cfRule>
  </conditionalFormatting>
  <conditionalFormatting sqref="B456">
    <cfRule type="cellIs" dxfId="4986" priority="6955" stopIfTrue="1" operator="equal">
      <formula>"Adjustment to Income/Expense/Rate Base:"</formula>
    </cfRule>
  </conditionalFormatting>
  <conditionalFormatting sqref="B457">
    <cfRule type="cellIs" dxfId="4985" priority="6952" stopIfTrue="1" operator="equal">
      <formula>"Adjustment to Income/Expense/Rate Base:"</formula>
    </cfRule>
  </conditionalFormatting>
  <conditionalFormatting sqref="B452">
    <cfRule type="cellIs" dxfId="4984" priority="6953" stopIfTrue="1" operator="equal">
      <formula>"Title"</formula>
    </cfRule>
  </conditionalFormatting>
  <conditionalFormatting sqref="B452">
    <cfRule type="cellIs" dxfId="4983" priority="6954" stopIfTrue="1" operator="equal">
      <formula>"Adjustment to Income/Expense/Rate Base:"</formula>
    </cfRule>
  </conditionalFormatting>
  <conditionalFormatting sqref="B461">
    <cfRule type="cellIs" dxfId="4982" priority="6947" stopIfTrue="1" operator="equal">
      <formula>"Adjustment to Income/Expense/Rate Base:"</formula>
    </cfRule>
  </conditionalFormatting>
  <conditionalFormatting sqref="B456">
    <cfRule type="cellIs" dxfId="4981" priority="6950" stopIfTrue="1" operator="equal">
      <formula>"Title"</formula>
    </cfRule>
  </conditionalFormatting>
  <conditionalFormatting sqref="B456">
    <cfRule type="cellIs" dxfId="4980" priority="6951" stopIfTrue="1" operator="equal">
      <formula>"Adjustment to Income/Expense/Rate Base:"</formula>
    </cfRule>
  </conditionalFormatting>
  <conditionalFormatting sqref="B455">
    <cfRule type="cellIs" dxfId="4979" priority="6948" stopIfTrue="1" operator="equal">
      <formula>"Title"</formula>
    </cfRule>
  </conditionalFormatting>
  <conditionalFormatting sqref="B455">
    <cfRule type="cellIs" dxfId="4978" priority="6949" stopIfTrue="1" operator="equal">
      <formula>"Adjustment to Income/Expense/Rate Base:"</formula>
    </cfRule>
  </conditionalFormatting>
  <conditionalFormatting sqref="B457">
    <cfRule type="cellIs" dxfId="4977" priority="6945" stopIfTrue="1" operator="equal">
      <formula>"Title"</formula>
    </cfRule>
  </conditionalFormatting>
  <conditionalFormatting sqref="B457">
    <cfRule type="cellIs" dxfId="4976" priority="6946" stopIfTrue="1" operator="equal">
      <formula>"Adjustment to Income/Expense/Rate Base:"</formula>
    </cfRule>
  </conditionalFormatting>
  <conditionalFormatting sqref="B456">
    <cfRule type="cellIs" dxfId="4975" priority="6943" stopIfTrue="1" operator="equal">
      <formula>"Title"</formula>
    </cfRule>
  </conditionalFormatting>
  <conditionalFormatting sqref="B456">
    <cfRule type="cellIs" dxfId="4974" priority="6944" stopIfTrue="1" operator="equal">
      <formula>"Adjustment to Income/Expense/Rate Base:"</formula>
    </cfRule>
  </conditionalFormatting>
  <conditionalFormatting sqref="B458">
    <cfRule type="cellIs" dxfId="4973" priority="6938" stopIfTrue="1" operator="equal">
      <formula>"Adjustment to Income/Expense/Rate Base:"</formula>
    </cfRule>
  </conditionalFormatting>
  <conditionalFormatting sqref="B453">
    <cfRule type="cellIs" dxfId="4972" priority="6941" stopIfTrue="1" operator="equal">
      <formula>"Title"</formula>
    </cfRule>
  </conditionalFormatting>
  <conditionalFormatting sqref="B453">
    <cfRule type="cellIs" dxfId="4971" priority="6942" stopIfTrue="1" operator="equal">
      <formula>"Adjustment to Income/Expense/Rate Base:"</formula>
    </cfRule>
  </conditionalFormatting>
  <conditionalFormatting sqref="B452">
    <cfRule type="cellIs" dxfId="4970" priority="6939" stopIfTrue="1" operator="equal">
      <formula>"Title"</formula>
    </cfRule>
  </conditionalFormatting>
  <conditionalFormatting sqref="B452">
    <cfRule type="cellIs" dxfId="4969" priority="6940" stopIfTrue="1" operator="equal">
      <formula>"Adjustment to Income/Expense/Rate Base:"</formula>
    </cfRule>
  </conditionalFormatting>
  <conditionalFormatting sqref="B459">
    <cfRule type="cellIs" dxfId="4968" priority="6933" stopIfTrue="1" operator="equal">
      <formula>"Adjustment to Income/Expense/Rate Base:"</formula>
    </cfRule>
  </conditionalFormatting>
  <conditionalFormatting sqref="B454">
    <cfRule type="cellIs" dxfId="4967" priority="6936" stopIfTrue="1" operator="equal">
      <formula>"Title"</formula>
    </cfRule>
  </conditionalFormatting>
  <conditionalFormatting sqref="B454">
    <cfRule type="cellIs" dxfId="4966" priority="6937" stopIfTrue="1" operator="equal">
      <formula>"Adjustment to Income/Expense/Rate Base:"</formula>
    </cfRule>
  </conditionalFormatting>
  <conditionalFormatting sqref="B453">
    <cfRule type="cellIs" dxfId="4965" priority="6934" stopIfTrue="1" operator="equal">
      <formula>"Title"</formula>
    </cfRule>
  </conditionalFormatting>
  <conditionalFormatting sqref="B453">
    <cfRule type="cellIs" dxfId="4964" priority="6935" stopIfTrue="1" operator="equal">
      <formula>"Adjustment to Income/Expense/Rate Base:"</formula>
    </cfRule>
  </conditionalFormatting>
  <conditionalFormatting sqref="B460">
    <cfRule type="cellIs" dxfId="4963" priority="6928" stopIfTrue="1" operator="equal">
      <formula>"Adjustment to Income/Expense/Rate Base:"</formula>
    </cfRule>
  </conditionalFormatting>
  <conditionalFormatting sqref="B455">
    <cfRule type="cellIs" dxfId="4962" priority="6931" stopIfTrue="1" operator="equal">
      <formula>"Title"</formula>
    </cfRule>
  </conditionalFormatting>
  <conditionalFormatting sqref="B455">
    <cfRule type="cellIs" dxfId="4961" priority="6932" stopIfTrue="1" operator="equal">
      <formula>"Adjustment to Income/Expense/Rate Base:"</formula>
    </cfRule>
  </conditionalFormatting>
  <conditionalFormatting sqref="B454">
    <cfRule type="cellIs" dxfId="4960" priority="6929" stopIfTrue="1" operator="equal">
      <formula>"Title"</formula>
    </cfRule>
  </conditionalFormatting>
  <conditionalFormatting sqref="B454">
    <cfRule type="cellIs" dxfId="4959" priority="6930" stopIfTrue="1" operator="equal">
      <formula>"Adjustment to Income/Expense/Rate Base:"</formula>
    </cfRule>
  </conditionalFormatting>
  <conditionalFormatting sqref="B461">
    <cfRule type="cellIs" dxfId="4958" priority="6923" stopIfTrue="1" operator="equal">
      <formula>"Adjustment to Income/Expense/Rate Base:"</formula>
    </cfRule>
  </conditionalFormatting>
  <conditionalFormatting sqref="B456">
    <cfRule type="cellIs" dxfId="4957" priority="6926" stopIfTrue="1" operator="equal">
      <formula>"Title"</formula>
    </cfRule>
  </conditionalFormatting>
  <conditionalFormatting sqref="B456">
    <cfRule type="cellIs" dxfId="4956" priority="6927" stopIfTrue="1" operator="equal">
      <formula>"Adjustment to Income/Expense/Rate Base:"</formula>
    </cfRule>
  </conditionalFormatting>
  <conditionalFormatting sqref="B455">
    <cfRule type="cellIs" dxfId="4955" priority="6924" stopIfTrue="1" operator="equal">
      <formula>"Title"</formula>
    </cfRule>
  </conditionalFormatting>
  <conditionalFormatting sqref="B455">
    <cfRule type="cellIs" dxfId="4954" priority="6925" stopIfTrue="1" operator="equal">
      <formula>"Adjustment to Income/Expense/Rate Base:"</formula>
    </cfRule>
  </conditionalFormatting>
  <conditionalFormatting sqref="B457">
    <cfRule type="cellIs" dxfId="4953" priority="6920" stopIfTrue="1" operator="equal">
      <formula>"Adjustment to Income/Expense/Rate Base:"</formula>
    </cfRule>
  </conditionalFormatting>
  <conditionalFormatting sqref="B452">
    <cfRule type="cellIs" dxfId="4952" priority="6921" stopIfTrue="1" operator="equal">
      <formula>"Title"</formula>
    </cfRule>
  </conditionalFormatting>
  <conditionalFormatting sqref="B452">
    <cfRule type="cellIs" dxfId="4951" priority="6922" stopIfTrue="1" operator="equal">
      <formula>"Adjustment to Income/Expense/Rate Base:"</formula>
    </cfRule>
  </conditionalFormatting>
  <conditionalFormatting sqref="B458">
    <cfRule type="cellIs" dxfId="4950" priority="6915" stopIfTrue="1" operator="equal">
      <formula>"Adjustment to Income/Expense/Rate Base:"</formula>
    </cfRule>
  </conditionalFormatting>
  <conditionalFormatting sqref="B453">
    <cfRule type="cellIs" dxfId="4949" priority="6918" stopIfTrue="1" operator="equal">
      <formula>"Title"</formula>
    </cfRule>
  </conditionalFormatting>
  <conditionalFormatting sqref="B453">
    <cfRule type="cellIs" dxfId="4948" priority="6919" stopIfTrue="1" operator="equal">
      <formula>"Adjustment to Income/Expense/Rate Base:"</formula>
    </cfRule>
  </conditionalFormatting>
  <conditionalFormatting sqref="B452">
    <cfRule type="cellIs" dxfId="4947" priority="6916" stopIfTrue="1" operator="equal">
      <formula>"Title"</formula>
    </cfRule>
  </conditionalFormatting>
  <conditionalFormatting sqref="B452">
    <cfRule type="cellIs" dxfId="4946" priority="6917" stopIfTrue="1" operator="equal">
      <formula>"Adjustment to Income/Expense/Rate Base:"</formula>
    </cfRule>
  </conditionalFormatting>
  <conditionalFormatting sqref="B456">
    <cfRule type="cellIs" dxfId="4945" priority="6914" stopIfTrue="1" operator="equal">
      <formula>"Adjustment to Income/Expense/Rate Base:"</formula>
    </cfRule>
  </conditionalFormatting>
  <conditionalFormatting sqref="B457">
    <cfRule type="cellIs" dxfId="4944" priority="6911" stopIfTrue="1" operator="equal">
      <formula>"Adjustment to Income/Expense/Rate Base:"</formula>
    </cfRule>
  </conditionalFormatting>
  <conditionalFormatting sqref="B452">
    <cfRule type="cellIs" dxfId="4943" priority="6912" stopIfTrue="1" operator="equal">
      <formula>"Title"</formula>
    </cfRule>
  </conditionalFormatting>
  <conditionalFormatting sqref="B452">
    <cfRule type="cellIs" dxfId="4942" priority="6913" stopIfTrue="1" operator="equal">
      <formula>"Adjustment to Income/Expense/Rate Base:"</formula>
    </cfRule>
  </conditionalFormatting>
  <conditionalFormatting sqref="B453">
    <cfRule type="cellIs" dxfId="4941" priority="6910" stopIfTrue="1" operator="equal">
      <formula>"Adjustment to Income/Expense/Rate Base:"</formula>
    </cfRule>
  </conditionalFormatting>
  <conditionalFormatting sqref="B454">
    <cfRule type="cellIs" dxfId="4940" priority="6909" stopIfTrue="1" operator="equal">
      <formula>"Adjustment to Income/Expense/Rate Base:"</formula>
    </cfRule>
  </conditionalFormatting>
  <conditionalFormatting sqref="B455">
    <cfRule type="cellIs" dxfId="4939" priority="6908" stopIfTrue="1" operator="equal">
      <formula>"Adjustment to Income/Expense/Rate Base:"</formula>
    </cfRule>
  </conditionalFormatting>
  <conditionalFormatting sqref="B456">
    <cfRule type="cellIs" dxfId="4938" priority="6907" stopIfTrue="1" operator="equal">
      <formula>"Adjustment to Income/Expense/Rate Base:"</formula>
    </cfRule>
  </conditionalFormatting>
  <conditionalFormatting sqref="B452">
    <cfRule type="cellIs" dxfId="4937" priority="6906" stopIfTrue="1" operator="equal">
      <formula>"Adjustment to Income/Expense/Rate Base:"</formula>
    </cfRule>
  </conditionalFormatting>
  <conditionalFormatting sqref="B453">
    <cfRule type="cellIs" dxfId="4936" priority="6905" stopIfTrue="1" operator="equal">
      <formula>"Adjustment to Income/Expense/Rate Base:"</formula>
    </cfRule>
  </conditionalFormatting>
  <conditionalFormatting sqref="B457">
    <cfRule type="cellIs" dxfId="4935" priority="6902" stopIfTrue="1" operator="equal">
      <formula>"Adjustment to Income/Expense/Rate Base:"</formula>
    </cfRule>
  </conditionalFormatting>
  <conditionalFormatting sqref="B452">
    <cfRule type="cellIs" dxfId="4934" priority="6903" stopIfTrue="1" operator="equal">
      <formula>"Title"</formula>
    </cfRule>
  </conditionalFormatting>
  <conditionalFormatting sqref="B452">
    <cfRule type="cellIs" dxfId="4933" priority="6904" stopIfTrue="1" operator="equal">
      <formula>"Adjustment to Income/Expense/Rate Base:"</formula>
    </cfRule>
  </conditionalFormatting>
  <conditionalFormatting sqref="B458">
    <cfRule type="cellIs" dxfId="4932" priority="6897" stopIfTrue="1" operator="equal">
      <formula>"Adjustment to Income/Expense/Rate Base:"</formula>
    </cfRule>
  </conditionalFormatting>
  <conditionalFormatting sqref="B453">
    <cfRule type="cellIs" dxfId="4931" priority="6900" stopIfTrue="1" operator="equal">
      <formula>"Title"</formula>
    </cfRule>
  </conditionalFormatting>
  <conditionalFormatting sqref="B453">
    <cfRule type="cellIs" dxfId="4930" priority="6901" stopIfTrue="1" operator="equal">
      <formula>"Adjustment to Income/Expense/Rate Base:"</formula>
    </cfRule>
  </conditionalFormatting>
  <conditionalFormatting sqref="B452">
    <cfRule type="cellIs" dxfId="4929" priority="6898" stopIfTrue="1" operator="equal">
      <formula>"Title"</formula>
    </cfRule>
  </conditionalFormatting>
  <conditionalFormatting sqref="B452">
    <cfRule type="cellIs" dxfId="4928" priority="6899" stopIfTrue="1" operator="equal">
      <formula>"Adjustment to Income/Expense/Rate Base:"</formula>
    </cfRule>
  </conditionalFormatting>
  <conditionalFormatting sqref="B454">
    <cfRule type="cellIs" dxfId="4927" priority="6896" stopIfTrue="1" operator="equal">
      <formula>"Adjustment to Income/Expense/Rate Base:"</formula>
    </cfRule>
  </conditionalFormatting>
  <conditionalFormatting sqref="B455">
    <cfRule type="cellIs" dxfId="4926" priority="6895" stopIfTrue="1" operator="equal">
      <formula>"Adjustment to Income/Expense/Rate Base:"</formula>
    </cfRule>
  </conditionalFormatting>
  <conditionalFormatting sqref="B456">
    <cfRule type="cellIs" dxfId="4925" priority="6894" stopIfTrue="1" operator="equal">
      <formula>"Adjustment to Income/Expense/Rate Base:"</formula>
    </cfRule>
  </conditionalFormatting>
  <conditionalFormatting sqref="B457">
    <cfRule type="cellIs" dxfId="4924" priority="6891" stopIfTrue="1" operator="equal">
      <formula>"Adjustment to Income/Expense/Rate Base:"</formula>
    </cfRule>
  </conditionalFormatting>
  <conditionalFormatting sqref="B452">
    <cfRule type="cellIs" dxfId="4923" priority="6892" stopIfTrue="1" operator="equal">
      <formula>"Title"</formula>
    </cfRule>
  </conditionalFormatting>
  <conditionalFormatting sqref="B452">
    <cfRule type="cellIs" dxfId="4922" priority="6893" stopIfTrue="1" operator="equal">
      <formula>"Adjustment to Income/Expense/Rate Base:"</formula>
    </cfRule>
  </conditionalFormatting>
  <conditionalFormatting sqref="B453">
    <cfRule type="cellIs" dxfId="4921" priority="6890" stopIfTrue="1" operator="equal">
      <formula>"Adjustment to Income/Expense/Rate Base:"</formula>
    </cfRule>
  </conditionalFormatting>
  <conditionalFormatting sqref="B454">
    <cfRule type="cellIs" dxfId="4920" priority="6889" stopIfTrue="1" operator="equal">
      <formula>"Adjustment to Income/Expense/Rate Base:"</formula>
    </cfRule>
  </conditionalFormatting>
  <conditionalFormatting sqref="B459">
    <cfRule type="cellIs" dxfId="4919" priority="6884" stopIfTrue="1" operator="equal">
      <formula>"Adjustment to Income/Expense/Rate Base:"</formula>
    </cfRule>
  </conditionalFormatting>
  <conditionalFormatting sqref="B454">
    <cfRule type="cellIs" dxfId="4918" priority="6887" stopIfTrue="1" operator="equal">
      <formula>"Title"</formula>
    </cfRule>
  </conditionalFormatting>
  <conditionalFormatting sqref="B454">
    <cfRule type="cellIs" dxfId="4917" priority="6888" stopIfTrue="1" operator="equal">
      <formula>"Adjustment to Income/Expense/Rate Base:"</formula>
    </cfRule>
  </conditionalFormatting>
  <conditionalFormatting sqref="B453">
    <cfRule type="cellIs" dxfId="4916" priority="6885" stopIfTrue="1" operator="equal">
      <formula>"Title"</formula>
    </cfRule>
  </conditionalFormatting>
  <conditionalFormatting sqref="B453">
    <cfRule type="cellIs" dxfId="4915" priority="6886" stopIfTrue="1" operator="equal">
      <formula>"Adjustment to Income/Expense/Rate Base:"</formula>
    </cfRule>
  </conditionalFormatting>
  <conditionalFormatting sqref="B460">
    <cfRule type="cellIs" dxfId="4914" priority="6879" stopIfTrue="1" operator="equal">
      <formula>"Adjustment to Income/Expense/Rate Base:"</formula>
    </cfRule>
  </conditionalFormatting>
  <conditionalFormatting sqref="B455">
    <cfRule type="cellIs" dxfId="4913" priority="6882" stopIfTrue="1" operator="equal">
      <formula>"Title"</formula>
    </cfRule>
  </conditionalFormatting>
  <conditionalFormatting sqref="B455">
    <cfRule type="cellIs" dxfId="4912" priority="6883" stopIfTrue="1" operator="equal">
      <formula>"Adjustment to Income/Expense/Rate Base:"</formula>
    </cfRule>
  </conditionalFormatting>
  <conditionalFormatting sqref="B454">
    <cfRule type="cellIs" dxfId="4911" priority="6880" stopIfTrue="1" operator="equal">
      <formula>"Title"</formula>
    </cfRule>
  </conditionalFormatting>
  <conditionalFormatting sqref="B454">
    <cfRule type="cellIs" dxfId="4910" priority="6881" stopIfTrue="1" operator="equal">
      <formula>"Adjustment to Income/Expense/Rate Base:"</formula>
    </cfRule>
  </conditionalFormatting>
  <conditionalFormatting sqref="B456">
    <cfRule type="cellIs" dxfId="4909" priority="6878" stopIfTrue="1" operator="equal">
      <formula>"Adjustment to Income/Expense/Rate Base:"</formula>
    </cfRule>
  </conditionalFormatting>
  <conditionalFormatting sqref="B457">
    <cfRule type="cellIs" dxfId="4908" priority="6875" stopIfTrue="1" operator="equal">
      <formula>"Adjustment to Income/Expense/Rate Base:"</formula>
    </cfRule>
  </conditionalFormatting>
  <conditionalFormatting sqref="B452">
    <cfRule type="cellIs" dxfId="4907" priority="6876" stopIfTrue="1" operator="equal">
      <formula>"Title"</formula>
    </cfRule>
  </conditionalFormatting>
  <conditionalFormatting sqref="B452">
    <cfRule type="cellIs" dxfId="4906" priority="6877" stopIfTrue="1" operator="equal">
      <formula>"Adjustment to Income/Expense/Rate Base:"</formula>
    </cfRule>
  </conditionalFormatting>
  <conditionalFormatting sqref="B458">
    <cfRule type="cellIs" dxfId="4905" priority="6870" stopIfTrue="1" operator="equal">
      <formula>"Adjustment to Income/Expense/Rate Base:"</formula>
    </cfRule>
  </conditionalFormatting>
  <conditionalFormatting sqref="B453">
    <cfRule type="cellIs" dxfId="4904" priority="6873" stopIfTrue="1" operator="equal">
      <formula>"Title"</formula>
    </cfRule>
  </conditionalFormatting>
  <conditionalFormatting sqref="B453">
    <cfRule type="cellIs" dxfId="4903" priority="6874" stopIfTrue="1" operator="equal">
      <formula>"Adjustment to Income/Expense/Rate Base:"</formula>
    </cfRule>
  </conditionalFormatting>
  <conditionalFormatting sqref="B452">
    <cfRule type="cellIs" dxfId="4902" priority="6871" stopIfTrue="1" operator="equal">
      <formula>"Title"</formula>
    </cfRule>
  </conditionalFormatting>
  <conditionalFormatting sqref="B452">
    <cfRule type="cellIs" dxfId="4901" priority="6872" stopIfTrue="1" operator="equal">
      <formula>"Adjustment to Income/Expense/Rate Base:"</formula>
    </cfRule>
  </conditionalFormatting>
  <conditionalFormatting sqref="B459">
    <cfRule type="cellIs" dxfId="4900" priority="6865" stopIfTrue="1" operator="equal">
      <formula>"Adjustment to Income/Expense/Rate Base:"</formula>
    </cfRule>
  </conditionalFormatting>
  <conditionalFormatting sqref="B454">
    <cfRule type="cellIs" dxfId="4899" priority="6868" stopIfTrue="1" operator="equal">
      <formula>"Title"</formula>
    </cfRule>
  </conditionalFormatting>
  <conditionalFormatting sqref="B454">
    <cfRule type="cellIs" dxfId="4898" priority="6869" stopIfTrue="1" operator="equal">
      <formula>"Adjustment to Income/Expense/Rate Base:"</formula>
    </cfRule>
  </conditionalFormatting>
  <conditionalFormatting sqref="B453">
    <cfRule type="cellIs" dxfId="4897" priority="6866" stopIfTrue="1" operator="equal">
      <formula>"Title"</formula>
    </cfRule>
  </conditionalFormatting>
  <conditionalFormatting sqref="B453">
    <cfRule type="cellIs" dxfId="4896" priority="6867" stopIfTrue="1" operator="equal">
      <formula>"Adjustment to Income/Expense/Rate Base:"</formula>
    </cfRule>
  </conditionalFormatting>
  <conditionalFormatting sqref="B455">
    <cfRule type="cellIs" dxfId="4895" priority="6864" stopIfTrue="1" operator="equal">
      <formula>"Adjustment to Income/Expense/Rate Base:"</formula>
    </cfRule>
  </conditionalFormatting>
  <conditionalFormatting sqref="B456">
    <cfRule type="cellIs" dxfId="4894" priority="6863" stopIfTrue="1" operator="equal">
      <formula>"Adjustment to Income/Expense/Rate Base:"</formula>
    </cfRule>
  </conditionalFormatting>
  <conditionalFormatting sqref="B460">
    <cfRule type="cellIs" dxfId="4893" priority="6858" stopIfTrue="1" operator="equal">
      <formula>"Adjustment to Income/Expense/Rate Base:"</formula>
    </cfRule>
  </conditionalFormatting>
  <conditionalFormatting sqref="B455">
    <cfRule type="cellIs" dxfId="4892" priority="6861" stopIfTrue="1" operator="equal">
      <formula>"Title"</formula>
    </cfRule>
  </conditionalFormatting>
  <conditionalFormatting sqref="B455">
    <cfRule type="cellIs" dxfId="4891" priority="6862" stopIfTrue="1" operator="equal">
      <formula>"Adjustment to Income/Expense/Rate Base:"</formula>
    </cfRule>
  </conditionalFormatting>
  <conditionalFormatting sqref="B454">
    <cfRule type="cellIs" dxfId="4890" priority="6859" stopIfTrue="1" operator="equal">
      <formula>"Title"</formula>
    </cfRule>
  </conditionalFormatting>
  <conditionalFormatting sqref="B454">
    <cfRule type="cellIs" dxfId="4889" priority="6860" stopIfTrue="1" operator="equal">
      <formula>"Adjustment to Income/Expense/Rate Base:"</formula>
    </cfRule>
  </conditionalFormatting>
  <conditionalFormatting sqref="B461">
    <cfRule type="cellIs" dxfId="4888" priority="6853" stopIfTrue="1" operator="equal">
      <formula>"Adjustment to Income/Expense/Rate Base:"</formula>
    </cfRule>
  </conditionalFormatting>
  <conditionalFormatting sqref="B456">
    <cfRule type="cellIs" dxfId="4887" priority="6856" stopIfTrue="1" operator="equal">
      <formula>"Title"</formula>
    </cfRule>
  </conditionalFormatting>
  <conditionalFormatting sqref="B456">
    <cfRule type="cellIs" dxfId="4886" priority="6857" stopIfTrue="1" operator="equal">
      <formula>"Adjustment to Income/Expense/Rate Base:"</formula>
    </cfRule>
  </conditionalFormatting>
  <conditionalFormatting sqref="B455">
    <cfRule type="cellIs" dxfId="4885" priority="6854" stopIfTrue="1" operator="equal">
      <formula>"Title"</formula>
    </cfRule>
  </conditionalFormatting>
  <conditionalFormatting sqref="B455">
    <cfRule type="cellIs" dxfId="4884" priority="6855" stopIfTrue="1" operator="equal">
      <formula>"Adjustment to Income/Expense/Rate Base:"</formula>
    </cfRule>
  </conditionalFormatting>
  <conditionalFormatting sqref="B457">
    <cfRule type="cellIs" dxfId="4883" priority="6850" stopIfTrue="1" operator="equal">
      <formula>"Adjustment to Income/Expense/Rate Base:"</formula>
    </cfRule>
  </conditionalFormatting>
  <conditionalFormatting sqref="B452">
    <cfRule type="cellIs" dxfId="4882" priority="6851" stopIfTrue="1" operator="equal">
      <formula>"Title"</formula>
    </cfRule>
  </conditionalFormatting>
  <conditionalFormatting sqref="B452">
    <cfRule type="cellIs" dxfId="4881" priority="6852" stopIfTrue="1" operator="equal">
      <formula>"Adjustment to Income/Expense/Rate Base:"</formula>
    </cfRule>
  </conditionalFormatting>
  <conditionalFormatting sqref="B458">
    <cfRule type="cellIs" dxfId="4880" priority="6845" stopIfTrue="1" operator="equal">
      <formula>"Adjustment to Income/Expense/Rate Base:"</formula>
    </cfRule>
  </conditionalFormatting>
  <conditionalFormatting sqref="B453">
    <cfRule type="cellIs" dxfId="4879" priority="6848" stopIfTrue="1" operator="equal">
      <formula>"Title"</formula>
    </cfRule>
  </conditionalFormatting>
  <conditionalFormatting sqref="B453">
    <cfRule type="cellIs" dxfId="4878" priority="6849" stopIfTrue="1" operator="equal">
      <formula>"Adjustment to Income/Expense/Rate Base:"</formula>
    </cfRule>
  </conditionalFormatting>
  <conditionalFormatting sqref="B452">
    <cfRule type="cellIs" dxfId="4877" priority="6846" stopIfTrue="1" operator="equal">
      <formula>"Title"</formula>
    </cfRule>
  </conditionalFormatting>
  <conditionalFormatting sqref="B452">
    <cfRule type="cellIs" dxfId="4876" priority="6847" stopIfTrue="1" operator="equal">
      <formula>"Adjustment to Income/Expense/Rate Base:"</formula>
    </cfRule>
  </conditionalFormatting>
  <conditionalFormatting sqref="B459">
    <cfRule type="cellIs" dxfId="4875" priority="6840" stopIfTrue="1" operator="equal">
      <formula>"Adjustment to Income/Expense/Rate Base:"</formula>
    </cfRule>
  </conditionalFormatting>
  <conditionalFormatting sqref="B454">
    <cfRule type="cellIs" dxfId="4874" priority="6843" stopIfTrue="1" operator="equal">
      <formula>"Title"</formula>
    </cfRule>
  </conditionalFormatting>
  <conditionalFormatting sqref="B454">
    <cfRule type="cellIs" dxfId="4873" priority="6844" stopIfTrue="1" operator="equal">
      <formula>"Adjustment to Income/Expense/Rate Base:"</formula>
    </cfRule>
  </conditionalFormatting>
  <conditionalFormatting sqref="B453">
    <cfRule type="cellIs" dxfId="4872" priority="6841" stopIfTrue="1" operator="equal">
      <formula>"Title"</formula>
    </cfRule>
  </conditionalFormatting>
  <conditionalFormatting sqref="B453">
    <cfRule type="cellIs" dxfId="4871" priority="6842" stopIfTrue="1" operator="equal">
      <formula>"Adjustment to Income/Expense/Rate Base:"</formula>
    </cfRule>
  </conditionalFormatting>
  <conditionalFormatting sqref="B460">
    <cfRule type="cellIs" dxfId="4870" priority="6835" stopIfTrue="1" operator="equal">
      <formula>"Adjustment to Income/Expense/Rate Base:"</formula>
    </cfRule>
  </conditionalFormatting>
  <conditionalFormatting sqref="B455">
    <cfRule type="cellIs" dxfId="4869" priority="6838" stopIfTrue="1" operator="equal">
      <formula>"Title"</formula>
    </cfRule>
  </conditionalFormatting>
  <conditionalFormatting sqref="B455">
    <cfRule type="cellIs" dxfId="4868" priority="6839" stopIfTrue="1" operator="equal">
      <formula>"Adjustment to Income/Expense/Rate Base:"</formula>
    </cfRule>
  </conditionalFormatting>
  <conditionalFormatting sqref="B454">
    <cfRule type="cellIs" dxfId="4867" priority="6836" stopIfTrue="1" operator="equal">
      <formula>"Title"</formula>
    </cfRule>
  </conditionalFormatting>
  <conditionalFormatting sqref="B454">
    <cfRule type="cellIs" dxfId="4866" priority="6837" stopIfTrue="1" operator="equal">
      <formula>"Adjustment to Income/Expense/Rate Base:"</formula>
    </cfRule>
  </conditionalFormatting>
  <conditionalFormatting sqref="B456">
    <cfRule type="cellIs" dxfId="4865" priority="6834" stopIfTrue="1" operator="equal">
      <formula>"Adjustment to Income/Expense/Rate Base:"</formula>
    </cfRule>
  </conditionalFormatting>
  <conditionalFormatting sqref="B457">
    <cfRule type="cellIs" dxfId="4864" priority="6831" stopIfTrue="1" operator="equal">
      <formula>"Adjustment to Income/Expense/Rate Base:"</formula>
    </cfRule>
  </conditionalFormatting>
  <conditionalFormatting sqref="B452">
    <cfRule type="cellIs" dxfId="4863" priority="6832" stopIfTrue="1" operator="equal">
      <formula>"Title"</formula>
    </cfRule>
  </conditionalFormatting>
  <conditionalFormatting sqref="B452">
    <cfRule type="cellIs" dxfId="4862" priority="6833" stopIfTrue="1" operator="equal">
      <formula>"Adjustment to Income/Expense/Rate Base:"</formula>
    </cfRule>
  </conditionalFormatting>
  <conditionalFormatting sqref="B455">
    <cfRule type="cellIs" dxfId="4861" priority="6830" stopIfTrue="1" operator="equal">
      <formula>"Adjustment to Income/Expense/Rate Base:"</formula>
    </cfRule>
  </conditionalFormatting>
  <conditionalFormatting sqref="B456">
    <cfRule type="cellIs" dxfId="4860" priority="6829" stopIfTrue="1" operator="equal">
      <formula>"Adjustment to Income/Expense/Rate Base:"</formula>
    </cfRule>
  </conditionalFormatting>
  <conditionalFormatting sqref="B452">
    <cfRule type="cellIs" dxfId="4859" priority="6828" stopIfTrue="1" operator="equal">
      <formula>"Adjustment to Income/Expense/Rate Base:"</formula>
    </cfRule>
  </conditionalFormatting>
  <conditionalFormatting sqref="B453">
    <cfRule type="cellIs" dxfId="4858" priority="6827" stopIfTrue="1" operator="equal">
      <formula>"Adjustment to Income/Expense/Rate Base:"</formula>
    </cfRule>
  </conditionalFormatting>
  <conditionalFormatting sqref="B454">
    <cfRule type="cellIs" dxfId="4857" priority="6826" stopIfTrue="1" operator="equal">
      <formula>"Adjustment to Income/Expense/Rate Base:"</formula>
    </cfRule>
  </conditionalFormatting>
  <conditionalFormatting sqref="B455">
    <cfRule type="cellIs" dxfId="4856" priority="6825" stopIfTrue="1" operator="equal">
      <formula>"Adjustment to Income/Expense/Rate Base:"</formula>
    </cfRule>
  </conditionalFormatting>
  <conditionalFormatting sqref="B452">
    <cfRule type="cellIs" dxfId="4855" priority="6824" stopIfTrue="1" operator="equal">
      <formula>"Adjustment to Income/Expense/Rate Base:"</formula>
    </cfRule>
  </conditionalFormatting>
  <conditionalFormatting sqref="B456">
    <cfRule type="cellIs" dxfId="4854" priority="6823" stopIfTrue="1" operator="equal">
      <formula>"Adjustment to Income/Expense/Rate Base:"</formula>
    </cfRule>
  </conditionalFormatting>
  <conditionalFormatting sqref="B457">
    <cfRule type="cellIs" dxfId="4853" priority="6820" stopIfTrue="1" operator="equal">
      <formula>"Adjustment to Income/Expense/Rate Base:"</formula>
    </cfRule>
  </conditionalFormatting>
  <conditionalFormatting sqref="B452">
    <cfRule type="cellIs" dxfId="4852" priority="6821" stopIfTrue="1" operator="equal">
      <formula>"Title"</formula>
    </cfRule>
  </conditionalFormatting>
  <conditionalFormatting sqref="B452">
    <cfRule type="cellIs" dxfId="4851" priority="6822" stopIfTrue="1" operator="equal">
      <formula>"Adjustment to Income/Expense/Rate Base:"</formula>
    </cfRule>
  </conditionalFormatting>
  <conditionalFormatting sqref="B453">
    <cfRule type="cellIs" dxfId="4850" priority="6819" stopIfTrue="1" operator="equal">
      <formula>"Adjustment to Income/Expense/Rate Base:"</formula>
    </cfRule>
  </conditionalFormatting>
  <conditionalFormatting sqref="B454">
    <cfRule type="cellIs" dxfId="4849" priority="6818" stopIfTrue="1" operator="equal">
      <formula>"Adjustment to Income/Expense/Rate Base:"</formula>
    </cfRule>
  </conditionalFormatting>
  <conditionalFormatting sqref="B455">
    <cfRule type="cellIs" dxfId="4848" priority="6817" stopIfTrue="1" operator="equal">
      <formula>"Adjustment to Income/Expense/Rate Base:"</formula>
    </cfRule>
  </conditionalFormatting>
  <conditionalFormatting sqref="B456">
    <cfRule type="cellIs" dxfId="4847" priority="6816" stopIfTrue="1" operator="equal">
      <formula>"Adjustment to Income/Expense/Rate Base:"</formula>
    </cfRule>
  </conditionalFormatting>
  <conditionalFormatting sqref="B452">
    <cfRule type="cellIs" dxfId="4846" priority="6815" stopIfTrue="1" operator="equal">
      <formula>"Adjustment to Income/Expense/Rate Base:"</formula>
    </cfRule>
  </conditionalFormatting>
  <conditionalFormatting sqref="B453">
    <cfRule type="cellIs" dxfId="4845" priority="6814" stopIfTrue="1" operator="equal">
      <formula>"Adjustment to Income/Expense/Rate Base:"</formula>
    </cfRule>
  </conditionalFormatting>
  <conditionalFormatting sqref="B458">
    <cfRule type="cellIs" dxfId="4844" priority="6809" stopIfTrue="1" operator="equal">
      <formula>"Adjustment to Income/Expense/Rate Base:"</formula>
    </cfRule>
  </conditionalFormatting>
  <conditionalFormatting sqref="B453">
    <cfRule type="cellIs" dxfId="4843" priority="6812" stopIfTrue="1" operator="equal">
      <formula>"Title"</formula>
    </cfRule>
  </conditionalFormatting>
  <conditionalFormatting sqref="B453">
    <cfRule type="cellIs" dxfId="4842" priority="6813" stopIfTrue="1" operator="equal">
      <formula>"Adjustment to Income/Expense/Rate Base:"</formula>
    </cfRule>
  </conditionalFormatting>
  <conditionalFormatting sqref="B452">
    <cfRule type="cellIs" dxfId="4841" priority="6810" stopIfTrue="1" operator="equal">
      <formula>"Title"</formula>
    </cfRule>
  </conditionalFormatting>
  <conditionalFormatting sqref="B452">
    <cfRule type="cellIs" dxfId="4840" priority="6811" stopIfTrue="1" operator="equal">
      <formula>"Adjustment to Income/Expense/Rate Base:"</formula>
    </cfRule>
  </conditionalFormatting>
  <conditionalFormatting sqref="B459">
    <cfRule type="cellIs" dxfId="4839" priority="6804" stopIfTrue="1" operator="equal">
      <formula>"Adjustment to Income/Expense/Rate Base:"</formula>
    </cfRule>
  </conditionalFormatting>
  <conditionalFormatting sqref="B454">
    <cfRule type="cellIs" dxfId="4838" priority="6807" stopIfTrue="1" operator="equal">
      <formula>"Title"</formula>
    </cfRule>
  </conditionalFormatting>
  <conditionalFormatting sqref="B454">
    <cfRule type="cellIs" dxfId="4837" priority="6808" stopIfTrue="1" operator="equal">
      <formula>"Adjustment to Income/Expense/Rate Base:"</formula>
    </cfRule>
  </conditionalFormatting>
  <conditionalFormatting sqref="B453">
    <cfRule type="cellIs" dxfId="4836" priority="6805" stopIfTrue="1" operator="equal">
      <formula>"Title"</formula>
    </cfRule>
  </conditionalFormatting>
  <conditionalFormatting sqref="B453">
    <cfRule type="cellIs" dxfId="4835" priority="6806" stopIfTrue="1" operator="equal">
      <formula>"Adjustment to Income/Expense/Rate Base:"</formula>
    </cfRule>
  </conditionalFormatting>
  <conditionalFormatting sqref="B455">
    <cfRule type="cellIs" dxfId="4834" priority="6803" stopIfTrue="1" operator="equal">
      <formula>"Adjustment to Income/Expense/Rate Base:"</formula>
    </cfRule>
  </conditionalFormatting>
  <conditionalFormatting sqref="B456">
    <cfRule type="cellIs" dxfId="4833" priority="6802" stopIfTrue="1" operator="equal">
      <formula>"Adjustment to Income/Expense/Rate Base:"</formula>
    </cfRule>
  </conditionalFormatting>
  <conditionalFormatting sqref="B457">
    <cfRule type="cellIs" dxfId="4832" priority="6799" stopIfTrue="1" operator="equal">
      <formula>"Adjustment to Income/Expense/Rate Base:"</formula>
    </cfRule>
  </conditionalFormatting>
  <conditionalFormatting sqref="B452">
    <cfRule type="cellIs" dxfId="4831" priority="6800" stopIfTrue="1" operator="equal">
      <formula>"Title"</formula>
    </cfRule>
  </conditionalFormatting>
  <conditionalFormatting sqref="B452">
    <cfRule type="cellIs" dxfId="4830" priority="6801" stopIfTrue="1" operator="equal">
      <formula>"Adjustment to Income/Expense/Rate Base:"</formula>
    </cfRule>
  </conditionalFormatting>
  <conditionalFormatting sqref="B458">
    <cfRule type="cellIs" dxfId="4829" priority="6794" stopIfTrue="1" operator="equal">
      <formula>"Adjustment to Income/Expense/Rate Base:"</formula>
    </cfRule>
  </conditionalFormatting>
  <conditionalFormatting sqref="B453">
    <cfRule type="cellIs" dxfId="4828" priority="6797" stopIfTrue="1" operator="equal">
      <formula>"Title"</formula>
    </cfRule>
  </conditionalFormatting>
  <conditionalFormatting sqref="B453">
    <cfRule type="cellIs" dxfId="4827" priority="6798" stopIfTrue="1" operator="equal">
      <formula>"Adjustment to Income/Expense/Rate Base:"</formula>
    </cfRule>
  </conditionalFormatting>
  <conditionalFormatting sqref="B452">
    <cfRule type="cellIs" dxfId="4826" priority="6795" stopIfTrue="1" operator="equal">
      <formula>"Title"</formula>
    </cfRule>
  </conditionalFormatting>
  <conditionalFormatting sqref="B452">
    <cfRule type="cellIs" dxfId="4825" priority="6796" stopIfTrue="1" operator="equal">
      <formula>"Adjustment to Income/Expense/Rate Base:"</formula>
    </cfRule>
  </conditionalFormatting>
  <conditionalFormatting sqref="B454">
    <cfRule type="cellIs" dxfId="4824" priority="6793" stopIfTrue="1" operator="equal">
      <formula>"Adjustment to Income/Expense/Rate Base:"</formula>
    </cfRule>
  </conditionalFormatting>
  <conditionalFormatting sqref="B455">
    <cfRule type="cellIs" dxfId="4823" priority="6792" stopIfTrue="1" operator="equal">
      <formula>"Adjustment to Income/Expense/Rate Base:"</formula>
    </cfRule>
  </conditionalFormatting>
  <conditionalFormatting sqref="B459">
    <cfRule type="cellIs" dxfId="4822" priority="6787" stopIfTrue="1" operator="equal">
      <formula>"Adjustment to Income/Expense/Rate Base:"</formula>
    </cfRule>
  </conditionalFormatting>
  <conditionalFormatting sqref="B454">
    <cfRule type="cellIs" dxfId="4821" priority="6790" stopIfTrue="1" operator="equal">
      <formula>"Title"</formula>
    </cfRule>
  </conditionalFormatting>
  <conditionalFormatting sqref="B454">
    <cfRule type="cellIs" dxfId="4820" priority="6791" stopIfTrue="1" operator="equal">
      <formula>"Adjustment to Income/Expense/Rate Base:"</formula>
    </cfRule>
  </conditionalFormatting>
  <conditionalFormatting sqref="B453">
    <cfRule type="cellIs" dxfId="4819" priority="6788" stopIfTrue="1" operator="equal">
      <formula>"Title"</formula>
    </cfRule>
  </conditionalFormatting>
  <conditionalFormatting sqref="B453">
    <cfRule type="cellIs" dxfId="4818" priority="6789" stopIfTrue="1" operator="equal">
      <formula>"Adjustment to Income/Expense/Rate Base:"</formula>
    </cfRule>
  </conditionalFormatting>
  <conditionalFormatting sqref="B460">
    <cfRule type="cellIs" dxfId="4817" priority="6782" stopIfTrue="1" operator="equal">
      <formula>"Adjustment to Income/Expense/Rate Base:"</formula>
    </cfRule>
  </conditionalFormatting>
  <conditionalFormatting sqref="B455">
    <cfRule type="cellIs" dxfId="4816" priority="6785" stopIfTrue="1" operator="equal">
      <formula>"Title"</formula>
    </cfRule>
  </conditionalFormatting>
  <conditionalFormatting sqref="B455">
    <cfRule type="cellIs" dxfId="4815" priority="6786" stopIfTrue="1" operator="equal">
      <formula>"Adjustment to Income/Expense/Rate Base:"</formula>
    </cfRule>
  </conditionalFormatting>
  <conditionalFormatting sqref="B454">
    <cfRule type="cellIs" dxfId="4814" priority="6783" stopIfTrue="1" operator="equal">
      <formula>"Title"</formula>
    </cfRule>
  </conditionalFormatting>
  <conditionalFormatting sqref="B454">
    <cfRule type="cellIs" dxfId="4813" priority="6784" stopIfTrue="1" operator="equal">
      <formula>"Adjustment to Income/Expense/Rate Base:"</formula>
    </cfRule>
  </conditionalFormatting>
  <conditionalFormatting sqref="B456">
    <cfRule type="cellIs" dxfId="4812" priority="6781" stopIfTrue="1" operator="equal">
      <formula>"Adjustment to Income/Expense/Rate Base:"</formula>
    </cfRule>
  </conditionalFormatting>
  <conditionalFormatting sqref="B457">
    <cfRule type="cellIs" dxfId="4811" priority="6778" stopIfTrue="1" operator="equal">
      <formula>"Adjustment to Income/Expense/Rate Base:"</formula>
    </cfRule>
  </conditionalFormatting>
  <conditionalFormatting sqref="B452">
    <cfRule type="cellIs" dxfId="4810" priority="6779" stopIfTrue="1" operator="equal">
      <formula>"Title"</formula>
    </cfRule>
  </conditionalFormatting>
  <conditionalFormatting sqref="B452">
    <cfRule type="cellIs" dxfId="4809" priority="6780" stopIfTrue="1" operator="equal">
      <formula>"Adjustment to Income/Expense/Rate Base:"</formula>
    </cfRule>
  </conditionalFormatting>
  <conditionalFormatting sqref="B458">
    <cfRule type="cellIs" dxfId="4808" priority="6773" stopIfTrue="1" operator="equal">
      <formula>"Adjustment to Income/Expense/Rate Base:"</formula>
    </cfRule>
  </conditionalFormatting>
  <conditionalFormatting sqref="B453">
    <cfRule type="cellIs" dxfId="4807" priority="6776" stopIfTrue="1" operator="equal">
      <formula>"Title"</formula>
    </cfRule>
  </conditionalFormatting>
  <conditionalFormatting sqref="B453">
    <cfRule type="cellIs" dxfId="4806" priority="6777" stopIfTrue="1" operator="equal">
      <formula>"Adjustment to Income/Expense/Rate Base:"</formula>
    </cfRule>
  </conditionalFormatting>
  <conditionalFormatting sqref="B452">
    <cfRule type="cellIs" dxfId="4805" priority="6774" stopIfTrue="1" operator="equal">
      <formula>"Title"</formula>
    </cfRule>
  </conditionalFormatting>
  <conditionalFormatting sqref="B452">
    <cfRule type="cellIs" dxfId="4804" priority="6775" stopIfTrue="1" operator="equal">
      <formula>"Adjustment to Income/Expense/Rate Base:"</formula>
    </cfRule>
  </conditionalFormatting>
  <conditionalFormatting sqref="B459">
    <cfRule type="cellIs" dxfId="4803" priority="6768" stopIfTrue="1" operator="equal">
      <formula>"Adjustment to Income/Expense/Rate Base:"</formula>
    </cfRule>
  </conditionalFormatting>
  <conditionalFormatting sqref="B454">
    <cfRule type="cellIs" dxfId="4802" priority="6771" stopIfTrue="1" operator="equal">
      <formula>"Title"</formula>
    </cfRule>
  </conditionalFormatting>
  <conditionalFormatting sqref="B454">
    <cfRule type="cellIs" dxfId="4801" priority="6772" stopIfTrue="1" operator="equal">
      <formula>"Adjustment to Income/Expense/Rate Base:"</formula>
    </cfRule>
  </conditionalFormatting>
  <conditionalFormatting sqref="B453">
    <cfRule type="cellIs" dxfId="4800" priority="6769" stopIfTrue="1" operator="equal">
      <formula>"Title"</formula>
    </cfRule>
  </conditionalFormatting>
  <conditionalFormatting sqref="B453">
    <cfRule type="cellIs" dxfId="4799" priority="6770" stopIfTrue="1" operator="equal">
      <formula>"Adjustment to Income/Expense/Rate Base:"</formula>
    </cfRule>
  </conditionalFormatting>
  <conditionalFormatting sqref="B455">
    <cfRule type="cellIs" dxfId="4798" priority="6767" stopIfTrue="1" operator="equal">
      <formula>"Adjustment to Income/Expense/Rate Base:"</formula>
    </cfRule>
  </conditionalFormatting>
  <conditionalFormatting sqref="B456">
    <cfRule type="cellIs" dxfId="4797" priority="6766" stopIfTrue="1" operator="equal">
      <formula>"Adjustment to Income/Expense/Rate Base:"</formula>
    </cfRule>
  </conditionalFormatting>
  <conditionalFormatting sqref="B454">
    <cfRule type="cellIs" dxfId="4796" priority="6765" stopIfTrue="1" operator="equal">
      <formula>"Adjustment to Income/Expense/Rate Base:"</formula>
    </cfRule>
  </conditionalFormatting>
  <conditionalFormatting sqref="B455">
    <cfRule type="cellIs" dxfId="4795" priority="6764" stopIfTrue="1" operator="equal">
      <formula>"Adjustment to Income/Expense/Rate Base:"</formula>
    </cfRule>
  </conditionalFormatting>
  <conditionalFormatting sqref="B452">
    <cfRule type="cellIs" dxfId="4794" priority="6763" stopIfTrue="1" operator="equal">
      <formula>"Adjustment to Income/Expense/Rate Base:"</formula>
    </cfRule>
  </conditionalFormatting>
  <conditionalFormatting sqref="B453">
    <cfRule type="cellIs" dxfId="4793" priority="6762" stopIfTrue="1" operator="equal">
      <formula>"Adjustment to Income/Expense/Rate Base:"</formula>
    </cfRule>
  </conditionalFormatting>
  <conditionalFormatting sqref="B454">
    <cfRule type="cellIs" dxfId="4792" priority="6761" stopIfTrue="1" operator="equal">
      <formula>"Adjustment to Income/Expense/Rate Base:"</formula>
    </cfRule>
  </conditionalFormatting>
  <conditionalFormatting sqref="B455">
    <cfRule type="cellIs" dxfId="4791" priority="6760" stopIfTrue="1" operator="equal">
      <formula>"Adjustment to Income/Expense/Rate Base:"</formula>
    </cfRule>
  </conditionalFormatting>
  <conditionalFormatting sqref="B456">
    <cfRule type="cellIs" dxfId="4790" priority="6759" stopIfTrue="1" operator="equal">
      <formula>"Adjustment to Income/Expense/Rate Base:"</formula>
    </cfRule>
  </conditionalFormatting>
  <conditionalFormatting sqref="B452">
    <cfRule type="cellIs" dxfId="4789" priority="6758" stopIfTrue="1" operator="equal">
      <formula>"Adjustment to Income/Expense/Rate Base:"</formula>
    </cfRule>
  </conditionalFormatting>
  <conditionalFormatting sqref="B453">
    <cfRule type="cellIs" dxfId="4788" priority="6757" stopIfTrue="1" operator="equal">
      <formula>"Adjustment to Income/Expense/Rate Base:"</formula>
    </cfRule>
  </conditionalFormatting>
  <conditionalFormatting sqref="B454">
    <cfRule type="cellIs" dxfId="4787" priority="6756" stopIfTrue="1" operator="equal">
      <formula>"Adjustment to Income/Expense/Rate Base:"</formula>
    </cfRule>
  </conditionalFormatting>
  <conditionalFormatting sqref="B455">
    <cfRule type="cellIs" dxfId="4786" priority="6755" stopIfTrue="1" operator="equal">
      <formula>"Adjustment to Income/Expense/Rate Base:"</formula>
    </cfRule>
  </conditionalFormatting>
  <conditionalFormatting sqref="B452">
    <cfRule type="cellIs" dxfId="4785" priority="6754" stopIfTrue="1" operator="equal">
      <formula>"Adjustment to Income/Expense/Rate Base:"</formula>
    </cfRule>
  </conditionalFormatting>
  <conditionalFormatting sqref="B460">
    <cfRule type="cellIs" dxfId="4784" priority="6749" stopIfTrue="1" operator="equal">
      <formula>"Adjustment to Income/Expense/Rate Base:"</formula>
    </cfRule>
  </conditionalFormatting>
  <conditionalFormatting sqref="B455">
    <cfRule type="cellIs" dxfId="4783" priority="6752" stopIfTrue="1" operator="equal">
      <formula>"Title"</formula>
    </cfRule>
  </conditionalFormatting>
  <conditionalFormatting sqref="B455">
    <cfRule type="cellIs" dxfId="4782" priority="6753" stopIfTrue="1" operator="equal">
      <formula>"Adjustment to Income/Expense/Rate Base:"</formula>
    </cfRule>
  </conditionalFormatting>
  <conditionalFormatting sqref="B454">
    <cfRule type="cellIs" dxfId="4781" priority="6750" stopIfTrue="1" operator="equal">
      <formula>"Title"</formula>
    </cfRule>
  </conditionalFormatting>
  <conditionalFormatting sqref="B454">
    <cfRule type="cellIs" dxfId="4780" priority="6751" stopIfTrue="1" operator="equal">
      <formula>"Adjustment to Income/Expense/Rate Base:"</formula>
    </cfRule>
  </conditionalFormatting>
  <conditionalFormatting sqref="B456">
    <cfRule type="cellIs" dxfId="4779" priority="6747" stopIfTrue="1" operator="equal">
      <formula>"Title"</formula>
    </cfRule>
  </conditionalFormatting>
  <conditionalFormatting sqref="B456">
    <cfRule type="cellIs" dxfId="4778" priority="6748" stopIfTrue="1" operator="equal">
      <formula>"Adjustment to Income/Expense/Rate Base:"</formula>
    </cfRule>
  </conditionalFormatting>
  <conditionalFormatting sqref="B455">
    <cfRule type="cellIs" dxfId="4777" priority="6745" stopIfTrue="1" operator="equal">
      <formula>"Title"</formula>
    </cfRule>
  </conditionalFormatting>
  <conditionalFormatting sqref="B455">
    <cfRule type="cellIs" dxfId="4776" priority="6746" stopIfTrue="1" operator="equal">
      <formula>"Adjustment to Income/Expense/Rate Base:"</formula>
    </cfRule>
  </conditionalFormatting>
  <conditionalFormatting sqref="B457">
    <cfRule type="cellIs" dxfId="4775" priority="6740" stopIfTrue="1" operator="equal">
      <formula>"Adjustment to Income/Expense/Rate Base:"</formula>
    </cfRule>
  </conditionalFormatting>
  <conditionalFormatting sqref="B452">
    <cfRule type="cellIs" dxfId="4774" priority="6743" stopIfTrue="1" operator="equal">
      <formula>"Title"</formula>
    </cfRule>
  </conditionalFormatting>
  <conditionalFormatting sqref="B452">
    <cfRule type="cellIs" dxfId="4773" priority="6744" stopIfTrue="1" operator="equal">
      <formula>"Adjustment to Income/Expense/Rate Base:"</formula>
    </cfRule>
  </conditionalFormatting>
  <conditionalFormatting sqref="B451">
    <cfRule type="cellIs" dxfId="4772" priority="6741" stopIfTrue="1" operator="equal">
      <formula>"Title"</formula>
    </cfRule>
  </conditionalFormatting>
  <conditionalFormatting sqref="B451">
    <cfRule type="cellIs" dxfId="4771" priority="6742" stopIfTrue="1" operator="equal">
      <formula>"Adjustment to Income/Expense/Rate Base:"</formula>
    </cfRule>
  </conditionalFormatting>
  <conditionalFormatting sqref="B458">
    <cfRule type="cellIs" dxfId="4770" priority="6735" stopIfTrue="1" operator="equal">
      <formula>"Adjustment to Income/Expense/Rate Base:"</formula>
    </cfRule>
  </conditionalFormatting>
  <conditionalFormatting sqref="B453">
    <cfRule type="cellIs" dxfId="4769" priority="6738" stopIfTrue="1" operator="equal">
      <formula>"Title"</formula>
    </cfRule>
  </conditionalFormatting>
  <conditionalFormatting sqref="B453">
    <cfRule type="cellIs" dxfId="4768" priority="6739" stopIfTrue="1" operator="equal">
      <formula>"Adjustment to Income/Expense/Rate Base:"</formula>
    </cfRule>
  </conditionalFormatting>
  <conditionalFormatting sqref="B452">
    <cfRule type="cellIs" dxfId="4767" priority="6736" stopIfTrue="1" operator="equal">
      <formula>"Title"</formula>
    </cfRule>
  </conditionalFormatting>
  <conditionalFormatting sqref="B452">
    <cfRule type="cellIs" dxfId="4766" priority="6737" stopIfTrue="1" operator="equal">
      <formula>"Adjustment to Income/Expense/Rate Base:"</formula>
    </cfRule>
  </conditionalFormatting>
  <conditionalFormatting sqref="B459">
    <cfRule type="cellIs" dxfId="4765" priority="6730" stopIfTrue="1" operator="equal">
      <formula>"Adjustment to Income/Expense/Rate Base:"</formula>
    </cfRule>
  </conditionalFormatting>
  <conditionalFormatting sqref="B454">
    <cfRule type="cellIs" dxfId="4764" priority="6733" stopIfTrue="1" operator="equal">
      <formula>"Title"</formula>
    </cfRule>
  </conditionalFormatting>
  <conditionalFormatting sqref="B454">
    <cfRule type="cellIs" dxfId="4763" priority="6734" stopIfTrue="1" operator="equal">
      <formula>"Adjustment to Income/Expense/Rate Base:"</formula>
    </cfRule>
  </conditionalFormatting>
  <conditionalFormatting sqref="B453">
    <cfRule type="cellIs" dxfId="4762" priority="6731" stopIfTrue="1" operator="equal">
      <formula>"Title"</formula>
    </cfRule>
  </conditionalFormatting>
  <conditionalFormatting sqref="B453">
    <cfRule type="cellIs" dxfId="4761" priority="6732" stopIfTrue="1" operator="equal">
      <formula>"Adjustment to Income/Expense/Rate Base:"</formula>
    </cfRule>
  </conditionalFormatting>
  <conditionalFormatting sqref="B460">
    <cfRule type="cellIs" dxfId="4760" priority="6725" stopIfTrue="1" operator="equal">
      <formula>"Adjustment to Income/Expense/Rate Base:"</formula>
    </cfRule>
  </conditionalFormatting>
  <conditionalFormatting sqref="B455">
    <cfRule type="cellIs" dxfId="4759" priority="6728" stopIfTrue="1" operator="equal">
      <formula>"Title"</formula>
    </cfRule>
  </conditionalFormatting>
  <conditionalFormatting sqref="B455">
    <cfRule type="cellIs" dxfId="4758" priority="6729" stopIfTrue="1" operator="equal">
      <formula>"Adjustment to Income/Expense/Rate Base:"</formula>
    </cfRule>
  </conditionalFormatting>
  <conditionalFormatting sqref="B454">
    <cfRule type="cellIs" dxfId="4757" priority="6726" stopIfTrue="1" operator="equal">
      <formula>"Title"</formula>
    </cfRule>
  </conditionalFormatting>
  <conditionalFormatting sqref="B454">
    <cfRule type="cellIs" dxfId="4756" priority="6727" stopIfTrue="1" operator="equal">
      <formula>"Adjustment to Income/Expense/Rate Base:"</formula>
    </cfRule>
  </conditionalFormatting>
  <conditionalFormatting sqref="B456">
    <cfRule type="cellIs" dxfId="4755" priority="6720" stopIfTrue="1" operator="equal">
      <formula>"Adjustment to Income/Expense/Rate Base:"</formula>
    </cfRule>
  </conditionalFormatting>
  <conditionalFormatting sqref="B451">
    <cfRule type="cellIs" dxfId="4754" priority="6723" stopIfTrue="1" operator="equal">
      <formula>"Title"</formula>
    </cfRule>
  </conditionalFormatting>
  <conditionalFormatting sqref="B451">
    <cfRule type="cellIs" dxfId="4753" priority="6724" stopIfTrue="1" operator="equal">
      <formula>"Adjustment to Income/Expense/Rate Base:"</formula>
    </cfRule>
  </conditionalFormatting>
  <conditionalFormatting sqref="B456">
    <cfRule type="cellIs" dxfId="4752" priority="6713" stopIfTrue="1" operator="equal">
      <formula>"Title"</formula>
    </cfRule>
  </conditionalFormatting>
  <conditionalFormatting sqref="B456">
    <cfRule type="cellIs" dxfId="4751" priority="6714" stopIfTrue="1" operator="equal">
      <formula>"Adjustment to Income/Expense/Rate Base:"</formula>
    </cfRule>
  </conditionalFormatting>
  <conditionalFormatting sqref="B457">
    <cfRule type="cellIs" dxfId="4750" priority="6715" stopIfTrue="1" operator="equal">
      <formula>"Adjustment to Income/Expense/Rate Base:"</formula>
    </cfRule>
  </conditionalFormatting>
  <conditionalFormatting sqref="B452">
    <cfRule type="cellIs" dxfId="4749" priority="6718" stopIfTrue="1" operator="equal">
      <formula>"Title"</formula>
    </cfRule>
  </conditionalFormatting>
  <conditionalFormatting sqref="B452">
    <cfRule type="cellIs" dxfId="4748" priority="6719" stopIfTrue="1" operator="equal">
      <formula>"Adjustment to Income/Expense/Rate Base:"</formula>
    </cfRule>
  </conditionalFormatting>
  <conditionalFormatting sqref="B451">
    <cfRule type="cellIs" dxfId="4747" priority="6716" stopIfTrue="1" operator="equal">
      <formula>"Title"</formula>
    </cfRule>
  </conditionalFormatting>
  <conditionalFormatting sqref="B451">
    <cfRule type="cellIs" dxfId="4746" priority="6717" stopIfTrue="1" operator="equal">
      <formula>"Adjustment to Income/Expense/Rate Base:"</formula>
    </cfRule>
  </conditionalFormatting>
  <conditionalFormatting sqref="B455">
    <cfRule type="cellIs" dxfId="4745" priority="6711" stopIfTrue="1" operator="equal">
      <formula>"Title"</formula>
    </cfRule>
  </conditionalFormatting>
  <conditionalFormatting sqref="B455">
    <cfRule type="cellIs" dxfId="4744" priority="6712" stopIfTrue="1" operator="equal">
      <formula>"Adjustment to Income/Expense/Rate Base:"</formula>
    </cfRule>
  </conditionalFormatting>
  <conditionalFormatting sqref="B457">
    <cfRule type="cellIs" dxfId="4743" priority="6709" stopIfTrue="1" operator="equal">
      <formula>"Title"</formula>
    </cfRule>
  </conditionalFormatting>
  <conditionalFormatting sqref="B457">
    <cfRule type="cellIs" dxfId="4742" priority="6710" stopIfTrue="1" operator="equal">
      <formula>"Adjustment to Income/Expense/Rate Base:"</formula>
    </cfRule>
  </conditionalFormatting>
  <conditionalFormatting sqref="B456">
    <cfRule type="cellIs" dxfId="4741" priority="6707" stopIfTrue="1" operator="equal">
      <formula>"Title"</formula>
    </cfRule>
  </conditionalFormatting>
  <conditionalFormatting sqref="B456">
    <cfRule type="cellIs" dxfId="4740" priority="6708" stopIfTrue="1" operator="equal">
      <formula>"Adjustment to Income/Expense/Rate Base:"</formula>
    </cfRule>
  </conditionalFormatting>
  <conditionalFormatting sqref="B458">
    <cfRule type="cellIs" dxfId="4739" priority="6702" stopIfTrue="1" operator="equal">
      <formula>"Adjustment to Income/Expense/Rate Base:"</formula>
    </cfRule>
  </conditionalFormatting>
  <conditionalFormatting sqref="B453">
    <cfRule type="cellIs" dxfId="4738" priority="6705" stopIfTrue="1" operator="equal">
      <formula>"Title"</formula>
    </cfRule>
  </conditionalFormatting>
  <conditionalFormatting sqref="B453">
    <cfRule type="cellIs" dxfId="4737" priority="6706" stopIfTrue="1" operator="equal">
      <formula>"Adjustment to Income/Expense/Rate Base:"</formula>
    </cfRule>
  </conditionalFormatting>
  <conditionalFormatting sqref="B452">
    <cfRule type="cellIs" dxfId="4736" priority="6703" stopIfTrue="1" operator="equal">
      <formula>"Title"</formula>
    </cfRule>
  </conditionalFormatting>
  <conditionalFormatting sqref="B452">
    <cfRule type="cellIs" dxfId="4735" priority="6704" stopIfTrue="1" operator="equal">
      <formula>"Adjustment to Income/Expense/Rate Base:"</formula>
    </cfRule>
  </conditionalFormatting>
  <conditionalFormatting sqref="B459">
    <cfRule type="cellIs" dxfId="4734" priority="6697" stopIfTrue="1" operator="equal">
      <formula>"Adjustment to Income/Expense/Rate Base:"</formula>
    </cfRule>
  </conditionalFormatting>
  <conditionalFormatting sqref="B454">
    <cfRule type="cellIs" dxfId="4733" priority="6700" stopIfTrue="1" operator="equal">
      <formula>"Title"</formula>
    </cfRule>
  </conditionalFormatting>
  <conditionalFormatting sqref="B454">
    <cfRule type="cellIs" dxfId="4732" priority="6701" stopIfTrue="1" operator="equal">
      <formula>"Adjustment to Income/Expense/Rate Base:"</formula>
    </cfRule>
  </conditionalFormatting>
  <conditionalFormatting sqref="B453">
    <cfRule type="cellIs" dxfId="4731" priority="6698" stopIfTrue="1" operator="equal">
      <formula>"Title"</formula>
    </cfRule>
  </conditionalFormatting>
  <conditionalFormatting sqref="B453">
    <cfRule type="cellIs" dxfId="4730" priority="6699" stopIfTrue="1" operator="equal">
      <formula>"Adjustment to Income/Expense/Rate Base:"</formula>
    </cfRule>
  </conditionalFormatting>
  <conditionalFormatting sqref="B460">
    <cfRule type="cellIs" dxfId="4729" priority="6692" stopIfTrue="1" operator="equal">
      <formula>"Adjustment to Income/Expense/Rate Base:"</formula>
    </cfRule>
  </conditionalFormatting>
  <conditionalFormatting sqref="B455">
    <cfRule type="cellIs" dxfId="4728" priority="6695" stopIfTrue="1" operator="equal">
      <formula>"Title"</formula>
    </cfRule>
  </conditionalFormatting>
  <conditionalFormatting sqref="B455">
    <cfRule type="cellIs" dxfId="4727" priority="6696" stopIfTrue="1" operator="equal">
      <formula>"Adjustment to Income/Expense/Rate Base:"</formula>
    </cfRule>
  </conditionalFormatting>
  <conditionalFormatting sqref="B454">
    <cfRule type="cellIs" dxfId="4726" priority="6693" stopIfTrue="1" operator="equal">
      <formula>"Title"</formula>
    </cfRule>
  </conditionalFormatting>
  <conditionalFormatting sqref="B454">
    <cfRule type="cellIs" dxfId="4725" priority="6694" stopIfTrue="1" operator="equal">
      <formula>"Adjustment to Income/Expense/Rate Base:"</formula>
    </cfRule>
  </conditionalFormatting>
  <conditionalFormatting sqref="B456">
    <cfRule type="cellIs" dxfId="4724" priority="6690" stopIfTrue="1" operator="equal">
      <formula>"Title"</formula>
    </cfRule>
  </conditionalFormatting>
  <conditionalFormatting sqref="B456">
    <cfRule type="cellIs" dxfId="4723" priority="6691" stopIfTrue="1" operator="equal">
      <formula>"Adjustment to Income/Expense/Rate Base:"</formula>
    </cfRule>
  </conditionalFormatting>
  <conditionalFormatting sqref="B455">
    <cfRule type="cellIs" dxfId="4722" priority="6688" stopIfTrue="1" operator="equal">
      <formula>"Title"</formula>
    </cfRule>
  </conditionalFormatting>
  <conditionalFormatting sqref="B455">
    <cfRule type="cellIs" dxfId="4721" priority="6689" stopIfTrue="1" operator="equal">
      <formula>"Adjustment to Income/Expense/Rate Base:"</formula>
    </cfRule>
  </conditionalFormatting>
  <conditionalFormatting sqref="B457">
    <cfRule type="cellIs" dxfId="4720" priority="6683" stopIfTrue="1" operator="equal">
      <formula>"Adjustment to Income/Expense/Rate Base:"</formula>
    </cfRule>
  </conditionalFormatting>
  <conditionalFormatting sqref="B452">
    <cfRule type="cellIs" dxfId="4719" priority="6686" stopIfTrue="1" operator="equal">
      <formula>"Title"</formula>
    </cfRule>
  </conditionalFormatting>
  <conditionalFormatting sqref="B452">
    <cfRule type="cellIs" dxfId="4718" priority="6687" stopIfTrue="1" operator="equal">
      <formula>"Adjustment to Income/Expense/Rate Base:"</formula>
    </cfRule>
  </conditionalFormatting>
  <conditionalFormatting sqref="B451">
    <cfRule type="cellIs" dxfId="4717" priority="6684" stopIfTrue="1" operator="equal">
      <formula>"Title"</formula>
    </cfRule>
  </conditionalFormatting>
  <conditionalFormatting sqref="B451">
    <cfRule type="cellIs" dxfId="4716" priority="6685" stopIfTrue="1" operator="equal">
      <formula>"Adjustment to Income/Expense/Rate Base:"</formula>
    </cfRule>
  </conditionalFormatting>
  <conditionalFormatting sqref="B458">
    <cfRule type="cellIs" dxfId="4715" priority="6678" stopIfTrue="1" operator="equal">
      <formula>"Adjustment to Income/Expense/Rate Base:"</formula>
    </cfRule>
  </conditionalFormatting>
  <conditionalFormatting sqref="B453">
    <cfRule type="cellIs" dxfId="4714" priority="6681" stopIfTrue="1" operator="equal">
      <formula>"Title"</formula>
    </cfRule>
  </conditionalFormatting>
  <conditionalFormatting sqref="B453">
    <cfRule type="cellIs" dxfId="4713" priority="6682" stopIfTrue="1" operator="equal">
      <formula>"Adjustment to Income/Expense/Rate Base:"</formula>
    </cfRule>
  </conditionalFormatting>
  <conditionalFormatting sqref="B452">
    <cfRule type="cellIs" dxfId="4712" priority="6679" stopIfTrue="1" operator="equal">
      <formula>"Title"</formula>
    </cfRule>
  </conditionalFormatting>
  <conditionalFormatting sqref="B452">
    <cfRule type="cellIs" dxfId="4711" priority="6680" stopIfTrue="1" operator="equal">
      <formula>"Adjustment to Income/Expense/Rate Base:"</formula>
    </cfRule>
  </conditionalFormatting>
  <conditionalFormatting sqref="B456">
    <cfRule type="cellIs" dxfId="4710" priority="6673" stopIfTrue="1" operator="equal">
      <formula>"Adjustment to Income/Expense/Rate Base:"</formula>
    </cfRule>
  </conditionalFormatting>
  <conditionalFormatting sqref="B451">
    <cfRule type="cellIs" dxfId="4709" priority="6676" stopIfTrue="1" operator="equal">
      <formula>"Title"</formula>
    </cfRule>
  </conditionalFormatting>
  <conditionalFormatting sqref="B451">
    <cfRule type="cellIs" dxfId="4708" priority="6677" stopIfTrue="1" operator="equal">
      <formula>"Adjustment to Income/Expense/Rate Base:"</formula>
    </cfRule>
  </conditionalFormatting>
  <conditionalFormatting sqref="B457">
    <cfRule type="cellIs" dxfId="4707" priority="6668" stopIfTrue="1" operator="equal">
      <formula>"Adjustment to Income/Expense/Rate Base:"</formula>
    </cfRule>
  </conditionalFormatting>
  <conditionalFormatting sqref="B452">
    <cfRule type="cellIs" dxfId="4706" priority="6671" stopIfTrue="1" operator="equal">
      <formula>"Title"</formula>
    </cfRule>
  </conditionalFormatting>
  <conditionalFormatting sqref="B452">
    <cfRule type="cellIs" dxfId="4705" priority="6672" stopIfTrue="1" operator="equal">
      <formula>"Adjustment to Income/Expense/Rate Base:"</formula>
    </cfRule>
  </conditionalFormatting>
  <conditionalFormatting sqref="B451">
    <cfRule type="cellIs" dxfId="4704" priority="6669" stopIfTrue="1" operator="equal">
      <formula>"Title"</formula>
    </cfRule>
  </conditionalFormatting>
  <conditionalFormatting sqref="B451">
    <cfRule type="cellIs" dxfId="4703" priority="6670" stopIfTrue="1" operator="equal">
      <formula>"Adjustment to Income/Expense/Rate Base:"</formula>
    </cfRule>
  </conditionalFormatting>
  <conditionalFormatting sqref="B453">
    <cfRule type="cellIs" dxfId="4702" priority="6663" stopIfTrue="1" operator="equal">
      <formula>"Adjustment to Income/Expense/Rate Base:"</formula>
    </cfRule>
  </conditionalFormatting>
  <conditionalFormatting sqref="B454">
    <cfRule type="cellIs" dxfId="4701" priority="6658" stopIfTrue="1" operator="equal">
      <formula>"Adjustment to Income/Expense/Rate Base:"</formula>
    </cfRule>
  </conditionalFormatting>
  <conditionalFormatting sqref="B455">
    <cfRule type="cellIs" dxfId="4700" priority="6653" stopIfTrue="1" operator="equal">
      <formula>"Adjustment to Income/Expense/Rate Base:"</formula>
    </cfRule>
  </conditionalFormatting>
  <conditionalFormatting sqref="B456">
    <cfRule type="cellIs" dxfId="4699" priority="6648" stopIfTrue="1" operator="equal">
      <formula>"Adjustment to Income/Expense/Rate Base:"</formula>
    </cfRule>
  </conditionalFormatting>
  <conditionalFormatting sqref="B451">
    <cfRule type="cellIs" dxfId="4698" priority="6651" stopIfTrue="1" operator="equal">
      <formula>"Title"</formula>
    </cfRule>
  </conditionalFormatting>
  <conditionalFormatting sqref="B451">
    <cfRule type="cellIs" dxfId="4697" priority="6652" stopIfTrue="1" operator="equal">
      <formula>"Adjustment to Income/Expense/Rate Base:"</formula>
    </cfRule>
  </conditionalFormatting>
  <conditionalFormatting sqref="B452">
    <cfRule type="cellIs" dxfId="4696" priority="6643" stopIfTrue="1" operator="equal">
      <formula>"Adjustment to Income/Expense/Rate Base:"</formula>
    </cfRule>
  </conditionalFormatting>
  <conditionalFormatting sqref="B453">
    <cfRule type="cellIs" dxfId="4695" priority="6638" stopIfTrue="1" operator="equal">
      <formula>"Adjustment to Income/Expense/Rate Base:"</formula>
    </cfRule>
  </conditionalFormatting>
  <conditionalFormatting sqref="B457">
    <cfRule type="cellIs" dxfId="4694" priority="6633" stopIfTrue="1" operator="equal">
      <formula>"Adjustment to Income/Expense/Rate Base:"</formula>
    </cfRule>
  </conditionalFormatting>
  <conditionalFormatting sqref="B452">
    <cfRule type="cellIs" dxfId="4693" priority="6636" stopIfTrue="1" operator="equal">
      <formula>"Title"</formula>
    </cfRule>
  </conditionalFormatting>
  <conditionalFormatting sqref="B452">
    <cfRule type="cellIs" dxfId="4692" priority="6637" stopIfTrue="1" operator="equal">
      <formula>"Adjustment to Income/Expense/Rate Base:"</formula>
    </cfRule>
  </conditionalFormatting>
  <conditionalFormatting sqref="B451">
    <cfRule type="cellIs" dxfId="4691" priority="6634" stopIfTrue="1" operator="equal">
      <formula>"Title"</formula>
    </cfRule>
  </conditionalFormatting>
  <conditionalFormatting sqref="B451">
    <cfRule type="cellIs" dxfId="4690" priority="6635" stopIfTrue="1" operator="equal">
      <formula>"Adjustment to Income/Expense/Rate Base:"</formula>
    </cfRule>
  </conditionalFormatting>
  <conditionalFormatting sqref="B458">
    <cfRule type="cellIs" dxfId="4689" priority="6628" stopIfTrue="1" operator="equal">
      <formula>"Adjustment to Income/Expense/Rate Base:"</formula>
    </cfRule>
  </conditionalFormatting>
  <conditionalFormatting sqref="B453">
    <cfRule type="cellIs" dxfId="4688" priority="6631" stopIfTrue="1" operator="equal">
      <formula>"Title"</formula>
    </cfRule>
  </conditionalFormatting>
  <conditionalFormatting sqref="B453">
    <cfRule type="cellIs" dxfId="4687" priority="6632" stopIfTrue="1" operator="equal">
      <formula>"Adjustment to Income/Expense/Rate Base:"</formula>
    </cfRule>
  </conditionalFormatting>
  <conditionalFormatting sqref="B452">
    <cfRule type="cellIs" dxfId="4686" priority="6629" stopIfTrue="1" operator="equal">
      <formula>"Title"</formula>
    </cfRule>
  </conditionalFormatting>
  <conditionalFormatting sqref="B452">
    <cfRule type="cellIs" dxfId="4685" priority="6630" stopIfTrue="1" operator="equal">
      <formula>"Adjustment to Income/Expense/Rate Base:"</formula>
    </cfRule>
  </conditionalFormatting>
  <conditionalFormatting sqref="B454">
    <cfRule type="cellIs" dxfId="4684" priority="6623" stopIfTrue="1" operator="equal">
      <formula>"Adjustment to Income/Expense/Rate Base:"</formula>
    </cfRule>
  </conditionalFormatting>
  <conditionalFormatting sqref="B455">
    <cfRule type="cellIs" dxfId="4683" priority="6618" stopIfTrue="1" operator="equal">
      <formula>"Adjustment to Income/Expense/Rate Base:"</formula>
    </cfRule>
  </conditionalFormatting>
  <conditionalFormatting sqref="B452">
    <cfRule type="cellIs" dxfId="4682" priority="6611" stopIfTrue="1" operator="equal">
      <formula>"Title"</formula>
    </cfRule>
  </conditionalFormatting>
  <conditionalFormatting sqref="B452">
    <cfRule type="cellIs" dxfId="4681" priority="6612" stopIfTrue="1" operator="equal">
      <formula>"Adjustment to Income/Expense/Rate Base:"</formula>
    </cfRule>
  </conditionalFormatting>
  <conditionalFormatting sqref="B456">
    <cfRule type="cellIs" dxfId="4680" priority="6613" stopIfTrue="1" operator="equal">
      <formula>"Adjustment to Income/Expense/Rate Base:"</formula>
    </cfRule>
  </conditionalFormatting>
  <conditionalFormatting sqref="B451">
    <cfRule type="cellIs" dxfId="4679" priority="6616" stopIfTrue="1" operator="equal">
      <formula>"Title"</formula>
    </cfRule>
  </conditionalFormatting>
  <conditionalFormatting sqref="B451">
    <cfRule type="cellIs" dxfId="4678" priority="6617" stopIfTrue="1" operator="equal">
      <formula>"Adjustment to Income/Expense/Rate Base:"</formula>
    </cfRule>
  </conditionalFormatting>
  <conditionalFormatting sqref="B457">
    <cfRule type="cellIs" dxfId="4677" priority="6608" stopIfTrue="1" operator="equal">
      <formula>"Adjustment to Income/Expense/Rate Base:"</formula>
    </cfRule>
  </conditionalFormatting>
  <conditionalFormatting sqref="B451">
    <cfRule type="cellIs" dxfId="4676" priority="6609" stopIfTrue="1" operator="equal">
      <formula>"Title"</formula>
    </cfRule>
  </conditionalFormatting>
  <conditionalFormatting sqref="B451">
    <cfRule type="cellIs" dxfId="4675" priority="6610" stopIfTrue="1" operator="equal">
      <formula>"Adjustment to Income/Expense/Rate Base:"</formula>
    </cfRule>
  </conditionalFormatting>
  <conditionalFormatting sqref="B453">
    <cfRule type="cellIs" dxfId="4674" priority="6603" stopIfTrue="1" operator="equal">
      <formula>"Adjustment to Income/Expense/Rate Base:"</formula>
    </cfRule>
  </conditionalFormatting>
  <conditionalFormatting sqref="B454">
    <cfRule type="cellIs" dxfId="4673" priority="6598" stopIfTrue="1" operator="equal">
      <formula>"Adjustment to Income/Expense/Rate Base:"</formula>
    </cfRule>
  </conditionalFormatting>
  <conditionalFormatting sqref="B459">
    <cfRule type="cellIs" dxfId="4672" priority="6593" stopIfTrue="1" operator="equal">
      <formula>"Adjustment to Income/Expense/Rate Base:"</formula>
    </cfRule>
  </conditionalFormatting>
  <conditionalFormatting sqref="B454">
    <cfRule type="cellIs" dxfId="4671" priority="6596" stopIfTrue="1" operator="equal">
      <formula>"Title"</formula>
    </cfRule>
  </conditionalFormatting>
  <conditionalFormatting sqref="B454">
    <cfRule type="cellIs" dxfId="4670" priority="6597" stopIfTrue="1" operator="equal">
      <formula>"Adjustment to Income/Expense/Rate Base:"</formula>
    </cfRule>
  </conditionalFormatting>
  <conditionalFormatting sqref="B453">
    <cfRule type="cellIs" dxfId="4669" priority="6594" stopIfTrue="1" operator="equal">
      <formula>"Title"</formula>
    </cfRule>
  </conditionalFormatting>
  <conditionalFormatting sqref="B453">
    <cfRule type="cellIs" dxfId="4668" priority="6595" stopIfTrue="1" operator="equal">
      <formula>"Adjustment to Income/Expense/Rate Base:"</formula>
    </cfRule>
  </conditionalFormatting>
  <conditionalFormatting sqref="B460">
    <cfRule type="cellIs" dxfId="4667" priority="6588" stopIfTrue="1" operator="equal">
      <formula>"Adjustment to Income/Expense/Rate Base:"</formula>
    </cfRule>
  </conditionalFormatting>
  <conditionalFormatting sqref="B455">
    <cfRule type="cellIs" dxfId="4666" priority="6591" stopIfTrue="1" operator="equal">
      <formula>"Title"</formula>
    </cfRule>
  </conditionalFormatting>
  <conditionalFormatting sqref="B455">
    <cfRule type="cellIs" dxfId="4665" priority="6592" stopIfTrue="1" operator="equal">
      <formula>"Adjustment to Income/Expense/Rate Base:"</formula>
    </cfRule>
  </conditionalFormatting>
  <conditionalFormatting sqref="B454">
    <cfRule type="cellIs" dxfId="4664" priority="6589" stopIfTrue="1" operator="equal">
      <formula>"Title"</formula>
    </cfRule>
  </conditionalFormatting>
  <conditionalFormatting sqref="B454">
    <cfRule type="cellIs" dxfId="4663" priority="6590" stopIfTrue="1" operator="equal">
      <formula>"Adjustment to Income/Expense/Rate Base:"</formula>
    </cfRule>
  </conditionalFormatting>
  <conditionalFormatting sqref="B456">
    <cfRule type="cellIs" dxfId="4662" priority="6583" stopIfTrue="1" operator="equal">
      <formula>"Adjustment to Income/Expense/Rate Base:"</formula>
    </cfRule>
  </conditionalFormatting>
  <conditionalFormatting sqref="B451">
    <cfRule type="cellIs" dxfId="4661" priority="6586" stopIfTrue="1" operator="equal">
      <formula>"Title"</formula>
    </cfRule>
  </conditionalFormatting>
  <conditionalFormatting sqref="B451">
    <cfRule type="cellIs" dxfId="4660" priority="6587" stopIfTrue="1" operator="equal">
      <formula>"Adjustment to Income/Expense/Rate Base:"</formula>
    </cfRule>
  </conditionalFormatting>
  <conditionalFormatting sqref="B453">
    <cfRule type="cellIs" dxfId="4659" priority="6576" stopIfTrue="1" operator="equal">
      <formula>"Title"</formula>
    </cfRule>
  </conditionalFormatting>
  <conditionalFormatting sqref="B453">
    <cfRule type="cellIs" dxfId="4658" priority="6577" stopIfTrue="1" operator="equal">
      <formula>"Adjustment to Income/Expense/Rate Base:"</formula>
    </cfRule>
  </conditionalFormatting>
  <conditionalFormatting sqref="B457">
    <cfRule type="cellIs" dxfId="4657" priority="6578" stopIfTrue="1" operator="equal">
      <formula>"Adjustment to Income/Expense/Rate Base:"</formula>
    </cfRule>
  </conditionalFormatting>
  <conditionalFormatting sqref="B452">
    <cfRule type="cellIs" dxfId="4656" priority="6581" stopIfTrue="1" operator="equal">
      <formula>"Title"</formula>
    </cfRule>
  </conditionalFormatting>
  <conditionalFormatting sqref="B452">
    <cfRule type="cellIs" dxfId="4655" priority="6582" stopIfTrue="1" operator="equal">
      <formula>"Adjustment to Income/Expense/Rate Base:"</formula>
    </cfRule>
  </conditionalFormatting>
  <conditionalFormatting sqref="B451">
    <cfRule type="cellIs" dxfId="4654" priority="6579" stopIfTrue="1" operator="equal">
      <formula>"Title"</formula>
    </cfRule>
  </conditionalFormatting>
  <conditionalFormatting sqref="B451">
    <cfRule type="cellIs" dxfId="4653" priority="6580" stopIfTrue="1" operator="equal">
      <formula>"Adjustment to Income/Expense/Rate Base:"</formula>
    </cfRule>
  </conditionalFormatting>
  <conditionalFormatting sqref="B458">
    <cfRule type="cellIs" dxfId="4652" priority="6573" stopIfTrue="1" operator="equal">
      <formula>"Adjustment to Income/Expense/Rate Base:"</formula>
    </cfRule>
  </conditionalFormatting>
  <conditionalFormatting sqref="B452">
    <cfRule type="cellIs" dxfId="4651" priority="6574" stopIfTrue="1" operator="equal">
      <formula>"Title"</formula>
    </cfRule>
  </conditionalFormatting>
  <conditionalFormatting sqref="B452">
    <cfRule type="cellIs" dxfId="4650" priority="6575" stopIfTrue="1" operator="equal">
      <formula>"Adjustment to Income/Expense/Rate Base:"</formula>
    </cfRule>
  </conditionalFormatting>
  <conditionalFormatting sqref="B459">
    <cfRule type="cellIs" dxfId="4649" priority="6568" stopIfTrue="1" operator="equal">
      <formula>"Adjustment to Income/Expense/Rate Base:"</formula>
    </cfRule>
  </conditionalFormatting>
  <conditionalFormatting sqref="B454">
    <cfRule type="cellIs" dxfId="4648" priority="6571" stopIfTrue="1" operator="equal">
      <formula>"Title"</formula>
    </cfRule>
  </conditionalFormatting>
  <conditionalFormatting sqref="B454">
    <cfRule type="cellIs" dxfId="4647" priority="6572" stopIfTrue="1" operator="equal">
      <formula>"Adjustment to Income/Expense/Rate Base:"</formula>
    </cfRule>
  </conditionalFormatting>
  <conditionalFormatting sqref="B453">
    <cfRule type="cellIs" dxfId="4646" priority="6569" stopIfTrue="1" operator="equal">
      <formula>"Title"</formula>
    </cfRule>
  </conditionalFormatting>
  <conditionalFormatting sqref="B453">
    <cfRule type="cellIs" dxfId="4645" priority="6570" stopIfTrue="1" operator="equal">
      <formula>"Adjustment to Income/Expense/Rate Base:"</formula>
    </cfRule>
  </conditionalFormatting>
  <conditionalFormatting sqref="B455">
    <cfRule type="cellIs" dxfId="4644" priority="6563" stopIfTrue="1" operator="equal">
      <formula>"Adjustment to Income/Expense/Rate Base:"</formula>
    </cfRule>
  </conditionalFormatting>
  <conditionalFormatting sqref="B455">
    <cfRule type="cellIs" dxfId="4643" priority="6556" stopIfTrue="1" operator="equal">
      <formula>"Title"</formula>
    </cfRule>
  </conditionalFormatting>
  <conditionalFormatting sqref="B455">
    <cfRule type="cellIs" dxfId="4642" priority="6557" stopIfTrue="1" operator="equal">
      <formula>"Adjustment to Income/Expense/Rate Base:"</formula>
    </cfRule>
  </conditionalFormatting>
  <conditionalFormatting sqref="B456">
    <cfRule type="cellIs" dxfId="4641" priority="6558" stopIfTrue="1" operator="equal">
      <formula>"Adjustment to Income/Expense/Rate Base:"</formula>
    </cfRule>
  </conditionalFormatting>
  <conditionalFormatting sqref="B451">
    <cfRule type="cellIs" dxfId="4640" priority="6561" stopIfTrue="1" operator="equal">
      <formula>"Title"</formula>
    </cfRule>
  </conditionalFormatting>
  <conditionalFormatting sqref="B451">
    <cfRule type="cellIs" dxfId="4639" priority="6562" stopIfTrue="1" operator="equal">
      <formula>"Adjustment to Income/Expense/Rate Base:"</formula>
    </cfRule>
  </conditionalFormatting>
  <conditionalFormatting sqref="B456">
    <cfRule type="cellIs" dxfId="4638" priority="6551" stopIfTrue="1" operator="equal">
      <formula>"Title"</formula>
    </cfRule>
  </conditionalFormatting>
  <conditionalFormatting sqref="B456">
    <cfRule type="cellIs" dxfId="4637" priority="6552" stopIfTrue="1" operator="equal">
      <formula>"Adjustment to Income/Expense/Rate Base:"</formula>
    </cfRule>
  </conditionalFormatting>
  <conditionalFormatting sqref="B460">
    <cfRule type="cellIs" dxfId="4636" priority="6553" stopIfTrue="1" operator="equal">
      <formula>"Adjustment to Income/Expense/Rate Base:"</formula>
    </cfRule>
  </conditionalFormatting>
  <conditionalFormatting sqref="B454">
    <cfRule type="cellIs" dxfId="4635" priority="6554" stopIfTrue="1" operator="equal">
      <formula>"Title"</formula>
    </cfRule>
  </conditionalFormatting>
  <conditionalFormatting sqref="B454">
    <cfRule type="cellIs" dxfId="4634" priority="6555" stopIfTrue="1" operator="equal">
      <formula>"Adjustment to Income/Expense/Rate Base:"</formula>
    </cfRule>
  </conditionalFormatting>
  <conditionalFormatting sqref="B455">
    <cfRule type="cellIs" dxfId="4633" priority="6549" stopIfTrue="1" operator="equal">
      <formula>"Title"</formula>
    </cfRule>
  </conditionalFormatting>
  <conditionalFormatting sqref="B455">
    <cfRule type="cellIs" dxfId="4632" priority="6550" stopIfTrue="1" operator="equal">
      <formula>"Adjustment to Income/Expense/Rate Base:"</formula>
    </cfRule>
  </conditionalFormatting>
  <conditionalFormatting sqref="B457">
    <cfRule type="cellIs" dxfId="4631" priority="6544" stopIfTrue="1" operator="equal">
      <formula>"Adjustment to Income/Expense/Rate Base:"</formula>
    </cfRule>
  </conditionalFormatting>
  <conditionalFormatting sqref="B452">
    <cfRule type="cellIs" dxfId="4630" priority="6547" stopIfTrue="1" operator="equal">
      <formula>"Title"</formula>
    </cfRule>
  </conditionalFormatting>
  <conditionalFormatting sqref="B452">
    <cfRule type="cellIs" dxfId="4629" priority="6548" stopIfTrue="1" operator="equal">
      <formula>"Adjustment to Income/Expense/Rate Base:"</formula>
    </cfRule>
  </conditionalFormatting>
  <conditionalFormatting sqref="B451">
    <cfRule type="cellIs" dxfId="4628" priority="6545" stopIfTrue="1" operator="equal">
      <formula>"Title"</formula>
    </cfRule>
  </conditionalFormatting>
  <conditionalFormatting sqref="B451">
    <cfRule type="cellIs" dxfId="4627" priority="6546" stopIfTrue="1" operator="equal">
      <formula>"Adjustment to Income/Expense/Rate Base:"</formula>
    </cfRule>
  </conditionalFormatting>
  <conditionalFormatting sqref="B458">
    <cfRule type="cellIs" dxfId="4626" priority="6539" stopIfTrue="1" operator="equal">
      <formula>"Adjustment to Income/Expense/Rate Base:"</formula>
    </cfRule>
  </conditionalFormatting>
  <conditionalFormatting sqref="B453">
    <cfRule type="cellIs" dxfId="4625" priority="6542" stopIfTrue="1" operator="equal">
      <formula>"Title"</formula>
    </cfRule>
  </conditionalFormatting>
  <conditionalFormatting sqref="B453">
    <cfRule type="cellIs" dxfId="4624" priority="6543" stopIfTrue="1" operator="equal">
      <formula>"Adjustment to Income/Expense/Rate Base:"</formula>
    </cfRule>
  </conditionalFormatting>
  <conditionalFormatting sqref="B452">
    <cfRule type="cellIs" dxfId="4623" priority="6540" stopIfTrue="1" operator="equal">
      <formula>"Title"</formula>
    </cfRule>
  </conditionalFormatting>
  <conditionalFormatting sqref="B452">
    <cfRule type="cellIs" dxfId="4622" priority="6541" stopIfTrue="1" operator="equal">
      <formula>"Adjustment to Income/Expense/Rate Base:"</formula>
    </cfRule>
  </conditionalFormatting>
  <conditionalFormatting sqref="B459">
    <cfRule type="cellIs" dxfId="4621" priority="6534" stopIfTrue="1" operator="equal">
      <formula>"Adjustment to Income/Expense/Rate Base:"</formula>
    </cfRule>
  </conditionalFormatting>
  <conditionalFormatting sqref="B454">
    <cfRule type="cellIs" dxfId="4620" priority="6537" stopIfTrue="1" operator="equal">
      <formula>"Title"</formula>
    </cfRule>
  </conditionalFormatting>
  <conditionalFormatting sqref="B454">
    <cfRule type="cellIs" dxfId="4619" priority="6538" stopIfTrue="1" operator="equal">
      <formula>"Adjustment to Income/Expense/Rate Base:"</formula>
    </cfRule>
  </conditionalFormatting>
  <conditionalFormatting sqref="B453">
    <cfRule type="cellIs" dxfId="4618" priority="6535" stopIfTrue="1" operator="equal">
      <formula>"Title"</formula>
    </cfRule>
  </conditionalFormatting>
  <conditionalFormatting sqref="B453">
    <cfRule type="cellIs" dxfId="4617" priority="6536" stopIfTrue="1" operator="equal">
      <formula>"Adjustment to Income/Expense/Rate Base:"</formula>
    </cfRule>
  </conditionalFormatting>
  <conditionalFormatting sqref="B460">
    <cfRule type="cellIs" dxfId="4616" priority="6529" stopIfTrue="1" operator="equal">
      <formula>"Adjustment to Income/Expense/Rate Base:"</formula>
    </cfRule>
  </conditionalFormatting>
  <conditionalFormatting sqref="B455">
    <cfRule type="cellIs" dxfId="4615" priority="6532" stopIfTrue="1" operator="equal">
      <formula>"Title"</formula>
    </cfRule>
  </conditionalFormatting>
  <conditionalFormatting sqref="B455">
    <cfRule type="cellIs" dxfId="4614" priority="6533" stopIfTrue="1" operator="equal">
      <formula>"Adjustment to Income/Expense/Rate Base:"</formula>
    </cfRule>
  </conditionalFormatting>
  <conditionalFormatting sqref="B454">
    <cfRule type="cellIs" dxfId="4613" priority="6530" stopIfTrue="1" operator="equal">
      <formula>"Title"</formula>
    </cfRule>
  </conditionalFormatting>
  <conditionalFormatting sqref="B454">
    <cfRule type="cellIs" dxfId="4612" priority="6531" stopIfTrue="1" operator="equal">
      <formula>"Adjustment to Income/Expense/Rate Base:"</formula>
    </cfRule>
  </conditionalFormatting>
  <conditionalFormatting sqref="B456">
    <cfRule type="cellIs" dxfId="4611" priority="6524" stopIfTrue="1" operator="equal">
      <formula>"Adjustment to Income/Expense/Rate Base:"</formula>
    </cfRule>
  </conditionalFormatting>
  <conditionalFormatting sqref="B451">
    <cfRule type="cellIs" dxfId="4610" priority="6527" stopIfTrue="1" operator="equal">
      <formula>"Title"</formula>
    </cfRule>
  </conditionalFormatting>
  <conditionalFormatting sqref="B451">
    <cfRule type="cellIs" dxfId="4609" priority="6528" stopIfTrue="1" operator="equal">
      <formula>"Adjustment to Income/Expense/Rate Base:"</formula>
    </cfRule>
  </conditionalFormatting>
  <conditionalFormatting sqref="B457">
    <cfRule type="cellIs" dxfId="4608" priority="6519" stopIfTrue="1" operator="equal">
      <formula>"Adjustment to Income/Expense/Rate Base:"</formula>
    </cfRule>
  </conditionalFormatting>
  <conditionalFormatting sqref="B452">
    <cfRule type="cellIs" dxfId="4607" priority="6522" stopIfTrue="1" operator="equal">
      <formula>"Title"</formula>
    </cfRule>
  </conditionalFormatting>
  <conditionalFormatting sqref="B452">
    <cfRule type="cellIs" dxfId="4606" priority="6523" stopIfTrue="1" operator="equal">
      <formula>"Adjustment to Income/Expense/Rate Base:"</formula>
    </cfRule>
  </conditionalFormatting>
  <conditionalFormatting sqref="B451">
    <cfRule type="cellIs" dxfId="4605" priority="6520" stopIfTrue="1" operator="equal">
      <formula>"Title"</formula>
    </cfRule>
  </conditionalFormatting>
  <conditionalFormatting sqref="B451">
    <cfRule type="cellIs" dxfId="4604" priority="6521" stopIfTrue="1" operator="equal">
      <formula>"Adjustment to Income/Expense/Rate Base:"</formula>
    </cfRule>
  </conditionalFormatting>
  <conditionalFormatting sqref="B455">
    <cfRule type="cellIs" dxfId="4603" priority="6514" stopIfTrue="1" operator="equal">
      <formula>"Adjustment to Income/Expense/Rate Base:"</formula>
    </cfRule>
  </conditionalFormatting>
  <conditionalFormatting sqref="B456">
    <cfRule type="cellIs" dxfId="4602" priority="6509" stopIfTrue="1" operator="equal">
      <formula>"Adjustment to Income/Expense/Rate Base:"</formula>
    </cfRule>
  </conditionalFormatting>
  <conditionalFormatting sqref="B451">
    <cfRule type="cellIs" dxfId="4601" priority="6512" stopIfTrue="1" operator="equal">
      <formula>"Title"</formula>
    </cfRule>
  </conditionalFormatting>
  <conditionalFormatting sqref="B451">
    <cfRule type="cellIs" dxfId="4600" priority="6513" stopIfTrue="1" operator="equal">
      <formula>"Adjustment to Income/Expense/Rate Base:"</formula>
    </cfRule>
  </conditionalFormatting>
  <conditionalFormatting sqref="B452">
    <cfRule type="cellIs" dxfId="4599" priority="6504" stopIfTrue="1" operator="equal">
      <formula>"Adjustment to Income/Expense/Rate Base:"</formula>
    </cfRule>
  </conditionalFormatting>
  <conditionalFormatting sqref="B453">
    <cfRule type="cellIs" dxfId="4598" priority="6499" stopIfTrue="1" operator="equal">
      <formula>"Adjustment to Income/Expense/Rate Base:"</formula>
    </cfRule>
  </conditionalFormatting>
  <conditionalFormatting sqref="B454">
    <cfRule type="cellIs" dxfId="4597" priority="6494" stopIfTrue="1" operator="equal">
      <formula>"Adjustment to Income/Expense/Rate Base:"</formula>
    </cfRule>
  </conditionalFormatting>
  <conditionalFormatting sqref="B455">
    <cfRule type="cellIs" dxfId="4596" priority="6489" stopIfTrue="1" operator="equal">
      <formula>"Adjustment to Income/Expense/Rate Base:"</formula>
    </cfRule>
  </conditionalFormatting>
  <conditionalFormatting sqref="B451">
    <cfRule type="cellIs" dxfId="4595" priority="6484" stopIfTrue="1" operator="equal">
      <formula>"Adjustment to Income/Expense/Rate Base:"</formula>
    </cfRule>
  </conditionalFormatting>
  <conditionalFormatting sqref="B452">
    <cfRule type="cellIs" dxfId="4594" priority="6479" stopIfTrue="1" operator="equal">
      <formula>"Adjustment to Income/Expense/Rate Base:"</formula>
    </cfRule>
  </conditionalFormatting>
  <conditionalFormatting sqref="B456">
    <cfRule type="cellIs" dxfId="4593" priority="6474" stopIfTrue="1" operator="equal">
      <formula>"Adjustment to Income/Expense/Rate Base:"</formula>
    </cfRule>
  </conditionalFormatting>
  <conditionalFormatting sqref="B451">
    <cfRule type="cellIs" dxfId="4592" priority="6477" stopIfTrue="1" operator="equal">
      <formula>"Title"</formula>
    </cfRule>
  </conditionalFormatting>
  <conditionalFormatting sqref="B451">
    <cfRule type="cellIs" dxfId="4591" priority="6478" stopIfTrue="1" operator="equal">
      <formula>"Adjustment to Income/Expense/Rate Base:"</formula>
    </cfRule>
  </conditionalFormatting>
  <conditionalFormatting sqref="B457">
    <cfRule type="cellIs" dxfId="4590" priority="6469" stopIfTrue="1" operator="equal">
      <formula>"Adjustment to Income/Expense/Rate Base:"</formula>
    </cfRule>
  </conditionalFormatting>
  <conditionalFormatting sqref="B452">
    <cfRule type="cellIs" dxfId="4589" priority="6472" stopIfTrue="1" operator="equal">
      <formula>"Title"</formula>
    </cfRule>
  </conditionalFormatting>
  <conditionalFormatting sqref="B452">
    <cfRule type="cellIs" dxfId="4588" priority="6473" stopIfTrue="1" operator="equal">
      <formula>"Adjustment to Income/Expense/Rate Base:"</formula>
    </cfRule>
  </conditionalFormatting>
  <conditionalFormatting sqref="B451">
    <cfRule type="cellIs" dxfId="4587" priority="6470" stopIfTrue="1" operator="equal">
      <formula>"Title"</formula>
    </cfRule>
  </conditionalFormatting>
  <conditionalFormatting sqref="B451">
    <cfRule type="cellIs" dxfId="4586" priority="6471" stopIfTrue="1" operator="equal">
      <formula>"Adjustment to Income/Expense/Rate Base:"</formula>
    </cfRule>
  </conditionalFormatting>
  <conditionalFormatting sqref="B453">
    <cfRule type="cellIs" dxfId="4585" priority="6464" stopIfTrue="1" operator="equal">
      <formula>"Adjustment to Income/Expense/Rate Base:"</formula>
    </cfRule>
  </conditionalFormatting>
  <conditionalFormatting sqref="B454">
    <cfRule type="cellIs" dxfId="4584" priority="6459" stopIfTrue="1" operator="equal">
      <formula>"Adjustment to Income/Expense/Rate Base:"</formula>
    </cfRule>
  </conditionalFormatting>
  <conditionalFormatting sqref="B455">
    <cfRule type="cellIs" dxfId="4583" priority="6454" stopIfTrue="1" operator="equal">
      <formula>"Adjustment to Income/Expense/Rate Base:"</formula>
    </cfRule>
  </conditionalFormatting>
  <conditionalFormatting sqref="B456">
    <cfRule type="cellIs" dxfId="4582" priority="6449" stopIfTrue="1" operator="equal">
      <formula>"Adjustment to Income/Expense/Rate Base:"</formula>
    </cfRule>
  </conditionalFormatting>
  <conditionalFormatting sqref="B451">
    <cfRule type="cellIs" dxfId="4581" priority="6452" stopIfTrue="1" operator="equal">
      <formula>"Title"</formula>
    </cfRule>
  </conditionalFormatting>
  <conditionalFormatting sqref="B451">
    <cfRule type="cellIs" dxfId="4580" priority="6453" stopIfTrue="1" operator="equal">
      <formula>"Adjustment to Income/Expense/Rate Base:"</formula>
    </cfRule>
  </conditionalFormatting>
  <conditionalFormatting sqref="B452">
    <cfRule type="cellIs" dxfId="4579" priority="6444" stopIfTrue="1" operator="equal">
      <formula>"Adjustment to Income/Expense/Rate Base:"</formula>
    </cfRule>
  </conditionalFormatting>
  <conditionalFormatting sqref="B453">
    <cfRule type="cellIs" dxfId="4578" priority="6439" stopIfTrue="1" operator="equal">
      <formula>"Adjustment to Income/Expense/Rate Base:"</formula>
    </cfRule>
  </conditionalFormatting>
  <conditionalFormatting sqref="B458">
    <cfRule type="cellIs" dxfId="4577" priority="6434" stopIfTrue="1" operator="equal">
      <formula>"Adjustment to Income/Expense/Rate Base:"</formula>
    </cfRule>
  </conditionalFormatting>
  <conditionalFormatting sqref="B453">
    <cfRule type="cellIs" dxfId="4576" priority="6437" stopIfTrue="1" operator="equal">
      <formula>"Title"</formula>
    </cfRule>
  </conditionalFormatting>
  <conditionalFormatting sqref="B453">
    <cfRule type="cellIs" dxfId="4575" priority="6438" stopIfTrue="1" operator="equal">
      <formula>"Adjustment to Income/Expense/Rate Base:"</formula>
    </cfRule>
  </conditionalFormatting>
  <conditionalFormatting sqref="B452">
    <cfRule type="cellIs" dxfId="4574" priority="6435" stopIfTrue="1" operator="equal">
      <formula>"Title"</formula>
    </cfRule>
  </conditionalFormatting>
  <conditionalFormatting sqref="B452">
    <cfRule type="cellIs" dxfId="4573" priority="6436" stopIfTrue="1" operator="equal">
      <formula>"Adjustment to Income/Expense/Rate Base:"</formula>
    </cfRule>
  </conditionalFormatting>
  <conditionalFormatting sqref="B459">
    <cfRule type="cellIs" dxfId="4572" priority="6429" stopIfTrue="1" operator="equal">
      <formula>"Adjustment to Income/Expense/Rate Base:"</formula>
    </cfRule>
  </conditionalFormatting>
  <conditionalFormatting sqref="B454">
    <cfRule type="cellIs" dxfId="4571" priority="6432" stopIfTrue="1" operator="equal">
      <formula>"Title"</formula>
    </cfRule>
  </conditionalFormatting>
  <conditionalFormatting sqref="B454">
    <cfRule type="cellIs" dxfId="4570" priority="6433" stopIfTrue="1" operator="equal">
      <formula>"Adjustment to Income/Expense/Rate Base:"</formula>
    </cfRule>
  </conditionalFormatting>
  <conditionalFormatting sqref="B453">
    <cfRule type="cellIs" dxfId="4569" priority="6430" stopIfTrue="1" operator="equal">
      <formula>"Title"</formula>
    </cfRule>
  </conditionalFormatting>
  <conditionalFormatting sqref="B453">
    <cfRule type="cellIs" dxfId="4568" priority="6431" stopIfTrue="1" operator="equal">
      <formula>"Adjustment to Income/Expense/Rate Base:"</formula>
    </cfRule>
  </conditionalFormatting>
  <conditionalFormatting sqref="B455">
    <cfRule type="cellIs" dxfId="4567" priority="6424" stopIfTrue="1" operator="equal">
      <formula>"Adjustment to Income/Expense/Rate Base:"</formula>
    </cfRule>
  </conditionalFormatting>
  <conditionalFormatting sqref="B452">
    <cfRule type="cellIs" dxfId="4566" priority="6417" stopIfTrue="1" operator="equal">
      <formula>"Title"</formula>
    </cfRule>
  </conditionalFormatting>
  <conditionalFormatting sqref="B452">
    <cfRule type="cellIs" dxfId="4565" priority="6418" stopIfTrue="1" operator="equal">
      <formula>"Adjustment to Income/Expense/Rate Base:"</formula>
    </cfRule>
  </conditionalFormatting>
  <conditionalFormatting sqref="B456">
    <cfRule type="cellIs" dxfId="4564" priority="6419" stopIfTrue="1" operator="equal">
      <formula>"Adjustment to Income/Expense/Rate Base:"</formula>
    </cfRule>
  </conditionalFormatting>
  <conditionalFormatting sqref="B451">
    <cfRule type="cellIs" dxfId="4563" priority="6422" stopIfTrue="1" operator="equal">
      <formula>"Title"</formula>
    </cfRule>
  </conditionalFormatting>
  <conditionalFormatting sqref="B451">
    <cfRule type="cellIs" dxfId="4562" priority="6423" stopIfTrue="1" operator="equal">
      <formula>"Adjustment to Income/Expense/Rate Base:"</formula>
    </cfRule>
  </conditionalFormatting>
  <conditionalFormatting sqref="B453">
    <cfRule type="cellIs" dxfId="4561" priority="6412" stopIfTrue="1" operator="equal">
      <formula>"Title"</formula>
    </cfRule>
  </conditionalFormatting>
  <conditionalFormatting sqref="B453">
    <cfRule type="cellIs" dxfId="4560" priority="6413" stopIfTrue="1" operator="equal">
      <formula>"Adjustment to Income/Expense/Rate Base:"</formula>
    </cfRule>
  </conditionalFormatting>
  <conditionalFormatting sqref="B457">
    <cfRule type="cellIs" dxfId="4559" priority="6414" stopIfTrue="1" operator="equal">
      <formula>"Adjustment to Income/Expense/Rate Base:"</formula>
    </cfRule>
  </conditionalFormatting>
  <conditionalFormatting sqref="B451">
    <cfRule type="cellIs" dxfId="4558" priority="6415" stopIfTrue="1" operator="equal">
      <formula>"Title"</formula>
    </cfRule>
  </conditionalFormatting>
  <conditionalFormatting sqref="B451">
    <cfRule type="cellIs" dxfId="4557" priority="6416" stopIfTrue="1" operator="equal">
      <formula>"Adjustment to Income/Expense/Rate Base:"</formula>
    </cfRule>
  </conditionalFormatting>
  <conditionalFormatting sqref="B458">
    <cfRule type="cellIs" dxfId="4556" priority="6409" stopIfTrue="1" operator="equal">
      <formula>"Adjustment to Income/Expense/Rate Base:"</formula>
    </cfRule>
  </conditionalFormatting>
  <conditionalFormatting sqref="B452">
    <cfRule type="cellIs" dxfId="4555" priority="6410" stopIfTrue="1" operator="equal">
      <formula>"Title"</formula>
    </cfRule>
  </conditionalFormatting>
  <conditionalFormatting sqref="B452">
    <cfRule type="cellIs" dxfId="4554" priority="6411" stopIfTrue="1" operator="equal">
      <formula>"Adjustment to Income/Expense/Rate Base:"</formula>
    </cfRule>
  </conditionalFormatting>
  <conditionalFormatting sqref="B454">
    <cfRule type="cellIs" dxfId="4553" priority="6404" stopIfTrue="1" operator="equal">
      <formula>"Adjustment to Income/Expense/Rate Base:"</formula>
    </cfRule>
  </conditionalFormatting>
  <conditionalFormatting sqref="B455">
    <cfRule type="cellIs" dxfId="4552" priority="6399" stopIfTrue="1" operator="equal">
      <formula>"Adjustment to Income/Expense/Rate Base:"</formula>
    </cfRule>
  </conditionalFormatting>
  <conditionalFormatting sqref="B455">
    <cfRule type="cellIs" dxfId="4551" priority="6392" stopIfTrue="1" operator="equal">
      <formula>"Title"</formula>
    </cfRule>
  </conditionalFormatting>
  <conditionalFormatting sqref="B455">
    <cfRule type="cellIs" dxfId="4550" priority="6393" stopIfTrue="1" operator="equal">
      <formula>"Adjustment to Income/Expense/Rate Base:"</formula>
    </cfRule>
  </conditionalFormatting>
  <conditionalFormatting sqref="B459">
    <cfRule type="cellIs" dxfId="4549" priority="6394" stopIfTrue="1" operator="equal">
      <formula>"Adjustment to Income/Expense/Rate Base:"</formula>
    </cfRule>
  </conditionalFormatting>
  <conditionalFormatting sqref="B454">
    <cfRule type="cellIs" dxfId="4548" priority="6397" stopIfTrue="1" operator="equal">
      <formula>"Title"</formula>
    </cfRule>
  </conditionalFormatting>
  <conditionalFormatting sqref="B454">
    <cfRule type="cellIs" dxfId="4547" priority="6398" stopIfTrue="1" operator="equal">
      <formula>"Adjustment to Income/Expense/Rate Base:"</formula>
    </cfRule>
  </conditionalFormatting>
  <conditionalFormatting sqref="B453">
    <cfRule type="cellIs" dxfId="4546" priority="6395" stopIfTrue="1" operator="equal">
      <formula>"Title"</formula>
    </cfRule>
  </conditionalFormatting>
  <conditionalFormatting sqref="B453">
    <cfRule type="cellIs" dxfId="4545" priority="6396" stopIfTrue="1" operator="equal">
      <formula>"Adjustment to Income/Expense/Rate Base:"</formula>
    </cfRule>
  </conditionalFormatting>
  <conditionalFormatting sqref="B460">
    <cfRule type="cellIs" dxfId="4544" priority="6389" stopIfTrue="1" operator="equal">
      <formula>"Adjustment to Income/Expense/Rate Base:"</formula>
    </cfRule>
  </conditionalFormatting>
  <conditionalFormatting sqref="B454">
    <cfRule type="cellIs" dxfId="4543" priority="6390" stopIfTrue="1" operator="equal">
      <formula>"Title"</formula>
    </cfRule>
  </conditionalFormatting>
  <conditionalFormatting sqref="B454">
    <cfRule type="cellIs" dxfId="4542" priority="6391" stopIfTrue="1" operator="equal">
      <formula>"Adjustment to Income/Expense/Rate Base:"</formula>
    </cfRule>
  </conditionalFormatting>
  <conditionalFormatting sqref="B456">
    <cfRule type="cellIs" dxfId="4541" priority="6384" stopIfTrue="1" operator="equal">
      <formula>"Adjustment to Income/Expense/Rate Base:"</formula>
    </cfRule>
  </conditionalFormatting>
  <conditionalFormatting sqref="B451">
    <cfRule type="cellIs" dxfId="4540" priority="6387" stopIfTrue="1" operator="equal">
      <formula>"Title"</formula>
    </cfRule>
  </conditionalFormatting>
  <conditionalFormatting sqref="B451">
    <cfRule type="cellIs" dxfId="4539" priority="6388" stopIfTrue="1" operator="equal">
      <formula>"Adjustment to Income/Expense/Rate Base:"</formula>
    </cfRule>
  </conditionalFormatting>
  <conditionalFormatting sqref="B453">
    <cfRule type="cellIs" dxfId="4538" priority="6377" stopIfTrue="1" operator="equal">
      <formula>"Title"</formula>
    </cfRule>
  </conditionalFormatting>
  <conditionalFormatting sqref="B453">
    <cfRule type="cellIs" dxfId="4537" priority="6378" stopIfTrue="1" operator="equal">
      <formula>"Adjustment to Income/Expense/Rate Base:"</formula>
    </cfRule>
  </conditionalFormatting>
  <conditionalFormatting sqref="B457">
    <cfRule type="cellIs" dxfId="4536" priority="6379" stopIfTrue="1" operator="equal">
      <formula>"Adjustment to Income/Expense/Rate Base:"</formula>
    </cfRule>
  </conditionalFormatting>
  <conditionalFormatting sqref="B452">
    <cfRule type="cellIs" dxfId="4535" priority="6382" stopIfTrue="1" operator="equal">
      <formula>"Title"</formula>
    </cfRule>
  </conditionalFormatting>
  <conditionalFormatting sqref="B452">
    <cfRule type="cellIs" dxfId="4534" priority="6383" stopIfTrue="1" operator="equal">
      <formula>"Adjustment to Income/Expense/Rate Base:"</formula>
    </cfRule>
  </conditionalFormatting>
  <conditionalFormatting sqref="B451">
    <cfRule type="cellIs" dxfId="4533" priority="6380" stopIfTrue="1" operator="equal">
      <formula>"Title"</formula>
    </cfRule>
  </conditionalFormatting>
  <conditionalFormatting sqref="B451">
    <cfRule type="cellIs" dxfId="4532" priority="6381" stopIfTrue="1" operator="equal">
      <formula>"Adjustment to Income/Expense/Rate Base:"</formula>
    </cfRule>
  </conditionalFormatting>
  <conditionalFormatting sqref="B458">
    <cfRule type="cellIs" dxfId="4531" priority="6374" stopIfTrue="1" operator="equal">
      <formula>"Adjustment to Income/Expense/Rate Base:"</formula>
    </cfRule>
  </conditionalFormatting>
  <conditionalFormatting sqref="B452">
    <cfRule type="cellIs" dxfId="4530" priority="6375" stopIfTrue="1" operator="equal">
      <formula>"Title"</formula>
    </cfRule>
  </conditionalFormatting>
  <conditionalFormatting sqref="B452">
    <cfRule type="cellIs" dxfId="4529" priority="6376" stopIfTrue="1" operator="equal">
      <formula>"Adjustment to Income/Expense/Rate Base:"</formula>
    </cfRule>
  </conditionalFormatting>
  <conditionalFormatting sqref="B459">
    <cfRule type="cellIs" dxfId="4528" priority="6369" stopIfTrue="1" operator="equal">
      <formula>"Adjustment to Income/Expense/Rate Base:"</formula>
    </cfRule>
  </conditionalFormatting>
  <conditionalFormatting sqref="B454">
    <cfRule type="cellIs" dxfId="4527" priority="6372" stopIfTrue="1" operator="equal">
      <formula>"Title"</formula>
    </cfRule>
  </conditionalFormatting>
  <conditionalFormatting sqref="B454">
    <cfRule type="cellIs" dxfId="4526" priority="6373" stopIfTrue="1" operator="equal">
      <formula>"Adjustment to Income/Expense/Rate Base:"</formula>
    </cfRule>
  </conditionalFormatting>
  <conditionalFormatting sqref="B453">
    <cfRule type="cellIs" dxfId="4525" priority="6370" stopIfTrue="1" operator="equal">
      <formula>"Title"</formula>
    </cfRule>
  </conditionalFormatting>
  <conditionalFormatting sqref="B453">
    <cfRule type="cellIs" dxfId="4524" priority="6371" stopIfTrue="1" operator="equal">
      <formula>"Adjustment to Income/Expense/Rate Base:"</formula>
    </cfRule>
  </conditionalFormatting>
  <conditionalFormatting sqref="B455">
    <cfRule type="cellIs" dxfId="4523" priority="6364" stopIfTrue="1" operator="equal">
      <formula>"Adjustment to Income/Expense/Rate Base:"</formula>
    </cfRule>
  </conditionalFormatting>
  <conditionalFormatting sqref="B456">
    <cfRule type="cellIs" dxfId="4522" priority="6359" stopIfTrue="1" operator="equal">
      <formula>"Adjustment to Income/Expense/Rate Base:"</formula>
    </cfRule>
  </conditionalFormatting>
  <conditionalFormatting sqref="B451">
    <cfRule type="cellIs" dxfId="4521" priority="6362" stopIfTrue="1" operator="equal">
      <formula>"Title"</formula>
    </cfRule>
  </conditionalFormatting>
  <conditionalFormatting sqref="B451">
    <cfRule type="cellIs" dxfId="4520" priority="6363" stopIfTrue="1" operator="equal">
      <formula>"Adjustment to Income/Expense/Rate Base:"</formula>
    </cfRule>
  </conditionalFormatting>
  <conditionalFormatting sqref="B454">
    <cfRule type="cellIs" dxfId="4519" priority="6354" stopIfTrue="1" operator="equal">
      <formula>"Adjustment to Income/Expense/Rate Base:"</formula>
    </cfRule>
  </conditionalFormatting>
  <conditionalFormatting sqref="B455">
    <cfRule type="cellIs" dxfId="4518" priority="6349" stopIfTrue="1" operator="equal">
      <formula>"Adjustment to Income/Expense/Rate Base:"</formula>
    </cfRule>
  </conditionalFormatting>
  <conditionalFormatting sqref="B451">
    <cfRule type="cellIs" dxfId="4517" priority="6344" stopIfTrue="1" operator="equal">
      <formula>"Adjustment to Income/Expense/Rate Base:"</formula>
    </cfRule>
  </conditionalFormatting>
  <conditionalFormatting sqref="B452">
    <cfRule type="cellIs" dxfId="4516" priority="6339" stopIfTrue="1" operator="equal">
      <formula>"Adjustment to Income/Expense/Rate Base:"</formula>
    </cfRule>
  </conditionalFormatting>
  <conditionalFormatting sqref="B453">
    <cfRule type="cellIs" dxfId="4515" priority="6334" stopIfTrue="1" operator="equal">
      <formula>"Adjustment to Income/Expense/Rate Base:"</formula>
    </cfRule>
  </conditionalFormatting>
  <conditionalFormatting sqref="B454">
    <cfRule type="cellIs" dxfId="4514" priority="6329" stopIfTrue="1" operator="equal">
      <formula>"Adjustment to Income/Expense/Rate Base:"</formula>
    </cfRule>
  </conditionalFormatting>
  <conditionalFormatting sqref="B451">
    <cfRule type="cellIs" dxfId="4513" priority="6321" stopIfTrue="1" operator="equal">
      <formula>"Adjustment to Income/Expense/Rate Base:"</formula>
    </cfRule>
  </conditionalFormatting>
  <conditionalFormatting sqref="B455">
    <cfRule type="cellIs" dxfId="4512" priority="6316" stopIfTrue="1" operator="equal">
      <formula>"Adjustment to Income/Expense/Rate Base:"</formula>
    </cfRule>
  </conditionalFormatting>
  <conditionalFormatting sqref="B456">
    <cfRule type="cellIs" dxfId="4511" priority="6311" stopIfTrue="1" operator="equal">
      <formula>"Adjustment to Income/Expense/Rate Base:"</formula>
    </cfRule>
  </conditionalFormatting>
  <conditionalFormatting sqref="B451">
    <cfRule type="cellIs" dxfId="4510" priority="6314" stopIfTrue="1" operator="equal">
      <formula>"Title"</formula>
    </cfRule>
  </conditionalFormatting>
  <conditionalFormatting sqref="B451">
    <cfRule type="cellIs" dxfId="4509" priority="6315" stopIfTrue="1" operator="equal">
      <formula>"Adjustment to Income/Expense/Rate Base:"</formula>
    </cfRule>
  </conditionalFormatting>
  <conditionalFormatting sqref="B452">
    <cfRule type="cellIs" dxfId="4508" priority="6306" stopIfTrue="1" operator="equal">
      <formula>"Adjustment to Income/Expense/Rate Base:"</formula>
    </cfRule>
  </conditionalFormatting>
  <conditionalFormatting sqref="B453">
    <cfRule type="cellIs" dxfId="4507" priority="6301" stopIfTrue="1" operator="equal">
      <formula>"Adjustment to Income/Expense/Rate Base:"</formula>
    </cfRule>
  </conditionalFormatting>
  <conditionalFormatting sqref="B454">
    <cfRule type="cellIs" dxfId="4506" priority="6296" stopIfTrue="1" operator="equal">
      <formula>"Adjustment to Income/Expense/Rate Base:"</formula>
    </cfRule>
  </conditionalFormatting>
  <conditionalFormatting sqref="B455">
    <cfRule type="cellIs" dxfId="4505" priority="6291" stopIfTrue="1" operator="equal">
      <formula>"Adjustment to Income/Expense/Rate Base:"</formula>
    </cfRule>
  </conditionalFormatting>
  <conditionalFormatting sqref="B451">
    <cfRule type="cellIs" dxfId="4504" priority="6286" stopIfTrue="1" operator="equal">
      <formula>"Adjustment to Income/Expense/Rate Base:"</formula>
    </cfRule>
  </conditionalFormatting>
  <conditionalFormatting sqref="B452">
    <cfRule type="cellIs" dxfId="4503" priority="6281" stopIfTrue="1" operator="equal">
      <formula>"Adjustment to Income/Expense/Rate Base:"</formula>
    </cfRule>
  </conditionalFormatting>
  <conditionalFormatting sqref="B457">
    <cfRule type="cellIs" dxfId="4502" priority="6276" stopIfTrue="1" operator="equal">
      <formula>"Adjustment to Income/Expense/Rate Base:"</formula>
    </cfRule>
  </conditionalFormatting>
  <conditionalFormatting sqref="B452">
    <cfRule type="cellIs" dxfId="4501" priority="6279" stopIfTrue="1" operator="equal">
      <formula>"Title"</formula>
    </cfRule>
  </conditionalFormatting>
  <conditionalFormatting sqref="B452">
    <cfRule type="cellIs" dxfId="4500" priority="6280" stopIfTrue="1" operator="equal">
      <formula>"Adjustment to Income/Expense/Rate Base:"</formula>
    </cfRule>
  </conditionalFormatting>
  <conditionalFormatting sqref="B451">
    <cfRule type="cellIs" dxfId="4499" priority="6277" stopIfTrue="1" operator="equal">
      <formula>"Title"</formula>
    </cfRule>
  </conditionalFormatting>
  <conditionalFormatting sqref="B451">
    <cfRule type="cellIs" dxfId="4498" priority="6278" stopIfTrue="1" operator="equal">
      <formula>"Adjustment to Income/Expense/Rate Base:"</formula>
    </cfRule>
  </conditionalFormatting>
  <conditionalFormatting sqref="B458">
    <cfRule type="cellIs" dxfId="4497" priority="6271" stopIfTrue="1" operator="equal">
      <formula>"Adjustment to Income/Expense/Rate Base:"</formula>
    </cfRule>
  </conditionalFormatting>
  <conditionalFormatting sqref="B453">
    <cfRule type="cellIs" dxfId="4496" priority="6274" stopIfTrue="1" operator="equal">
      <formula>"Title"</formula>
    </cfRule>
  </conditionalFormatting>
  <conditionalFormatting sqref="B453">
    <cfRule type="cellIs" dxfId="4495" priority="6275" stopIfTrue="1" operator="equal">
      <formula>"Adjustment to Income/Expense/Rate Base:"</formula>
    </cfRule>
  </conditionalFormatting>
  <conditionalFormatting sqref="B452">
    <cfRule type="cellIs" dxfId="4494" priority="6272" stopIfTrue="1" operator="equal">
      <formula>"Title"</formula>
    </cfRule>
  </conditionalFormatting>
  <conditionalFormatting sqref="B452">
    <cfRule type="cellIs" dxfId="4493" priority="6273" stopIfTrue="1" operator="equal">
      <formula>"Adjustment to Income/Expense/Rate Base:"</formula>
    </cfRule>
  </conditionalFormatting>
  <conditionalFormatting sqref="B454">
    <cfRule type="cellIs" dxfId="4492" priority="6266" stopIfTrue="1" operator="equal">
      <formula>"Adjustment to Income/Expense/Rate Base:"</formula>
    </cfRule>
  </conditionalFormatting>
  <conditionalFormatting sqref="B455">
    <cfRule type="cellIs" dxfId="4491" priority="6261" stopIfTrue="1" operator="equal">
      <formula>"Adjustment to Income/Expense/Rate Base:"</formula>
    </cfRule>
  </conditionalFormatting>
  <conditionalFormatting sqref="B452">
    <cfRule type="cellIs" dxfId="4490" priority="6254" stopIfTrue="1" operator="equal">
      <formula>"Title"</formula>
    </cfRule>
  </conditionalFormatting>
  <conditionalFormatting sqref="B452">
    <cfRule type="cellIs" dxfId="4489" priority="6255" stopIfTrue="1" operator="equal">
      <formula>"Adjustment to Income/Expense/Rate Base:"</formula>
    </cfRule>
  </conditionalFormatting>
  <conditionalFormatting sqref="B456">
    <cfRule type="cellIs" dxfId="4488" priority="6256" stopIfTrue="1" operator="equal">
      <formula>"Adjustment to Income/Expense/Rate Base:"</formula>
    </cfRule>
  </conditionalFormatting>
  <conditionalFormatting sqref="B451">
    <cfRule type="cellIs" dxfId="4487" priority="6259" stopIfTrue="1" operator="equal">
      <formula>"Title"</formula>
    </cfRule>
  </conditionalFormatting>
  <conditionalFormatting sqref="B451">
    <cfRule type="cellIs" dxfId="4486" priority="6260" stopIfTrue="1" operator="equal">
      <formula>"Adjustment to Income/Expense/Rate Base:"</formula>
    </cfRule>
  </conditionalFormatting>
  <conditionalFormatting sqref="B457">
    <cfRule type="cellIs" dxfId="4485" priority="6251" stopIfTrue="1" operator="equal">
      <formula>"Adjustment to Income/Expense/Rate Base:"</formula>
    </cfRule>
  </conditionalFormatting>
  <conditionalFormatting sqref="B451">
    <cfRule type="cellIs" dxfId="4484" priority="6252" stopIfTrue="1" operator="equal">
      <formula>"Title"</formula>
    </cfRule>
  </conditionalFormatting>
  <conditionalFormatting sqref="B451">
    <cfRule type="cellIs" dxfId="4483" priority="6253" stopIfTrue="1" operator="equal">
      <formula>"Adjustment to Income/Expense/Rate Base:"</formula>
    </cfRule>
  </conditionalFormatting>
  <conditionalFormatting sqref="B453">
    <cfRule type="cellIs" dxfId="4482" priority="6246" stopIfTrue="1" operator="equal">
      <formula>"Adjustment to Income/Expense/Rate Base:"</formula>
    </cfRule>
  </conditionalFormatting>
  <conditionalFormatting sqref="B454">
    <cfRule type="cellIs" dxfId="4481" priority="6241" stopIfTrue="1" operator="equal">
      <formula>"Adjustment to Income/Expense/Rate Base:"</formula>
    </cfRule>
  </conditionalFormatting>
  <conditionalFormatting sqref="B458">
    <cfRule type="cellIs" dxfId="4480" priority="6236" stopIfTrue="1" operator="equal">
      <formula>"Adjustment to Income/Expense/Rate Base:"</formula>
    </cfRule>
  </conditionalFormatting>
  <conditionalFormatting sqref="B453">
    <cfRule type="cellIs" dxfId="4479" priority="6239" stopIfTrue="1" operator="equal">
      <formula>"Title"</formula>
    </cfRule>
  </conditionalFormatting>
  <conditionalFormatting sqref="B453">
    <cfRule type="cellIs" dxfId="4478" priority="6240" stopIfTrue="1" operator="equal">
      <formula>"Adjustment to Income/Expense/Rate Base:"</formula>
    </cfRule>
  </conditionalFormatting>
  <conditionalFormatting sqref="B452">
    <cfRule type="cellIs" dxfId="4477" priority="6237" stopIfTrue="1" operator="equal">
      <formula>"Title"</formula>
    </cfRule>
  </conditionalFormatting>
  <conditionalFormatting sqref="B452">
    <cfRule type="cellIs" dxfId="4476" priority="6238" stopIfTrue="1" operator="equal">
      <formula>"Adjustment to Income/Expense/Rate Base:"</formula>
    </cfRule>
  </conditionalFormatting>
  <conditionalFormatting sqref="B459">
    <cfRule type="cellIs" dxfId="4475" priority="6231" stopIfTrue="1" operator="equal">
      <formula>"Adjustment to Income/Expense/Rate Base:"</formula>
    </cfRule>
  </conditionalFormatting>
  <conditionalFormatting sqref="B454">
    <cfRule type="cellIs" dxfId="4474" priority="6234" stopIfTrue="1" operator="equal">
      <formula>"Title"</formula>
    </cfRule>
  </conditionalFormatting>
  <conditionalFormatting sqref="B454">
    <cfRule type="cellIs" dxfId="4473" priority="6235" stopIfTrue="1" operator="equal">
      <formula>"Adjustment to Income/Expense/Rate Base:"</formula>
    </cfRule>
  </conditionalFormatting>
  <conditionalFormatting sqref="B453">
    <cfRule type="cellIs" dxfId="4472" priority="6232" stopIfTrue="1" operator="equal">
      <formula>"Title"</formula>
    </cfRule>
  </conditionalFormatting>
  <conditionalFormatting sqref="B453">
    <cfRule type="cellIs" dxfId="4471" priority="6233" stopIfTrue="1" operator="equal">
      <formula>"Adjustment to Income/Expense/Rate Base:"</formula>
    </cfRule>
  </conditionalFormatting>
  <conditionalFormatting sqref="B455">
    <cfRule type="cellIs" dxfId="4470" priority="6226" stopIfTrue="1" operator="equal">
      <formula>"Adjustment to Income/Expense/Rate Base:"</formula>
    </cfRule>
  </conditionalFormatting>
  <conditionalFormatting sqref="B452">
    <cfRule type="cellIs" dxfId="4469" priority="6219" stopIfTrue="1" operator="equal">
      <formula>"Title"</formula>
    </cfRule>
  </conditionalFormatting>
  <conditionalFormatting sqref="B452">
    <cfRule type="cellIs" dxfId="4468" priority="6220" stopIfTrue="1" operator="equal">
      <formula>"Adjustment to Income/Expense/Rate Base:"</formula>
    </cfRule>
  </conditionalFormatting>
  <conditionalFormatting sqref="B456">
    <cfRule type="cellIs" dxfId="4467" priority="6221" stopIfTrue="1" operator="equal">
      <formula>"Adjustment to Income/Expense/Rate Base:"</formula>
    </cfRule>
  </conditionalFormatting>
  <conditionalFormatting sqref="B451">
    <cfRule type="cellIs" dxfId="4466" priority="6224" stopIfTrue="1" operator="equal">
      <formula>"Title"</formula>
    </cfRule>
  </conditionalFormatting>
  <conditionalFormatting sqref="B451">
    <cfRule type="cellIs" dxfId="4465" priority="6225" stopIfTrue="1" operator="equal">
      <formula>"Adjustment to Income/Expense/Rate Base:"</formula>
    </cfRule>
  </conditionalFormatting>
  <conditionalFormatting sqref="B453">
    <cfRule type="cellIs" dxfId="4464" priority="6214" stopIfTrue="1" operator="equal">
      <formula>"Title"</formula>
    </cfRule>
  </conditionalFormatting>
  <conditionalFormatting sqref="B453">
    <cfRule type="cellIs" dxfId="4463" priority="6215" stopIfTrue="1" operator="equal">
      <formula>"Adjustment to Income/Expense/Rate Base:"</formula>
    </cfRule>
  </conditionalFormatting>
  <conditionalFormatting sqref="B457">
    <cfRule type="cellIs" dxfId="4462" priority="6216" stopIfTrue="1" operator="equal">
      <formula>"Adjustment to Income/Expense/Rate Base:"</formula>
    </cfRule>
  </conditionalFormatting>
  <conditionalFormatting sqref="B451">
    <cfRule type="cellIs" dxfId="4461" priority="6217" stopIfTrue="1" operator="equal">
      <formula>"Title"</formula>
    </cfRule>
  </conditionalFormatting>
  <conditionalFormatting sqref="B451">
    <cfRule type="cellIs" dxfId="4460" priority="6218" stopIfTrue="1" operator="equal">
      <formula>"Adjustment to Income/Expense/Rate Base:"</formula>
    </cfRule>
  </conditionalFormatting>
  <conditionalFormatting sqref="B458">
    <cfRule type="cellIs" dxfId="4459" priority="6211" stopIfTrue="1" operator="equal">
      <formula>"Adjustment to Income/Expense/Rate Base:"</formula>
    </cfRule>
  </conditionalFormatting>
  <conditionalFormatting sqref="B452">
    <cfRule type="cellIs" dxfId="4458" priority="6212" stopIfTrue="1" operator="equal">
      <formula>"Title"</formula>
    </cfRule>
  </conditionalFormatting>
  <conditionalFormatting sqref="B452">
    <cfRule type="cellIs" dxfId="4457" priority="6213" stopIfTrue="1" operator="equal">
      <formula>"Adjustment to Income/Expense/Rate Base:"</formula>
    </cfRule>
  </conditionalFormatting>
  <conditionalFormatting sqref="B454">
    <cfRule type="cellIs" dxfId="4456" priority="6206" stopIfTrue="1" operator="equal">
      <formula>"Adjustment to Income/Expense/Rate Base:"</formula>
    </cfRule>
  </conditionalFormatting>
  <conditionalFormatting sqref="B455">
    <cfRule type="cellIs" dxfId="4455" priority="6201" stopIfTrue="1" operator="equal">
      <formula>"Adjustment to Income/Expense/Rate Base:"</formula>
    </cfRule>
  </conditionalFormatting>
  <conditionalFormatting sqref="B453">
    <cfRule type="cellIs" dxfId="4454" priority="6196" stopIfTrue="1" operator="equal">
      <formula>"Adjustment to Income/Expense/Rate Base:"</formula>
    </cfRule>
  </conditionalFormatting>
  <conditionalFormatting sqref="B454">
    <cfRule type="cellIs" dxfId="4453" priority="6191" stopIfTrue="1" operator="equal">
      <formula>"Adjustment to Income/Expense/Rate Base:"</formula>
    </cfRule>
  </conditionalFormatting>
  <conditionalFormatting sqref="B451">
    <cfRule type="cellIs" dxfId="4452" priority="6183" stopIfTrue="1" operator="equal">
      <formula>"Adjustment to Income/Expense/Rate Base:"</formula>
    </cfRule>
  </conditionalFormatting>
  <conditionalFormatting sqref="B452">
    <cfRule type="cellIs" dxfId="4451" priority="6178" stopIfTrue="1" operator="equal">
      <formula>"Adjustment to Income/Expense/Rate Base:"</formula>
    </cfRule>
  </conditionalFormatting>
  <conditionalFormatting sqref="B453">
    <cfRule type="cellIs" dxfId="4450" priority="6173" stopIfTrue="1" operator="equal">
      <formula>"Adjustment to Income/Expense/Rate Base:"</formula>
    </cfRule>
  </conditionalFormatting>
  <conditionalFormatting sqref="B454">
    <cfRule type="cellIs" dxfId="4449" priority="6164" stopIfTrue="1" operator="equal">
      <formula>"Adjustment to Income/Expense/Rate Base:"</formula>
    </cfRule>
  </conditionalFormatting>
  <conditionalFormatting sqref="B455">
    <cfRule type="cellIs" dxfId="4448" priority="6159" stopIfTrue="1" operator="equal">
      <formula>"Adjustment to Income/Expense/Rate Base:"</formula>
    </cfRule>
  </conditionalFormatting>
  <conditionalFormatting sqref="B451">
    <cfRule type="cellIs" dxfId="4447" priority="6154" stopIfTrue="1" operator="equal">
      <formula>"Adjustment to Income/Expense/Rate Base:"</formula>
    </cfRule>
  </conditionalFormatting>
  <conditionalFormatting sqref="B452">
    <cfRule type="cellIs" dxfId="4446" priority="6149" stopIfTrue="1" operator="equal">
      <formula>"Adjustment to Income/Expense/Rate Base:"</formula>
    </cfRule>
  </conditionalFormatting>
  <conditionalFormatting sqref="B453">
    <cfRule type="cellIs" dxfId="4445" priority="6144" stopIfTrue="1" operator="equal">
      <formula>"Adjustment to Income/Expense/Rate Base:"</formula>
    </cfRule>
  </conditionalFormatting>
  <conditionalFormatting sqref="B454">
    <cfRule type="cellIs" dxfId="4444" priority="6139" stopIfTrue="1" operator="equal">
      <formula>"Adjustment to Income/Expense/Rate Base:"</formula>
    </cfRule>
  </conditionalFormatting>
  <conditionalFormatting sqref="B456">
    <cfRule type="cellIs" dxfId="4443" priority="6128" stopIfTrue="1" operator="equal">
      <formula>"Adjustment to Income/Expense/Rate Base:"</formula>
    </cfRule>
  </conditionalFormatting>
  <conditionalFormatting sqref="B451">
    <cfRule type="cellIs" dxfId="4442" priority="6131" stopIfTrue="1" operator="equal">
      <formula>"Adjustment to Income/Expense/Rate Base:"</formula>
    </cfRule>
  </conditionalFormatting>
  <conditionalFormatting sqref="B457">
    <cfRule type="cellIs" dxfId="4441" priority="6129" stopIfTrue="1" operator="equal">
      <formula>"Title"</formula>
    </cfRule>
  </conditionalFormatting>
  <conditionalFormatting sqref="B457">
    <cfRule type="cellIs" dxfId="4440" priority="6130" stopIfTrue="1" operator="equal">
      <formula>"Adjustment to Income/Expense/Rate Base:"</formula>
    </cfRule>
  </conditionalFormatting>
  <conditionalFormatting sqref="B456">
    <cfRule type="cellIs" dxfId="4439" priority="6127" stopIfTrue="1" operator="equal">
      <formula>"Title"</formula>
    </cfRule>
  </conditionalFormatting>
  <conditionalFormatting sqref="B458">
    <cfRule type="cellIs" dxfId="4438" priority="6125" stopIfTrue="1" operator="equal">
      <formula>"Title"</formula>
    </cfRule>
  </conditionalFormatting>
  <conditionalFormatting sqref="B458">
    <cfRule type="cellIs" dxfId="4437" priority="6126" stopIfTrue="1" operator="equal">
      <formula>"Adjustment to Income/Expense/Rate Base:"</formula>
    </cfRule>
  </conditionalFormatting>
  <conditionalFormatting sqref="B457">
    <cfRule type="cellIs" dxfId="4436" priority="6123" stopIfTrue="1" operator="equal">
      <formula>"Title"</formula>
    </cfRule>
  </conditionalFormatting>
  <conditionalFormatting sqref="B457">
    <cfRule type="cellIs" dxfId="4435" priority="6124" stopIfTrue="1" operator="equal">
      <formula>"Adjustment to Income/Expense/Rate Base:"</formula>
    </cfRule>
  </conditionalFormatting>
  <conditionalFormatting sqref="B459">
    <cfRule type="cellIs" dxfId="4434" priority="6118" stopIfTrue="1" operator="equal">
      <formula>"Adjustment to Income/Expense/Rate Base:"</formula>
    </cfRule>
  </conditionalFormatting>
  <conditionalFormatting sqref="B454">
    <cfRule type="cellIs" dxfId="4433" priority="6121" stopIfTrue="1" operator="equal">
      <formula>"Title"</formula>
    </cfRule>
  </conditionalFormatting>
  <conditionalFormatting sqref="B454">
    <cfRule type="cellIs" dxfId="4432" priority="6122" stopIfTrue="1" operator="equal">
      <formula>"Adjustment to Income/Expense/Rate Base:"</formula>
    </cfRule>
  </conditionalFormatting>
  <conditionalFormatting sqref="B453">
    <cfRule type="cellIs" dxfId="4431" priority="6119" stopIfTrue="1" operator="equal">
      <formula>"Title"</formula>
    </cfRule>
  </conditionalFormatting>
  <conditionalFormatting sqref="B453">
    <cfRule type="cellIs" dxfId="4430" priority="6120" stopIfTrue="1" operator="equal">
      <formula>"Adjustment to Income/Expense/Rate Base:"</formula>
    </cfRule>
  </conditionalFormatting>
  <conditionalFormatting sqref="B460">
    <cfRule type="cellIs" dxfId="4429" priority="6113" stopIfTrue="1" operator="equal">
      <formula>"Adjustment to Income/Expense/Rate Base:"</formula>
    </cfRule>
  </conditionalFormatting>
  <conditionalFormatting sqref="B455">
    <cfRule type="cellIs" dxfId="4428" priority="6116" stopIfTrue="1" operator="equal">
      <formula>"Title"</formula>
    </cfRule>
  </conditionalFormatting>
  <conditionalFormatting sqref="B455">
    <cfRule type="cellIs" dxfId="4427" priority="6117" stopIfTrue="1" operator="equal">
      <formula>"Adjustment to Income/Expense/Rate Base:"</formula>
    </cfRule>
  </conditionalFormatting>
  <conditionalFormatting sqref="B454">
    <cfRule type="cellIs" dxfId="4426" priority="6114" stopIfTrue="1" operator="equal">
      <formula>"Title"</formula>
    </cfRule>
  </conditionalFormatting>
  <conditionalFormatting sqref="B454">
    <cfRule type="cellIs" dxfId="4425" priority="6115" stopIfTrue="1" operator="equal">
      <formula>"Adjustment to Income/Expense/Rate Base:"</formula>
    </cfRule>
  </conditionalFormatting>
  <conditionalFormatting sqref="B456">
    <cfRule type="cellIs" dxfId="4424" priority="6111" stopIfTrue="1" operator="equal">
      <formula>"Title"</formula>
    </cfRule>
  </conditionalFormatting>
  <conditionalFormatting sqref="B456">
    <cfRule type="cellIs" dxfId="4423" priority="6112" stopIfTrue="1" operator="equal">
      <formula>"Adjustment to Income/Expense/Rate Base:"</formula>
    </cfRule>
  </conditionalFormatting>
  <conditionalFormatting sqref="B455">
    <cfRule type="cellIs" dxfId="4422" priority="6109" stopIfTrue="1" operator="equal">
      <formula>"Title"</formula>
    </cfRule>
  </conditionalFormatting>
  <conditionalFormatting sqref="B455">
    <cfRule type="cellIs" dxfId="4421" priority="6110" stopIfTrue="1" operator="equal">
      <formula>"Adjustment to Income/Expense/Rate Base:"</formula>
    </cfRule>
  </conditionalFormatting>
  <conditionalFormatting sqref="B457">
    <cfRule type="cellIs" dxfId="4420" priority="6107" stopIfTrue="1" operator="equal">
      <formula>"Title"</formula>
    </cfRule>
  </conditionalFormatting>
  <conditionalFormatting sqref="B457">
    <cfRule type="cellIs" dxfId="4419" priority="6108" stopIfTrue="1" operator="equal">
      <formula>"Adjustment to Income/Expense/Rate Base:"</formula>
    </cfRule>
  </conditionalFormatting>
  <conditionalFormatting sqref="B456">
    <cfRule type="cellIs" dxfId="4418" priority="6105" stopIfTrue="1" operator="equal">
      <formula>"Title"</formula>
    </cfRule>
  </conditionalFormatting>
  <conditionalFormatting sqref="B456">
    <cfRule type="cellIs" dxfId="4417" priority="6106" stopIfTrue="1" operator="equal">
      <formula>"Adjustment to Income/Expense/Rate Base:"</formula>
    </cfRule>
  </conditionalFormatting>
  <conditionalFormatting sqref="B458">
    <cfRule type="cellIs" dxfId="4416" priority="6102" stopIfTrue="1" operator="equal">
      <formula>"Adjustment to Income/Expense/Rate Base:"</formula>
    </cfRule>
  </conditionalFormatting>
  <conditionalFormatting sqref="B453">
    <cfRule type="cellIs" dxfId="4415" priority="6103" stopIfTrue="1" operator="equal">
      <formula>"Title"</formula>
    </cfRule>
  </conditionalFormatting>
  <conditionalFormatting sqref="B453">
    <cfRule type="cellIs" dxfId="4414" priority="6104" stopIfTrue="1" operator="equal">
      <formula>"Adjustment to Income/Expense/Rate Base:"</formula>
    </cfRule>
  </conditionalFormatting>
  <conditionalFormatting sqref="B459">
    <cfRule type="cellIs" dxfId="4413" priority="6097" stopIfTrue="1" operator="equal">
      <formula>"Adjustment to Income/Expense/Rate Base:"</formula>
    </cfRule>
  </conditionalFormatting>
  <conditionalFormatting sqref="B454">
    <cfRule type="cellIs" dxfId="4412" priority="6100" stopIfTrue="1" operator="equal">
      <formula>"Title"</formula>
    </cfRule>
  </conditionalFormatting>
  <conditionalFormatting sqref="B454">
    <cfRule type="cellIs" dxfId="4411" priority="6101" stopIfTrue="1" operator="equal">
      <formula>"Adjustment to Income/Expense/Rate Base:"</formula>
    </cfRule>
  </conditionalFormatting>
  <conditionalFormatting sqref="B453">
    <cfRule type="cellIs" dxfId="4410" priority="6098" stopIfTrue="1" operator="equal">
      <formula>"Title"</formula>
    </cfRule>
  </conditionalFormatting>
  <conditionalFormatting sqref="B453">
    <cfRule type="cellIs" dxfId="4409" priority="6099" stopIfTrue="1" operator="equal">
      <formula>"Adjustment to Income/Expense/Rate Base:"</formula>
    </cfRule>
  </conditionalFormatting>
  <conditionalFormatting sqref="B458">
    <cfRule type="cellIs" dxfId="4408" priority="6095" stopIfTrue="1" operator="equal">
      <formula>"Title"</formula>
    </cfRule>
  </conditionalFormatting>
  <conditionalFormatting sqref="B458">
    <cfRule type="cellIs" dxfId="4407" priority="6096" stopIfTrue="1" operator="equal">
      <formula>"Adjustment to Income/Expense/Rate Base:"</formula>
    </cfRule>
  </conditionalFormatting>
  <conditionalFormatting sqref="B457">
    <cfRule type="cellIs" dxfId="4406" priority="6093" stopIfTrue="1" operator="equal">
      <formula>"Title"</formula>
    </cfRule>
  </conditionalFormatting>
  <conditionalFormatting sqref="B457">
    <cfRule type="cellIs" dxfId="4405" priority="6094" stopIfTrue="1" operator="equal">
      <formula>"Adjustment to Income/Expense/Rate Base:"</formula>
    </cfRule>
  </conditionalFormatting>
  <conditionalFormatting sqref="B459">
    <cfRule type="cellIs" dxfId="4404" priority="6091" stopIfTrue="1" operator="equal">
      <formula>"Title"</formula>
    </cfRule>
  </conditionalFormatting>
  <conditionalFormatting sqref="B459">
    <cfRule type="cellIs" dxfId="4403" priority="6092" stopIfTrue="1" operator="equal">
      <formula>"Adjustment to Income/Expense/Rate Base:"</formula>
    </cfRule>
  </conditionalFormatting>
  <conditionalFormatting sqref="B458">
    <cfRule type="cellIs" dxfId="4402" priority="6089" stopIfTrue="1" operator="equal">
      <formula>"Title"</formula>
    </cfRule>
  </conditionalFormatting>
  <conditionalFormatting sqref="B458">
    <cfRule type="cellIs" dxfId="4401" priority="6090" stopIfTrue="1" operator="equal">
      <formula>"Adjustment to Income/Expense/Rate Base:"</formula>
    </cfRule>
  </conditionalFormatting>
  <conditionalFormatting sqref="B460">
    <cfRule type="cellIs" dxfId="4400" priority="6084" stopIfTrue="1" operator="equal">
      <formula>"Adjustment to Income/Expense/Rate Base:"</formula>
    </cfRule>
  </conditionalFormatting>
  <conditionalFormatting sqref="B455">
    <cfRule type="cellIs" dxfId="4399" priority="6087" stopIfTrue="1" operator="equal">
      <formula>"Title"</formula>
    </cfRule>
  </conditionalFormatting>
  <conditionalFormatting sqref="B455">
    <cfRule type="cellIs" dxfId="4398" priority="6088" stopIfTrue="1" operator="equal">
      <formula>"Adjustment to Income/Expense/Rate Base:"</formula>
    </cfRule>
  </conditionalFormatting>
  <conditionalFormatting sqref="B454">
    <cfRule type="cellIs" dxfId="4397" priority="6085" stopIfTrue="1" operator="equal">
      <formula>"Title"</formula>
    </cfRule>
  </conditionalFormatting>
  <conditionalFormatting sqref="B454">
    <cfRule type="cellIs" dxfId="4396" priority="6086" stopIfTrue="1" operator="equal">
      <formula>"Adjustment to Income/Expense/Rate Base:"</formula>
    </cfRule>
  </conditionalFormatting>
  <conditionalFormatting sqref="B456">
    <cfRule type="cellIs" dxfId="4395" priority="6082" stopIfTrue="1" operator="equal">
      <formula>"Title"</formula>
    </cfRule>
  </conditionalFormatting>
  <conditionalFormatting sqref="B456">
    <cfRule type="cellIs" dxfId="4394" priority="6083" stopIfTrue="1" operator="equal">
      <formula>"Adjustment to Income/Expense/Rate Base:"</formula>
    </cfRule>
  </conditionalFormatting>
  <conditionalFormatting sqref="B455">
    <cfRule type="cellIs" dxfId="4393" priority="6080" stopIfTrue="1" operator="equal">
      <formula>"Title"</formula>
    </cfRule>
  </conditionalFormatting>
  <conditionalFormatting sqref="B455">
    <cfRule type="cellIs" dxfId="4392" priority="6081" stopIfTrue="1" operator="equal">
      <formula>"Adjustment to Income/Expense/Rate Base:"</formula>
    </cfRule>
  </conditionalFormatting>
  <conditionalFormatting sqref="B457">
    <cfRule type="cellIs" dxfId="4391" priority="6078" stopIfTrue="1" operator="equal">
      <formula>"Title"</formula>
    </cfRule>
  </conditionalFormatting>
  <conditionalFormatting sqref="B457">
    <cfRule type="cellIs" dxfId="4390" priority="6079" stopIfTrue="1" operator="equal">
      <formula>"Adjustment to Income/Expense/Rate Base:"</formula>
    </cfRule>
  </conditionalFormatting>
  <conditionalFormatting sqref="B456">
    <cfRule type="cellIs" dxfId="4389" priority="6076" stopIfTrue="1" operator="equal">
      <formula>"Title"</formula>
    </cfRule>
  </conditionalFormatting>
  <conditionalFormatting sqref="B456">
    <cfRule type="cellIs" dxfId="4388" priority="6077" stopIfTrue="1" operator="equal">
      <formula>"Adjustment to Income/Expense/Rate Base:"</formula>
    </cfRule>
  </conditionalFormatting>
  <conditionalFormatting sqref="B458">
    <cfRule type="cellIs" dxfId="4387" priority="6074" stopIfTrue="1" operator="equal">
      <formula>"Title"</formula>
    </cfRule>
  </conditionalFormatting>
  <conditionalFormatting sqref="B458">
    <cfRule type="cellIs" dxfId="4386" priority="6075" stopIfTrue="1" operator="equal">
      <formula>"Adjustment to Income/Expense/Rate Base:"</formula>
    </cfRule>
  </conditionalFormatting>
  <conditionalFormatting sqref="B457">
    <cfRule type="cellIs" dxfId="4385" priority="6072" stopIfTrue="1" operator="equal">
      <formula>"Title"</formula>
    </cfRule>
  </conditionalFormatting>
  <conditionalFormatting sqref="B457">
    <cfRule type="cellIs" dxfId="4384" priority="6073" stopIfTrue="1" operator="equal">
      <formula>"Adjustment to Income/Expense/Rate Base:"</formula>
    </cfRule>
  </conditionalFormatting>
  <conditionalFormatting sqref="B459">
    <cfRule type="cellIs" dxfId="4383" priority="6067" stopIfTrue="1" operator="equal">
      <formula>"Adjustment to Income/Expense/Rate Base:"</formula>
    </cfRule>
  </conditionalFormatting>
  <conditionalFormatting sqref="B454">
    <cfRule type="cellIs" dxfId="4382" priority="6070" stopIfTrue="1" operator="equal">
      <formula>"Title"</formula>
    </cfRule>
  </conditionalFormatting>
  <conditionalFormatting sqref="B454">
    <cfRule type="cellIs" dxfId="4381" priority="6071" stopIfTrue="1" operator="equal">
      <formula>"Adjustment to Income/Expense/Rate Base:"</formula>
    </cfRule>
  </conditionalFormatting>
  <conditionalFormatting sqref="B453">
    <cfRule type="cellIs" dxfId="4380" priority="6068" stopIfTrue="1" operator="equal">
      <formula>"Title"</formula>
    </cfRule>
  </conditionalFormatting>
  <conditionalFormatting sqref="B453">
    <cfRule type="cellIs" dxfId="4379" priority="6069" stopIfTrue="1" operator="equal">
      <formula>"Adjustment to Income/Expense/Rate Base:"</formula>
    </cfRule>
  </conditionalFormatting>
  <conditionalFormatting sqref="B460">
    <cfRule type="cellIs" dxfId="4378" priority="6062" stopIfTrue="1" operator="equal">
      <formula>"Adjustment to Income/Expense/Rate Base:"</formula>
    </cfRule>
  </conditionalFormatting>
  <conditionalFormatting sqref="B455">
    <cfRule type="cellIs" dxfId="4377" priority="6065" stopIfTrue="1" operator="equal">
      <formula>"Title"</formula>
    </cfRule>
  </conditionalFormatting>
  <conditionalFormatting sqref="B455">
    <cfRule type="cellIs" dxfId="4376" priority="6066" stopIfTrue="1" operator="equal">
      <formula>"Adjustment to Income/Expense/Rate Base:"</formula>
    </cfRule>
  </conditionalFormatting>
  <conditionalFormatting sqref="B454">
    <cfRule type="cellIs" dxfId="4375" priority="6063" stopIfTrue="1" operator="equal">
      <formula>"Title"</formula>
    </cfRule>
  </conditionalFormatting>
  <conditionalFormatting sqref="B454">
    <cfRule type="cellIs" dxfId="4374" priority="6064" stopIfTrue="1" operator="equal">
      <formula>"Adjustment to Income/Expense/Rate Base:"</formula>
    </cfRule>
  </conditionalFormatting>
  <conditionalFormatting sqref="B458">
    <cfRule type="cellIs" dxfId="4373" priority="6059" stopIfTrue="1" operator="equal">
      <formula>"Adjustment to Income/Expense/Rate Base:"</formula>
    </cfRule>
  </conditionalFormatting>
  <conditionalFormatting sqref="B453">
    <cfRule type="cellIs" dxfId="4372" priority="6060" stopIfTrue="1" operator="equal">
      <formula>"Title"</formula>
    </cfRule>
  </conditionalFormatting>
  <conditionalFormatting sqref="B453">
    <cfRule type="cellIs" dxfId="4371" priority="6061" stopIfTrue="1" operator="equal">
      <formula>"Adjustment to Income/Expense/Rate Base:"</formula>
    </cfRule>
  </conditionalFormatting>
  <conditionalFormatting sqref="B459">
    <cfRule type="cellIs" dxfId="4370" priority="6054" stopIfTrue="1" operator="equal">
      <formula>"Adjustment to Income/Expense/Rate Base:"</formula>
    </cfRule>
  </conditionalFormatting>
  <conditionalFormatting sqref="B454">
    <cfRule type="cellIs" dxfId="4369" priority="6057" stopIfTrue="1" operator="equal">
      <formula>"Title"</formula>
    </cfRule>
  </conditionalFormatting>
  <conditionalFormatting sqref="B454">
    <cfRule type="cellIs" dxfId="4368" priority="6058" stopIfTrue="1" operator="equal">
      <formula>"Adjustment to Income/Expense/Rate Base:"</formula>
    </cfRule>
  </conditionalFormatting>
  <conditionalFormatting sqref="B453">
    <cfRule type="cellIs" dxfId="4367" priority="6055" stopIfTrue="1" operator="equal">
      <formula>"Title"</formula>
    </cfRule>
  </conditionalFormatting>
  <conditionalFormatting sqref="B453">
    <cfRule type="cellIs" dxfId="4366" priority="6056" stopIfTrue="1" operator="equal">
      <formula>"Adjustment to Income/Expense/Rate Base:"</formula>
    </cfRule>
  </conditionalFormatting>
  <conditionalFormatting sqref="B455">
    <cfRule type="cellIs" dxfId="4365" priority="6053" stopIfTrue="1" operator="equal">
      <formula>"Adjustment to Income/Expense/Rate Base:"</formula>
    </cfRule>
  </conditionalFormatting>
  <conditionalFormatting sqref="B456">
    <cfRule type="cellIs" dxfId="4364" priority="6052" stopIfTrue="1" operator="equal">
      <formula>"Adjustment to Income/Expense/Rate Base:"</formula>
    </cfRule>
  </conditionalFormatting>
  <conditionalFormatting sqref="B457">
    <cfRule type="cellIs" dxfId="4363" priority="6051" stopIfTrue="1" operator="equal">
      <formula>"Adjustment to Income/Expense/Rate Base:"</formula>
    </cfRule>
  </conditionalFormatting>
  <conditionalFormatting sqref="B458">
    <cfRule type="cellIs" dxfId="4362" priority="6048" stopIfTrue="1" operator="equal">
      <formula>"Adjustment to Income/Expense/Rate Base:"</formula>
    </cfRule>
  </conditionalFormatting>
  <conditionalFormatting sqref="B453">
    <cfRule type="cellIs" dxfId="4361" priority="6049" stopIfTrue="1" operator="equal">
      <formula>"Title"</formula>
    </cfRule>
  </conditionalFormatting>
  <conditionalFormatting sqref="B453">
    <cfRule type="cellIs" dxfId="4360" priority="6050" stopIfTrue="1" operator="equal">
      <formula>"Adjustment to Income/Expense/Rate Base:"</formula>
    </cfRule>
  </conditionalFormatting>
  <conditionalFormatting sqref="B454">
    <cfRule type="cellIs" dxfId="4359" priority="6047" stopIfTrue="1" operator="equal">
      <formula>"Adjustment to Income/Expense/Rate Base:"</formula>
    </cfRule>
  </conditionalFormatting>
  <conditionalFormatting sqref="B455">
    <cfRule type="cellIs" dxfId="4358" priority="6046" stopIfTrue="1" operator="equal">
      <formula>"Adjustment to Income/Expense/Rate Base:"</formula>
    </cfRule>
  </conditionalFormatting>
  <conditionalFormatting sqref="B459">
    <cfRule type="cellIs" dxfId="4357" priority="6041" stopIfTrue="1" operator="equal">
      <formula>"Adjustment to Income/Expense/Rate Base:"</formula>
    </cfRule>
  </conditionalFormatting>
  <conditionalFormatting sqref="B454">
    <cfRule type="cellIs" dxfId="4356" priority="6044" stopIfTrue="1" operator="equal">
      <formula>"Title"</formula>
    </cfRule>
  </conditionalFormatting>
  <conditionalFormatting sqref="B454">
    <cfRule type="cellIs" dxfId="4355" priority="6045" stopIfTrue="1" operator="equal">
      <formula>"Adjustment to Income/Expense/Rate Base:"</formula>
    </cfRule>
  </conditionalFormatting>
  <conditionalFormatting sqref="B453">
    <cfRule type="cellIs" dxfId="4354" priority="6042" stopIfTrue="1" operator="equal">
      <formula>"Title"</formula>
    </cfRule>
  </conditionalFormatting>
  <conditionalFormatting sqref="B453">
    <cfRule type="cellIs" dxfId="4353" priority="6043" stopIfTrue="1" operator="equal">
      <formula>"Adjustment to Income/Expense/Rate Base:"</formula>
    </cfRule>
  </conditionalFormatting>
  <conditionalFormatting sqref="B460">
    <cfRule type="cellIs" dxfId="4352" priority="6036" stopIfTrue="1" operator="equal">
      <formula>"Adjustment to Income/Expense/Rate Base:"</formula>
    </cfRule>
  </conditionalFormatting>
  <conditionalFormatting sqref="B455">
    <cfRule type="cellIs" dxfId="4351" priority="6039" stopIfTrue="1" operator="equal">
      <formula>"Title"</formula>
    </cfRule>
  </conditionalFormatting>
  <conditionalFormatting sqref="B455">
    <cfRule type="cellIs" dxfId="4350" priority="6040" stopIfTrue="1" operator="equal">
      <formula>"Adjustment to Income/Expense/Rate Base:"</formula>
    </cfRule>
  </conditionalFormatting>
  <conditionalFormatting sqref="B454">
    <cfRule type="cellIs" dxfId="4349" priority="6037" stopIfTrue="1" operator="equal">
      <formula>"Title"</formula>
    </cfRule>
  </conditionalFormatting>
  <conditionalFormatting sqref="B454">
    <cfRule type="cellIs" dxfId="4348" priority="6038" stopIfTrue="1" operator="equal">
      <formula>"Adjustment to Income/Expense/Rate Base:"</formula>
    </cfRule>
  </conditionalFormatting>
  <conditionalFormatting sqref="B456">
    <cfRule type="cellIs" dxfId="4347" priority="6035" stopIfTrue="1" operator="equal">
      <formula>"Adjustment to Income/Expense/Rate Base:"</formula>
    </cfRule>
  </conditionalFormatting>
  <conditionalFormatting sqref="B457">
    <cfRule type="cellIs" dxfId="4346" priority="6034" stopIfTrue="1" operator="equal">
      <formula>"Adjustment to Income/Expense/Rate Base:"</formula>
    </cfRule>
  </conditionalFormatting>
  <conditionalFormatting sqref="B458">
    <cfRule type="cellIs" dxfId="4345" priority="6031" stopIfTrue="1" operator="equal">
      <formula>"Adjustment to Income/Expense/Rate Base:"</formula>
    </cfRule>
  </conditionalFormatting>
  <conditionalFormatting sqref="B453">
    <cfRule type="cellIs" dxfId="4344" priority="6032" stopIfTrue="1" operator="equal">
      <formula>"Title"</formula>
    </cfRule>
  </conditionalFormatting>
  <conditionalFormatting sqref="B453">
    <cfRule type="cellIs" dxfId="4343" priority="6033" stopIfTrue="1" operator="equal">
      <formula>"Adjustment to Income/Expense/Rate Base:"</formula>
    </cfRule>
  </conditionalFormatting>
  <conditionalFormatting sqref="B459">
    <cfRule type="cellIs" dxfId="4342" priority="6026" stopIfTrue="1" operator="equal">
      <formula>"Adjustment to Income/Expense/Rate Base:"</formula>
    </cfRule>
  </conditionalFormatting>
  <conditionalFormatting sqref="B454">
    <cfRule type="cellIs" dxfId="4341" priority="6029" stopIfTrue="1" operator="equal">
      <formula>"Title"</formula>
    </cfRule>
  </conditionalFormatting>
  <conditionalFormatting sqref="B454">
    <cfRule type="cellIs" dxfId="4340" priority="6030" stopIfTrue="1" operator="equal">
      <formula>"Adjustment to Income/Expense/Rate Base:"</formula>
    </cfRule>
  </conditionalFormatting>
  <conditionalFormatting sqref="B453">
    <cfRule type="cellIs" dxfId="4339" priority="6027" stopIfTrue="1" operator="equal">
      <formula>"Title"</formula>
    </cfRule>
  </conditionalFormatting>
  <conditionalFormatting sqref="B453">
    <cfRule type="cellIs" dxfId="4338" priority="6028" stopIfTrue="1" operator="equal">
      <formula>"Adjustment to Income/Expense/Rate Base:"</formula>
    </cfRule>
  </conditionalFormatting>
  <conditionalFormatting sqref="B455">
    <cfRule type="cellIs" dxfId="4337" priority="6025" stopIfTrue="1" operator="equal">
      <formula>"Adjustment to Income/Expense/Rate Base:"</formula>
    </cfRule>
  </conditionalFormatting>
  <conditionalFormatting sqref="B456">
    <cfRule type="cellIs" dxfId="4336" priority="6024" stopIfTrue="1" operator="equal">
      <formula>"Adjustment to Income/Expense/Rate Base:"</formula>
    </cfRule>
  </conditionalFormatting>
  <conditionalFormatting sqref="B456">
    <cfRule type="cellIs" dxfId="4335" priority="6022" stopIfTrue="1" operator="equal">
      <formula>"Title"</formula>
    </cfRule>
  </conditionalFormatting>
  <conditionalFormatting sqref="B456">
    <cfRule type="cellIs" dxfId="4334" priority="6023" stopIfTrue="1" operator="equal">
      <formula>"Adjustment to Income/Expense/Rate Base:"</formula>
    </cfRule>
  </conditionalFormatting>
  <conditionalFormatting sqref="B455">
    <cfRule type="cellIs" dxfId="4333" priority="6020" stopIfTrue="1" operator="equal">
      <formula>"Title"</formula>
    </cfRule>
  </conditionalFormatting>
  <conditionalFormatting sqref="B455">
    <cfRule type="cellIs" dxfId="4332" priority="6021" stopIfTrue="1" operator="equal">
      <formula>"Adjustment to Income/Expense/Rate Base:"</formula>
    </cfRule>
  </conditionalFormatting>
  <conditionalFormatting sqref="B457">
    <cfRule type="cellIs" dxfId="4331" priority="6018" stopIfTrue="1" operator="equal">
      <formula>"Title"</formula>
    </cfRule>
  </conditionalFormatting>
  <conditionalFormatting sqref="B457">
    <cfRule type="cellIs" dxfId="4330" priority="6019" stopIfTrue="1" operator="equal">
      <formula>"Adjustment to Income/Expense/Rate Base:"</formula>
    </cfRule>
  </conditionalFormatting>
  <conditionalFormatting sqref="B456">
    <cfRule type="cellIs" dxfId="4329" priority="6016" stopIfTrue="1" operator="equal">
      <formula>"Title"</formula>
    </cfRule>
  </conditionalFormatting>
  <conditionalFormatting sqref="B456">
    <cfRule type="cellIs" dxfId="4328" priority="6017" stopIfTrue="1" operator="equal">
      <formula>"Adjustment to Income/Expense/Rate Base:"</formula>
    </cfRule>
  </conditionalFormatting>
  <conditionalFormatting sqref="B458">
    <cfRule type="cellIs" dxfId="4327" priority="6013" stopIfTrue="1" operator="equal">
      <formula>"Adjustment to Income/Expense/Rate Base:"</formula>
    </cfRule>
  </conditionalFormatting>
  <conditionalFormatting sqref="B453">
    <cfRule type="cellIs" dxfId="4326" priority="6014" stopIfTrue="1" operator="equal">
      <formula>"Title"</formula>
    </cfRule>
  </conditionalFormatting>
  <conditionalFormatting sqref="B453">
    <cfRule type="cellIs" dxfId="4325" priority="6015" stopIfTrue="1" operator="equal">
      <formula>"Adjustment to Income/Expense/Rate Base:"</formula>
    </cfRule>
  </conditionalFormatting>
  <conditionalFormatting sqref="B459">
    <cfRule type="cellIs" dxfId="4324" priority="6008" stopIfTrue="1" operator="equal">
      <formula>"Adjustment to Income/Expense/Rate Base:"</formula>
    </cfRule>
  </conditionalFormatting>
  <conditionalFormatting sqref="B454">
    <cfRule type="cellIs" dxfId="4323" priority="6011" stopIfTrue="1" operator="equal">
      <formula>"Title"</formula>
    </cfRule>
  </conditionalFormatting>
  <conditionalFormatting sqref="B454">
    <cfRule type="cellIs" dxfId="4322" priority="6012" stopIfTrue="1" operator="equal">
      <formula>"Adjustment to Income/Expense/Rate Base:"</formula>
    </cfRule>
  </conditionalFormatting>
  <conditionalFormatting sqref="B453">
    <cfRule type="cellIs" dxfId="4321" priority="6009" stopIfTrue="1" operator="equal">
      <formula>"Title"</formula>
    </cfRule>
  </conditionalFormatting>
  <conditionalFormatting sqref="B453">
    <cfRule type="cellIs" dxfId="4320" priority="6010" stopIfTrue="1" operator="equal">
      <formula>"Adjustment to Income/Expense/Rate Base:"</formula>
    </cfRule>
  </conditionalFormatting>
  <conditionalFormatting sqref="B460">
    <cfRule type="cellIs" dxfId="4319" priority="6003" stopIfTrue="1" operator="equal">
      <formula>"Adjustment to Income/Expense/Rate Base:"</formula>
    </cfRule>
  </conditionalFormatting>
  <conditionalFormatting sqref="B455">
    <cfRule type="cellIs" dxfId="4318" priority="6006" stopIfTrue="1" operator="equal">
      <formula>"Title"</formula>
    </cfRule>
  </conditionalFormatting>
  <conditionalFormatting sqref="B455">
    <cfRule type="cellIs" dxfId="4317" priority="6007" stopIfTrue="1" operator="equal">
      <formula>"Adjustment to Income/Expense/Rate Base:"</formula>
    </cfRule>
  </conditionalFormatting>
  <conditionalFormatting sqref="B454">
    <cfRule type="cellIs" dxfId="4316" priority="6004" stopIfTrue="1" operator="equal">
      <formula>"Title"</formula>
    </cfRule>
  </conditionalFormatting>
  <conditionalFormatting sqref="B454">
    <cfRule type="cellIs" dxfId="4315" priority="6005" stopIfTrue="1" operator="equal">
      <formula>"Adjustment to Income/Expense/Rate Base:"</formula>
    </cfRule>
  </conditionalFormatting>
  <conditionalFormatting sqref="B456">
    <cfRule type="cellIs" dxfId="4314" priority="6001" stopIfTrue="1" operator="equal">
      <formula>"Title"</formula>
    </cfRule>
  </conditionalFormatting>
  <conditionalFormatting sqref="B456">
    <cfRule type="cellIs" dxfId="4313" priority="6002" stopIfTrue="1" operator="equal">
      <formula>"Adjustment to Income/Expense/Rate Base:"</formula>
    </cfRule>
  </conditionalFormatting>
  <conditionalFormatting sqref="B455">
    <cfRule type="cellIs" dxfId="4312" priority="5999" stopIfTrue="1" operator="equal">
      <formula>"Title"</formula>
    </cfRule>
  </conditionalFormatting>
  <conditionalFormatting sqref="B455">
    <cfRule type="cellIs" dxfId="4311" priority="6000" stopIfTrue="1" operator="equal">
      <formula>"Adjustment to Income/Expense/Rate Base:"</formula>
    </cfRule>
  </conditionalFormatting>
  <conditionalFormatting sqref="B457">
    <cfRule type="cellIs" dxfId="4310" priority="5998" stopIfTrue="1" operator="equal">
      <formula>"Adjustment to Income/Expense/Rate Base:"</formula>
    </cfRule>
  </conditionalFormatting>
  <conditionalFormatting sqref="B458">
    <cfRule type="cellIs" dxfId="4309" priority="5995" stopIfTrue="1" operator="equal">
      <formula>"Adjustment to Income/Expense/Rate Base:"</formula>
    </cfRule>
  </conditionalFormatting>
  <conditionalFormatting sqref="B453">
    <cfRule type="cellIs" dxfId="4308" priority="5996" stopIfTrue="1" operator="equal">
      <formula>"Title"</formula>
    </cfRule>
  </conditionalFormatting>
  <conditionalFormatting sqref="B453">
    <cfRule type="cellIs" dxfId="4307" priority="5997" stopIfTrue="1" operator="equal">
      <formula>"Adjustment to Income/Expense/Rate Base:"</formula>
    </cfRule>
  </conditionalFormatting>
  <conditionalFormatting sqref="B457">
    <cfRule type="cellIs" dxfId="4306" priority="5993" stopIfTrue="1" operator="equal">
      <formula>"Title"</formula>
    </cfRule>
  </conditionalFormatting>
  <conditionalFormatting sqref="B457">
    <cfRule type="cellIs" dxfId="4305" priority="5994" stopIfTrue="1" operator="equal">
      <formula>"Adjustment to Income/Expense/Rate Base:"</formula>
    </cfRule>
  </conditionalFormatting>
  <conditionalFormatting sqref="B456">
    <cfRule type="cellIs" dxfId="4304" priority="5991" stopIfTrue="1" operator="equal">
      <formula>"Title"</formula>
    </cfRule>
  </conditionalFormatting>
  <conditionalFormatting sqref="B456">
    <cfRule type="cellIs" dxfId="4303" priority="5992" stopIfTrue="1" operator="equal">
      <formula>"Adjustment to Income/Expense/Rate Base:"</formula>
    </cfRule>
  </conditionalFormatting>
  <conditionalFormatting sqref="B458">
    <cfRule type="cellIs" dxfId="4302" priority="5989" stopIfTrue="1" operator="equal">
      <formula>"Title"</formula>
    </cfRule>
  </conditionalFormatting>
  <conditionalFormatting sqref="B458">
    <cfRule type="cellIs" dxfId="4301" priority="5990" stopIfTrue="1" operator="equal">
      <formula>"Adjustment to Income/Expense/Rate Base:"</formula>
    </cfRule>
  </conditionalFormatting>
  <conditionalFormatting sqref="B457">
    <cfRule type="cellIs" dxfId="4300" priority="5987" stopIfTrue="1" operator="equal">
      <formula>"Title"</formula>
    </cfRule>
  </conditionalFormatting>
  <conditionalFormatting sqref="B457">
    <cfRule type="cellIs" dxfId="4299" priority="5988" stopIfTrue="1" operator="equal">
      <formula>"Adjustment to Income/Expense/Rate Base:"</formula>
    </cfRule>
  </conditionalFormatting>
  <conditionalFormatting sqref="B459">
    <cfRule type="cellIs" dxfId="4298" priority="5982" stopIfTrue="1" operator="equal">
      <formula>"Adjustment to Income/Expense/Rate Base:"</formula>
    </cfRule>
  </conditionalFormatting>
  <conditionalFormatting sqref="B454">
    <cfRule type="cellIs" dxfId="4297" priority="5985" stopIfTrue="1" operator="equal">
      <formula>"Title"</formula>
    </cfRule>
  </conditionalFormatting>
  <conditionalFormatting sqref="B454">
    <cfRule type="cellIs" dxfId="4296" priority="5986" stopIfTrue="1" operator="equal">
      <formula>"Adjustment to Income/Expense/Rate Base:"</formula>
    </cfRule>
  </conditionalFormatting>
  <conditionalFormatting sqref="B453">
    <cfRule type="cellIs" dxfId="4295" priority="5983" stopIfTrue="1" operator="equal">
      <formula>"Title"</formula>
    </cfRule>
  </conditionalFormatting>
  <conditionalFormatting sqref="B453">
    <cfRule type="cellIs" dxfId="4294" priority="5984" stopIfTrue="1" operator="equal">
      <formula>"Adjustment to Income/Expense/Rate Base:"</formula>
    </cfRule>
  </conditionalFormatting>
  <conditionalFormatting sqref="B460">
    <cfRule type="cellIs" dxfId="4293" priority="5977" stopIfTrue="1" operator="equal">
      <formula>"Adjustment to Income/Expense/Rate Base:"</formula>
    </cfRule>
  </conditionalFormatting>
  <conditionalFormatting sqref="B455">
    <cfRule type="cellIs" dxfId="4292" priority="5980" stopIfTrue="1" operator="equal">
      <formula>"Title"</formula>
    </cfRule>
  </conditionalFormatting>
  <conditionalFormatting sqref="B455">
    <cfRule type="cellIs" dxfId="4291" priority="5981" stopIfTrue="1" operator="equal">
      <formula>"Adjustment to Income/Expense/Rate Base:"</formula>
    </cfRule>
  </conditionalFormatting>
  <conditionalFormatting sqref="B454">
    <cfRule type="cellIs" dxfId="4290" priority="5978" stopIfTrue="1" operator="equal">
      <formula>"Title"</formula>
    </cfRule>
  </conditionalFormatting>
  <conditionalFormatting sqref="B454">
    <cfRule type="cellIs" dxfId="4289" priority="5979" stopIfTrue="1" operator="equal">
      <formula>"Adjustment to Income/Expense/Rate Base:"</formula>
    </cfRule>
  </conditionalFormatting>
  <conditionalFormatting sqref="B456">
    <cfRule type="cellIs" dxfId="4288" priority="5975" stopIfTrue="1" operator="equal">
      <formula>"Title"</formula>
    </cfRule>
  </conditionalFormatting>
  <conditionalFormatting sqref="B456">
    <cfRule type="cellIs" dxfId="4287" priority="5976" stopIfTrue="1" operator="equal">
      <formula>"Adjustment to Income/Expense/Rate Base:"</formula>
    </cfRule>
  </conditionalFormatting>
  <conditionalFormatting sqref="B455">
    <cfRule type="cellIs" dxfId="4286" priority="5973" stopIfTrue="1" operator="equal">
      <formula>"Title"</formula>
    </cfRule>
  </conditionalFormatting>
  <conditionalFormatting sqref="B455">
    <cfRule type="cellIs" dxfId="4285" priority="5974" stopIfTrue="1" operator="equal">
      <formula>"Adjustment to Income/Expense/Rate Base:"</formula>
    </cfRule>
  </conditionalFormatting>
  <conditionalFormatting sqref="B457">
    <cfRule type="cellIs" dxfId="4284" priority="5971" stopIfTrue="1" operator="equal">
      <formula>"Title"</formula>
    </cfRule>
  </conditionalFormatting>
  <conditionalFormatting sqref="B457">
    <cfRule type="cellIs" dxfId="4283" priority="5972" stopIfTrue="1" operator="equal">
      <formula>"Adjustment to Income/Expense/Rate Base:"</formula>
    </cfRule>
  </conditionalFormatting>
  <conditionalFormatting sqref="B456">
    <cfRule type="cellIs" dxfId="4282" priority="5969" stopIfTrue="1" operator="equal">
      <formula>"Title"</formula>
    </cfRule>
  </conditionalFormatting>
  <conditionalFormatting sqref="B456">
    <cfRule type="cellIs" dxfId="4281" priority="5970" stopIfTrue="1" operator="equal">
      <formula>"Adjustment to Income/Expense/Rate Base:"</formula>
    </cfRule>
  </conditionalFormatting>
  <conditionalFormatting sqref="B458">
    <cfRule type="cellIs" dxfId="4280" priority="5966" stopIfTrue="1" operator="equal">
      <formula>"Adjustment to Income/Expense/Rate Base:"</formula>
    </cfRule>
  </conditionalFormatting>
  <conditionalFormatting sqref="B453">
    <cfRule type="cellIs" dxfId="4279" priority="5967" stopIfTrue="1" operator="equal">
      <formula>"Title"</formula>
    </cfRule>
  </conditionalFormatting>
  <conditionalFormatting sqref="B453">
    <cfRule type="cellIs" dxfId="4278" priority="5968" stopIfTrue="1" operator="equal">
      <formula>"Adjustment to Income/Expense/Rate Base:"</formula>
    </cfRule>
  </conditionalFormatting>
  <conditionalFormatting sqref="B459">
    <cfRule type="cellIs" dxfId="4277" priority="5961" stopIfTrue="1" operator="equal">
      <formula>"Adjustment to Income/Expense/Rate Base:"</formula>
    </cfRule>
  </conditionalFormatting>
  <conditionalFormatting sqref="B454">
    <cfRule type="cellIs" dxfId="4276" priority="5964" stopIfTrue="1" operator="equal">
      <formula>"Title"</formula>
    </cfRule>
  </conditionalFormatting>
  <conditionalFormatting sqref="B454">
    <cfRule type="cellIs" dxfId="4275" priority="5965" stopIfTrue="1" operator="equal">
      <formula>"Adjustment to Income/Expense/Rate Base:"</formula>
    </cfRule>
  </conditionalFormatting>
  <conditionalFormatting sqref="B453">
    <cfRule type="cellIs" dxfId="4274" priority="5962" stopIfTrue="1" operator="equal">
      <formula>"Title"</formula>
    </cfRule>
  </conditionalFormatting>
  <conditionalFormatting sqref="B453">
    <cfRule type="cellIs" dxfId="4273" priority="5963" stopIfTrue="1" operator="equal">
      <formula>"Adjustment to Income/Expense/Rate Base:"</formula>
    </cfRule>
  </conditionalFormatting>
  <conditionalFormatting sqref="B457">
    <cfRule type="cellIs" dxfId="4272" priority="5960" stopIfTrue="1" operator="equal">
      <formula>"Adjustment to Income/Expense/Rate Base:"</formula>
    </cfRule>
  </conditionalFormatting>
  <conditionalFormatting sqref="B458">
    <cfRule type="cellIs" dxfId="4271" priority="5957" stopIfTrue="1" operator="equal">
      <formula>"Adjustment to Income/Expense/Rate Base:"</formula>
    </cfRule>
  </conditionalFormatting>
  <conditionalFormatting sqref="B453">
    <cfRule type="cellIs" dxfId="4270" priority="5958" stopIfTrue="1" operator="equal">
      <formula>"Title"</formula>
    </cfRule>
  </conditionalFormatting>
  <conditionalFormatting sqref="B453">
    <cfRule type="cellIs" dxfId="4269" priority="5959" stopIfTrue="1" operator="equal">
      <formula>"Adjustment to Income/Expense/Rate Base:"</formula>
    </cfRule>
  </conditionalFormatting>
  <conditionalFormatting sqref="B454">
    <cfRule type="cellIs" dxfId="4268" priority="5956" stopIfTrue="1" operator="equal">
      <formula>"Adjustment to Income/Expense/Rate Base:"</formula>
    </cfRule>
  </conditionalFormatting>
  <conditionalFormatting sqref="B455">
    <cfRule type="cellIs" dxfId="4267" priority="5955" stopIfTrue="1" operator="equal">
      <formula>"Adjustment to Income/Expense/Rate Base:"</formula>
    </cfRule>
  </conditionalFormatting>
  <conditionalFormatting sqref="B456">
    <cfRule type="cellIs" dxfId="4266" priority="5954" stopIfTrue="1" operator="equal">
      <formula>"Adjustment to Income/Expense/Rate Base:"</formula>
    </cfRule>
  </conditionalFormatting>
  <conditionalFormatting sqref="B457">
    <cfRule type="cellIs" dxfId="4265" priority="5953" stopIfTrue="1" operator="equal">
      <formula>"Adjustment to Income/Expense/Rate Base:"</formula>
    </cfRule>
  </conditionalFormatting>
  <conditionalFormatting sqref="B453">
    <cfRule type="cellIs" dxfId="4264" priority="5952" stopIfTrue="1" operator="equal">
      <formula>"Adjustment to Income/Expense/Rate Base:"</formula>
    </cfRule>
  </conditionalFormatting>
  <conditionalFormatting sqref="B454">
    <cfRule type="cellIs" dxfId="4263" priority="5951" stopIfTrue="1" operator="equal">
      <formula>"Adjustment to Income/Expense/Rate Base:"</formula>
    </cfRule>
  </conditionalFormatting>
  <conditionalFormatting sqref="B458">
    <cfRule type="cellIs" dxfId="4262" priority="5948" stopIfTrue="1" operator="equal">
      <formula>"Adjustment to Income/Expense/Rate Base:"</formula>
    </cfRule>
  </conditionalFormatting>
  <conditionalFormatting sqref="B453">
    <cfRule type="cellIs" dxfId="4261" priority="5949" stopIfTrue="1" operator="equal">
      <formula>"Title"</formula>
    </cfRule>
  </conditionalFormatting>
  <conditionalFormatting sqref="B453">
    <cfRule type="cellIs" dxfId="4260" priority="5950" stopIfTrue="1" operator="equal">
      <formula>"Adjustment to Income/Expense/Rate Base:"</formula>
    </cfRule>
  </conditionalFormatting>
  <conditionalFormatting sqref="B459">
    <cfRule type="cellIs" dxfId="4259" priority="5943" stopIfTrue="1" operator="equal">
      <formula>"Adjustment to Income/Expense/Rate Base:"</formula>
    </cfRule>
  </conditionalFormatting>
  <conditionalFormatting sqref="B454">
    <cfRule type="cellIs" dxfId="4258" priority="5946" stopIfTrue="1" operator="equal">
      <formula>"Title"</formula>
    </cfRule>
  </conditionalFormatting>
  <conditionalFormatting sqref="B454">
    <cfRule type="cellIs" dxfId="4257" priority="5947" stopIfTrue="1" operator="equal">
      <formula>"Adjustment to Income/Expense/Rate Base:"</formula>
    </cfRule>
  </conditionalFormatting>
  <conditionalFormatting sqref="B453">
    <cfRule type="cellIs" dxfId="4256" priority="5944" stopIfTrue="1" operator="equal">
      <formula>"Title"</formula>
    </cfRule>
  </conditionalFormatting>
  <conditionalFormatting sqref="B453">
    <cfRule type="cellIs" dxfId="4255" priority="5945" stopIfTrue="1" operator="equal">
      <formula>"Adjustment to Income/Expense/Rate Base:"</formula>
    </cfRule>
  </conditionalFormatting>
  <conditionalFormatting sqref="B455">
    <cfRule type="cellIs" dxfId="4254" priority="5942" stopIfTrue="1" operator="equal">
      <formula>"Adjustment to Income/Expense/Rate Base:"</formula>
    </cfRule>
  </conditionalFormatting>
  <conditionalFormatting sqref="B456">
    <cfRule type="cellIs" dxfId="4253" priority="5941" stopIfTrue="1" operator="equal">
      <formula>"Adjustment to Income/Expense/Rate Base:"</formula>
    </cfRule>
  </conditionalFormatting>
  <conditionalFormatting sqref="B457">
    <cfRule type="cellIs" dxfId="4252" priority="5940" stopIfTrue="1" operator="equal">
      <formula>"Adjustment to Income/Expense/Rate Base:"</formula>
    </cfRule>
  </conditionalFormatting>
  <conditionalFormatting sqref="B458">
    <cfRule type="cellIs" dxfId="4251" priority="5937" stopIfTrue="1" operator="equal">
      <formula>"Adjustment to Income/Expense/Rate Base:"</formula>
    </cfRule>
  </conditionalFormatting>
  <conditionalFormatting sqref="B453">
    <cfRule type="cellIs" dxfId="4250" priority="5938" stopIfTrue="1" operator="equal">
      <formula>"Title"</formula>
    </cfRule>
  </conditionalFormatting>
  <conditionalFormatting sqref="B453">
    <cfRule type="cellIs" dxfId="4249" priority="5939" stopIfTrue="1" operator="equal">
      <formula>"Adjustment to Income/Expense/Rate Base:"</formula>
    </cfRule>
  </conditionalFormatting>
  <conditionalFormatting sqref="B454">
    <cfRule type="cellIs" dxfId="4248" priority="5936" stopIfTrue="1" operator="equal">
      <formula>"Adjustment to Income/Expense/Rate Base:"</formula>
    </cfRule>
  </conditionalFormatting>
  <conditionalFormatting sqref="B455">
    <cfRule type="cellIs" dxfId="4247" priority="5935" stopIfTrue="1" operator="equal">
      <formula>"Adjustment to Income/Expense/Rate Base:"</formula>
    </cfRule>
  </conditionalFormatting>
  <conditionalFormatting sqref="B460">
    <cfRule type="cellIs" dxfId="4246" priority="5930" stopIfTrue="1" operator="equal">
      <formula>"Adjustment to Income/Expense/Rate Base:"</formula>
    </cfRule>
  </conditionalFormatting>
  <conditionalFormatting sqref="B455">
    <cfRule type="cellIs" dxfId="4245" priority="5933" stopIfTrue="1" operator="equal">
      <formula>"Title"</formula>
    </cfRule>
  </conditionalFormatting>
  <conditionalFormatting sqref="B455">
    <cfRule type="cellIs" dxfId="4244" priority="5934" stopIfTrue="1" operator="equal">
      <formula>"Adjustment to Income/Expense/Rate Base:"</formula>
    </cfRule>
  </conditionalFormatting>
  <conditionalFormatting sqref="B454">
    <cfRule type="cellIs" dxfId="4243" priority="5931" stopIfTrue="1" operator="equal">
      <formula>"Title"</formula>
    </cfRule>
  </conditionalFormatting>
  <conditionalFormatting sqref="B454">
    <cfRule type="cellIs" dxfId="4242" priority="5932" stopIfTrue="1" operator="equal">
      <formula>"Adjustment to Income/Expense/Rate Base:"</formula>
    </cfRule>
  </conditionalFormatting>
  <conditionalFormatting sqref="B456">
    <cfRule type="cellIs" dxfId="4241" priority="5928" stopIfTrue="1" operator="equal">
      <formula>"Title"</formula>
    </cfRule>
  </conditionalFormatting>
  <conditionalFormatting sqref="B456">
    <cfRule type="cellIs" dxfId="4240" priority="5929" stopIfTrue="1" operator="equal">
      <formula>"Adjustment to Income/Expense/Rate Base:"</formula>
    </cfRule>
  </conditionalFormatting>
  <conditionalFormatting sqref="B455">
    <cfRule type="cellIs" dxfId="4239" priority="5926" stopIfTrue="1" operator="equal">
      <formula>"Title"</formula>
    </cfRule>
  </conditionalFormatting>
  <conditionalFormatting sqref="B455">
    <cfRule type="cellIs" dxfId="4238" priority="5927" stopIfTrue="1" operator="equal">
      <formula>"Adjustment to Income/Expense/Rate Base:"</formula>
    </cfRule>
  </conditionalFormatting>
  <conditionalFormatting sqref="B457">
    <cfRule type="cellIs" dxfId="4237" priority="5925" stopIfTrue="1" operator="equal">
      <formula>"Adjustment to Income/Expense/Rate Base:"</formula>
    </cfRule>
  </conditionalFormatting>
  <conditionalFormatting sqref="B458">
    <cfRule type="cellIs" dxfId="4236" priority="5922" stopIfTrue="1" operator="equal">
      <formula>"Adjustment to Income/Expense/Rate Base:"</formula>
    </cfRule>
  </conditionalFormatting>
  <conditionalFormatting sqref="B453">
    <cfRule type="cellIs" dxfId="4235" priority="5923" stopIfTrue="1" operator="equal">
      <formula>"Title"</formula>
    </cfRule>
  </conditionalFormatting>
  <conditionalFormatting sqref="B453">
    <cfRule type="cellIs" dxfId="4234" priority="5924" stopIfTrue="1" operator="equal">
      <formula>"Adjustment to Income/Expense/Rate Base:"</formula>
    </cfRule>
  </conditionalFormatting>
  <conditionalFormatting sqref="B459">
    <cfRule type="cellIs" dxfId="4233" priority="5917" stopIfTrue="1" operator="equal">
      <formula>"Adjustment to Income/Expense/Rate Base:"</formula>
    </cfRule>
  </conditionalFormatting>
  <conditionalFormatting sqref="B454">
    <cfRule type="cellIs" dxfId="4232" priority="5920" stopIfTrue="1" operator="equal">
      <formula>"Title"</formula>
    </cfRule>
  </conditionalFormatting>
  <conditionalFormatting sqref="B454">
    <cfRule type="cellIs" dxfId="4231" priority="5921" stopIfTrue="1" operator="equal">
      <formula>"Adjustment to Income/Expense/Rate Base:"</formula>
    </cfRule>
  </conditionalFormatting>
  <conditionalFormatting sqref="B453">
    <cfRule type="cellIs" dxfId="4230" priority="5918" stopIfTrue="1" operator="equal">
      <formula>"Title"</formula>
    </cfRule>
  </conditionalFormatting>
  <conditionalFormatting sqref="B453">
    <cfRule type="cellIs" dxfId="4229" priority="5919" stopIfTrue="1" operator="equal">
      <formula>"Adjustment to Income/Expense/Rate Base:"</formula>
    </cfRule>
  </conditionalFormatting>
  <conditionalFormatting sqref="B460">
    <cfRule type="cellIs" dxfId="4228" priority="5912" stopIfTrue="1" operator="equal">
      <formula>"Adjustment to Income/Expense/Rate Base:"</formula>
    </cfRule>
  </conditionalFormatting>
  <conditionalFormatting sqref="B455">
    <cfRule type="cellIs" dxfId="4227" priority="5915" stopIfTrue="1" operator="equal">
      <formula>"Title"</formula>
    </cfRule>
  </conditionalFormatting>
  <conditionalFormatting sqref="B455">
    <cfRule type="cellIs" dxfId="4226" priority="5916" stopIfTrue="1" operator="equal">
      <formula>"Adjustment to Income/Expense/Rate Base:"</formula>
    </cfRule>
  </conditionalFormatting>
  <conditionalFormatting sqref="B454">
    <cfRule type="cellIs" dxfId="4225" priority="5913" stopIfTrue="1" operator="equal">
      <formula>"Title"</formula>
    </cfRule>
  </conditionalFormatting>
  <conditionalFormatting sqref="B454">
    <cfRule type="cellIs" dxfId="4224" priority="5914" stopIfTrue="1" operator="equal">
      <formula>"Adjustment to Income/Expense/Rate Base:"</formula>
    </cfRule>
  </conditionalFormatting>
  <conditionalFormatting sqref="B456">
    <cfRule type="cellIs" dxfId="4223" priority="5911" stopIfTrue="1" operator="equal">
      <formula>"Adjustment to Income/Expense/Rate Base:"</formula>
    </cfRule>
  </conditionalFormatting>
  <conditionalFormatting sqref="B457">
    <cfRule type="cellIs" dxfId="4222" priority="5910" stopIfTrue="1" operator="equal">
      <formula>"Adjustment to Income/Expense/Rate Base:"</formula>
    </cfRule>
  </conditionalFormatting>
  <conditionalFormatting sqref="B456">
    <cfRule type="cellIs" dxfId="4221" priority="5908" stopIfTrue="1" operator="equal">
      <formula>"Title"</formula>
    </cfRule>
  </conditionalFormatting>
  <conditionalFormatting sqref="B456">
    <cfRule type="cellIs" dxfId="4220" priority="5909" stopIfTrue="1" operator="equal">
      <formula>"Adjustment to Income/Expense/Rate Base:"</formula>
    </cfRule>
  </conditionalFormatting>
  <conditionalFormatting sqref="B455">
    <cfRule type="cellIs" dxfId="4219" priority="5906" stopIfTrue="1" operator="equal">
      <formula>"Title"</formula>
    </cfRule>
  </conditionalFormatting>
  <conditionalFormatting sqref="B455">
    <cfRule type="cellIs" dxfId="4218" priority="5907" stopIfTrue="1" operator="equal">
      <formula>"Adjustment to Income/Expense/Rate Base:"</formula>
    </cfRule>
  </conditionalFormatting>
  <conditionalFormatting sqref="B457">
    <cfRule type="cellIs" dxfId="4217" priority="5904" stopIfTrue="1" operator="equal">
      <formula>"Title"</formula>
    </cfRule>
  </conditionalFormatting>
  <conditionalFormatting sqref="B457">
    <cfRule type="cellIs" dxfId="4216" priority="5905" stopIfTrue="1" operator="equal">
      <formula>"Adjustment to Income/Expense/Rate Base:"</formula>
    </cfRule>
  </conditionalFormatting>
  <conditionalFormatting sqref="B456">
    <cfRule type="cellIs" dxfId="4215" priority="5902" stopIfTrue="1" operator="equal">
      <formula>"Title"</formula>
    </cfRule>
  </conditionalFormatting>
  <conditionalFormatting sqref="B456">
    <cfRule type="cellIs" dxfId="4214" priority="5903" stopIfTrue="1" operator="equal">
      <formula>"Adjustment to Income/Expense/Rate Base:"</formula>
    </cfRule>
  </conditionalFormatting>
  <conditionalFormatting sqref="B458">
    <cfRule type="cellIs" dxfId="4213" priority="5899" stopIfTrue="1" operator="equal">
      <formula>"Adjustment to Income/Expense/Rate Base:"</formula>
    </cfRule>
  </conditionalFormatting>
  <conditionalFormatting sqref="B453">
    <cfRule type="cellIs" dxfId="4212" priority="5900" stopIfTrue="1" operator="equal">
      <formula>"Title"</formula>
    </cfRule>
  </conditionalFormatting>
  <conditionalFormatting sqref="B453">
    <cfRule type="cellIs" dxfId="4211" priority="5901" stopIfTrue="1" operator="equal">
      <formula>"Adjustment to Income/Expense/Rate Base:"</formula>
    </cfRule>
  </conditionalFormatting>
  <conditionalFormatting sqref="B459">
    <cfRule type="cellIs" dxfId="4210" priority="5894" stopIfTrue="1" operator="equal">
      <formula>"Adjustment to Income/Expense/Rate Base:"</formula>
    </cfRule>
  </conditionalFormatting>
  <conditionalFormatting sqref="B454">
    <cfRule type="cellIs" dxfId="4209" priority="5897" stopIfTrue="1" operator="equal">
      <formula>"Title"</formula>
    </cfRule>
  </conditionalFormatting>
  <conditionalFormatting sqref="B454">
    <cfRule type="cellIs" dxfId="4208" priority="5898" stopIfTrue="1" operator="equal">
      <formula>"Adjustment to Income/Expense/Rate Base:"</formula>
    </cfRule>
  </conditionalFormatting>
  <conditionalFormatting sqref="B453">
    <cfRule type="cellIs" dxfId="4207" priority="5895" stopIfTrue="1" operator="equal">
      <formula>"Title"</formula>
    </cfRule>
  </conditionalFormatting>
  <conditionalFormatting sqref="B453">
    <cfRule type="cellIs" dxfId="4206" priority="5896" stopIfTrue="1" operator="equal">
      <formula>"Adjustment to Income/Expense/Rate Base:"</formula>
    </cfRule>
  </conditionalFormatting>
  <conditionalFormatting sqref="B460">
    <cfRule type="cellIs" dxfId="4205" priority="5889" stopIfTrue="1" operator="equal">
      <formula>"Adjustment to Income/Expense/Rate Base:"</formula>
    </cfRule>
  </conditionalFormatting>
  <conditionalFormatting sqref="B455">
    <cfRule type="cellIs" dxfId="4204" priority="5892" stopIfTrue="1" operator="equal">
      <formula>"Title"</formula>
    </cfRule>
  </conditionalFormatting>
  <conditionalFormatting sqref="B455">
    <cfRule type="cellIs" dxfId="4203" priority="5893" stopIfTrue="1" operator="equal">
      <formula>"Adjustment to Income/Expense/Rate Base:"</formula>
    </cfRule>
  </conditionalFormatting>
  <conditionalFormatting sqref="B454">
    <cfRule type="cellIs" dxfId="4202" priority="5890" stopIfTrue="1" operator="equal">
      <formula>"Title"</formula>
    </cfRule>
  </conditionalFormatting>
  <conditionalFormatting sqref="B454">
    <cfRule type="cellIs" dxfId="4201" priority="5891" stopIfTrue="1" operator="equal">
      <formula>"Adjustment to Income/Expense/Rate Base:"</formula>
    </cfRule>
  </conditionalFormatting>
  <conditionalFormatting sqref="B456">
    <cfRule type="cellIs" dxfId="4200" priority="5887" stopIfTrue="1" operator="equal">
      <formula>"Title"</formula>
    </cfRule>
  </conditionalFormatting>
  <conditionalFormatting sqref="B456">
    <cfRule type="cellIs" dxfId="4199" priority="5888" stopIfTrue="1" operator="equal">
      <formula>"Adjustment to Income/Expense/Rate Base:"</formula>
    </cfRule>
  </conditionalFormatting>
  <conditionalFormatting sqref="B455">
    <cfRule type="cellIs" dxfId="4198" priority="5885" stopIfTrue="1" operator="equal">
      <formula>"Title"</formula>
    </cfRule>
  </conditionalFormatting>
  <conditionalFormatting sqref="B455">
    <cfRule type="cellIs" dxfId="4197" priority="5886" stopIfTrue="1" operator="equal">
      <formula>"Adjustment to Income/Expense/Rate Base:"</formula>
    </cfRule>
  </conditionalFormatting>
  <conditionalFormatting sqref="B457">
    <cfRule type="cellIs" dxfId="4196" priority="5884" stopIfTrue="1" operator="equal">
      <formula>"Adjustment to Income/Expense/Rate Base:"</formula>
    </cfRule>
  </conditionalFormatting>
  <conditionalFormatting sqref="B458">
    <cfRule type="cellIs" dxfId="4195" priority="5881" stopIfTrue="1" operator="equal">
      <formula>"Adjustment to Income/Expense/Rate Base:"</formula>
    </cfRule>
  </conditionalFormatting>
  <conditionalFormatting sqref="B453">
    <cfRule type="cellIs" dxfId="4194" priority="5882" stopIfTrue="1" operator="equal">
      <formula>"Title"</formula>
    </cfRule>
  </conditionalFormatting>
  <conditionalFormatting sqref="B453">
    <cfRule type="cellIs" dxfId="4193" priority="5883" stopIfTrue="1" operator="equal">
      <formula>"Adjustment to Income/Expense/Rate Base:"</formula>
    </cfRule>
  </conditionalFormatting>
  <conditionalFormatting sqref="B456">
    <cfRule type="cellIs" dxfId="4192" priority="5880" stopIfTrue="1" operator="equal">
      <formula>"Adjustment to Income/Expense/Rate Base:"</formula>
    </cfRule>
  </conditionalFormatting>
  <conditionalFormatting sqref="B457">
    <cfRule type="cellIs" dxfId="4191" priority="5879" stopIfTrue="1" operator="equal">
      <formula>"Adjustment to Income/Expense/Rate Base:"</formula>
    </cfRule>
  </conditionalFormatting>
  <conditionalFormatting sqref="B453">
    <cfRule type="cellIs" dxfId="4190" priority="5878" stopIfTrue="1" operator="equal">
      <formula>"Adjustment to Income/Expense/Rate Base:"</formula>
    </cfRule>
  </conditionalFormatting>
  <conditionalFormatting sqref="B454">
    <cfRule type="cellIs" dxfId="4189" priority="5877" stopIfTrue="1" operator="equal">
      <formula>"Adjustment to Income/Expense/Rate Base:"</formula>
    </cfRule>
  </conditionalFormatting>
  <conditionalFormatting sqref="B455">
    <cfRule type="cellIs" dxfId="4188" priority="5876" stopIfTrue="1" operator="equal">
      <formula>"Adjustment to Income/Expense/Rate Base:"</formula>
    </cfRule>
  </conditionalFormatting>
  <conditionalFormatting sqref="B456">
    <cfRule type="cellIs" dxfId="4187" priority="5875" stopIfTrue="1" operator="equal">
      <formula>"Adjustment to Income/Expense/Rate Base:"</formula>
    </cfRule>
  </conditionalFormatting>
  <conditionalFormatting sqref="B453">
    <cfRule type="cellIs" dxfId="4186" priority="5874" stopIfTrue="1" operator="equal">
      <formula>"Adjustment to Income/Expense/Rate Base:"</formula>
    </cfRule>
  </conditionalFormatting>
  <conditionalFormatting sqref="B457">
    <cfRule type="cellIs" dxfId="4185" priority="5873" stopIfTrue="1" operator="equal">
      <formula>"Adjustment to Income/Expense/Rate Base:"</formula>
    </cfRule>
  </conditionalFormatting>
  <conditionalFormatting sqref="B458">
    <cfRule type="cellIs" dxfId="4184" priority="5870" stopIfTrue="1" operator="equal">
      <formula>"Adjustment to Income/Expense/Rate Base:"</formula>
    </cfRule>
  </conditionalFormatting>
  <conditionalFormatting sqref="B453">
    <cfRule type="cellIs" dxfId="4183" priority="5871" stopIfTrue="1" operator="equal">
      <formula>"Title"</formula>
    </cfRule>
  </conditionalFormatting>
  <conditionalFormatting sqref="B453">
    <cfRule type="cellIs" dxfId="4182" priority="5872" stopIfTrue="1" operator="equal">
      <formula>"Adjustment to Income/Expense/Rate Base:"</formula>
    </cfRule>
  </conditionalFormatting>
  <conditionalFormatting sqref="B454">
    <cfRule type="cellIs" dxfId="4181" priority="5869" stopIfTrue="1" operator="equal">
      <formula>"Adjustment to Income/Expense/Rate Base:"</formula>
    </cfRule>
  </conditionalFormatting>
  <conditionalFormatting sqref="B455">
    <cfRule type="cellIs" dxfId="4180" priority="5868" stopIfTrue="1" operator="equal">
      <formula>"Adjustment to Income/Expense/Rate Base:"</formula>
    </cfRule>
  </conditionalFormatting>
  <conditionalFormatting sqref="B456">
    <cfRule type="cellIs" dxfId="4179" priority="5867" stopIfTrue="1" operator="equal">
      <formula>"Adjustment to Income/Expense/Rate Base:"</formula>
    </cfRule>
  </conditionalFormatting>
  <conditionalFormatting sqref="B457">
    <cfRule type="cellIs" dxfId="4178" priority="5866" stopIfTrue="1" operator="equal">
      <formula>"Adjustment to Income/Expense/Rate Base:"</formula>
    </cfRule>
  </conditionalFormatting>
  <conditionalFormatting sqref="B453">
    <cfRule type="cellIs" dxfId="4177" priority="5865" stopIfTrue="1" operator="equal">
      <formula>"Adjustment to Income/Expense/Rate Base:"</formula>
    </cfRule>
  </conditionalFormatting>
  <conditionalFormatting sqref="B454">
    <cfRule type="cellIs" dxfId="4176" priority="5864" stopIfTrue="1" operator="equal">
      <formula>"Adjustment to Income/Expense/Rate Base:"</formula>
    </cfRule>
  </conditionalFormatting>
  <conditionalFormatting sqref="B459">
    <cfRule type="cellIs" dxfId="4175" priority="5859" stopIfTrue="1" operator="equal">
      <formula>"Adjustment to Income/Expense/Rate Base:"</formula>
    </cfRule>
  </conditionalFormatting>
  <conditionalFormatting sqref="B454">
    <cfRule type="cellIs" dxfId="4174" priority="5862" stopIfTrue="1" operator="equal">
      <formula>"Title"</formula>
    </cfRule>
  </conditionalFormatting>
  <conditionalFormatting sqref="B454">
    <cfRule type="cellIs" dxfId="4173" priority="5863" stopIfTrue="1" operator="equal">
      <formula>"Adjustment to Income/Expense/Rate Base:"</formula>
    </cfRule>
  </conditionalFormatting>
  <conditionalFormatting sqref="B453">
    <cfRule type="cellIs" dxfId="4172" priority="5860" stopIfTrue="1" operator="equal">
      <formula>"Title"</formula>
    </cfRule>
  </conditionalFormatting>
  <conditionalFormatting sqref="B453">
    <cfRule type="cellIs" dxfId="4171" priority="5861" stopIfTrue="1" operator="equal">
      <formula>"Adjustment to Income/Expense/Rate Base:"</formula>
    </cfRule>
  </conditionalFormatting>
  <conditionalFormatting sqref="B460">
    <cfRule type="cellIs" dxfId="4170" priority="5854" stopIfTrue="1" operator="equal">
      <formula>"Adjustment to Income/Expense/Rate Base:"</formula>
    </cfRule>
  </conditionalFormatting>
  <conditionalFormatting sqref="B455">
    <cfRule type="cellIs" dxfId="4169" priority="5857" stopIfTrue="1" operator="equal">
      <formula>"Title"</formula>
    </cfRule>
  </conditionalFormatting>
  <conditionalFormatting sqref="B455">
    <cfRule type="cellIs" dxfId="4168" priority="5858" stopIfTrue="1" operator="equal">
      <formula>"Adjustment to Income/Expense/Rate Base:"</formula>
    </cfRule>
  </conditionalFormatting>
  <conditionalFormatting sqref="B454">
    <cfRule type="cellIs" dxfId="4167" priority="5855" stopIfTrue="1" operator="equal">
      <formula>"Title"</formula>
    </cfRule>
  </conditionalFormatting>
  <conditionalFormatting sqref="B454">
    <cfRule type="cellIs" dxfId="4166" priority="5856" stopIfTrue="1" operator="equal">
      <formula>"Adjustment to Income/Expense/Rate Base:"</formula>
    </cfRule>
  </conditionalFormatting>
  <conditionalFormatting sqref="B456">
    <cfRule type="cellIs" dxfId="4165" priority="5853" stopIfTrue="1" operator="equal">
      <formula>"Adjustment to Income/Expense/Rate Base:"</formula>
    </cfRule>
  </conditionalFormatting>
  <conditionalFormatting sqref="B457">
    <cfRule type="cellIs" dxfId="4164" priority="5852" stopIfTrue="1" operator="equal">
      <formula>"Adjustment to Income/Expense/Rate Base:"</formula>
    </cfRule>
  </conditionalFormatting>
  <conditionalFormatting sqref="B458">
    <cfRule type="cellIs" dxfId="4163" priority="5849" stopIfTrue="1" operator="equal">
      <formula>"Adjustment to Income/Expense/Rate Base:"</formula>
    </cfRule>
  </conditionalFormatting>
  <conditionalFormatting sqref="B453">
    <cfRule type="cellIs" dxfId="4162" priority="5850" stopIfTrue="1" operator="equal">
      <formula>"Title"</formula>
    </cfRule>
  </conditionalFormatting>
  <conditionalFormatting sqref="B453">
    <cfRule type="cellIs" dxfId="4161" priority="5851" stopIfTrue="1" operator="equal">
      <formula>"Adjustment to Income/Expense/Rate Base:"</formula>
    </cfRule>
  </conditionalFormatting>
  <conditionalFormatting sqref="B459">
    <cfRule type="cellIs" dxfId="4160" priority="5844" stopIfTrue="1" operator="equal">
      <formula>"Adjustment to Income/Expense/Rate Base:"</formula>
    </cfRule>
  </conditionalFormatting>
  <conditionalFormatting sqref="B454">
    <cfRule type="cellIs" dxfId="4159" priority="5847" stopIfTrue="1" operator="equal">
      <formula>"Title"</formula>
    </cfRule>
  </conditionalFormatting>
  <conditionalFormatting sqref="B454">
    <cfRule type="cellIs" dxfId="4158" priority="5848" stopIfTrue="1" operator="equal">
      <formula>"Adjustment to Income/Expense/Rate Base:"</formula>
    </cfRule>
  </conditionalFormatting>
  <conditionalFormatting sqref="B453">
    <cfRule type="cellIs" dxfId="4157" priority="5845" stopIfTrue="1" operator="equal">
      <formula>"Title"</formula>
    </cfRule>
  </conditionalFormatting>
  <conditionalFormatting sqref="B453">
    <cfRule type="cellIs" dxfId="4156" priority="5846" stopIfTrue="1" operator="equal">
      <formula>"Adjustment to Income/Expense/Rate Base:"</formula>
    </cfRule>
  </conditionalFormatting>
  <conditionalFormatting sqref="B455">
    <cfRule type="cellIs" dxfId="4155" priority="5843" stopIfTrue="1" operator="equal">
      <formula>"Adjustment to Income/Expense/Rate Base:"</formula>
    </cfRule>
  </conditionalFormatting>
  <conditionalFormatting sqref="B456">
    <cfRule type="cellIs" dxfId="4154" priority="5842" stopIfTrue="1" operator="equal">
      <formula>"Adjustment to Income/Expense/Rate Base:"</formula>
    </cfRule>
  </conditionalFormatting>
  <conditionalFormatting sqref="B460">
    <cfRule type="cellIs" dxfId="4153" priority="5837" stopIfTrue="1" operator="equal">
      <formula>"Adjustment to Income/Expense/Rate Base:"</formula>
    </cfRule>
  </conditionalFormatting>
  <conditionalFormatting sqref="B455">
    <cfRule type="cellIs" dxfId="4152" priority="5840" stopIfTrue="1" operator="equal">
      <formula>"Title"</formula>
    </cfRule>
  </conditionalFormatting>
  <conditionalFormatting sqref="B455">
    <cfRule type="cellIs" dxfId="4151" priority="5841" stopIfTrue="1" operator="equal">
      <formula>"Adjustment to Income/Expense/Rate Base:"</formula>
    </cfRule>
  </conditionalFormatting>
  <conditionalFormatting sqref="B454">
    <cfRule type="cellIs" dxfId="4150" priority="5838" stopIfTrue="1" operator="equal">
      <formula>"Title"</formula>
    </cfRule>
  </conditionalFormatting>
  <conditionalFormatting sqref="B454">
    <cfRule type="cellIs" dxfId="4149" priority="5839" stopIfTrue="1" operator="equal">
      <formula>"Adjustment to Income/Expense/Rate Base:"</formula>
    </cfRule>
  </conditionalFormatting>
  <conditionalFormatting sqref="B456">
    <cfRule type="cellIs" dxfId="4148" priority="5835" stopIfTrue="1" operator="equal">
      <formula>"Title"</formula>
    </cfRule>
  </conditionalFormatting>
  <conditionalFormatting sqref="B456">
    <cfRule type="cellIs" dxfId="4147" priority="5836" stopIfTrue="1" operator="equal">
      <formula>"Adjustment to Income/Expense/Rate Base:"</formula>
    </cfRule>
  </conditionalFormatting>
  <conditionalFormatting sqref="B455">
    <cfRule type="cellIs" dxfId="4146" priority="5833" stopIfTrue="1" operator="equal">
      <formula>"Title"</formula>
    </cfRule>
  </conditionalFormatting>
  <conditionalFormatting sqref="B455">
    <cfRule type="cellIs" dxfId="4145" priority="5834" stopIfTrue="1" operator="equal">
      <formula>"Adjustment to Income/Expense/Rate Base:"</formula>
    </cfRule>
  </conditionalFormatting>
  <conditionalFormatting sqref="B457">
    <cfRule type="cellIs" dxfId="4144" priority="5832" stopIfTrue="1" operator="equal">
      <formula>"Adjustment to Income/Expense/Rate Base:"</formula>
    </cfRule>
  </conditionalFormatting>
  <conditionalFormatting sqref="B458">
    <cfRule type="cellIs" dxfId="4143" priority="5829" stopIfTrue="1" operator="equal">
      <formula>"Adjustment to Income/Expense/Rate Base:"</formula>
    </cfRule>
  </conditionalFormatting>
  <conditionalFormatting sqref="B453">
    <cfRule type="cellIs" dxfId="4142" priority="5830" stopIfTrue="1" operator="equal">
      <formula>"Title"</formula>
    </cfRule>
  </conditionalFormatting>
  <conditionalFormatting sqref="B453">
    <cfRule type="cellIs" dxfId="4141" priority="5831" stopIfTrue="1" operator="equal">
      <formula>"Adjustment to Income/Expense/Rate Base:"</formula>
    </cfRule>
  </conditionalFormatting>
  <conditionalFormatting sqref="B459">
    <cfRule type="cellIs" dxfId="4140" priority="5824" stopIfTrue="1" operator="equal">
      <formula>"Adjustment to Income/Expense/Rate Base:"</formula>
    </cfRule>
  </conditionalFormatting>
  <conditionalFormatting sqref="B454">
    <cfRule type="cellIs" dxfId="4139" priority="5827" stopIfTrue="1" operator="equal">
      <formula>"Title"</formula>
    </cfRule>
  </conditionalFormatting>
  <conditionalFormatting sqref="B454">
    <cfRule type="cellIs" dxfId="4138" priority="5828" stopIfTrue="1" operator="equal">
      <formula>"Adjustment to Income/Expense/Rate Base:"</formula>
    </cfRule>
  </conditionalFormatting>
  <conditionalFormatting sqref="B453">
    <cfRule type="cellIs" dxfId="4137" priority="5825" stopIfTrue="1" operator="equal">
      <formula>"Title"</formula>
    </cfRule>
  </conditionalFormatting>
  <conditionalFormatting sqref="B453">
    <cfRule type="cellIs" dxfId="4136" priority="5826" stopIfTrue="1" operator="equal">
      <formula>"Adjustment to Income/Expense/Rate Base:"</formula>
    </cfRule>
  </conditionalFormatting>
  <conditionalFormatting sqref="B460">
    <cfRule type="cellIs" dxfId="4135" priority="5819" stopIfTrue="1" operator="equal">
      <formula>"Adjustment to Income/Expense/Rate Base:"</formula>
    </cfRule>
  </conditionalFormatting>
  <conditionalFormatting sqref="B455">
    <cfRule type="cellIs" dxfId="4134" priority="5822" stopIfTrue="1" operator="equal">
      <formula>"Title"</formula>
    </cfRule>
  </conditionalFormatting>
  <conditionalFormatting sqref="B455">
    <cfRule type="cellIs" dxfId="4133" priority="5823" stopIfTrue="1" operator="equal">
      <formula>"Adjustment to Income/Expense/Rate Base:"</formula>
    </cfRule>
  </conditionalFormatting>
  <conditionalFormatting sqref="B454">
    <cfRule type="cellIs" dxfId="4132" priority="5820" stopIfTrue="1" operator="equal">
      <formula>"Title"</formula>
    </cfRule>
  </conditionalFormatting>
  <conditionalFormatting sqref="B454">
    <cfRule type="cellIs" dxfId="4131" priority="5821" stopIfTrue="1" operator="equal">
      <formula>"Adjustment to Income/Expense/Rate Base:"</formula>
    </cfRule>
  </conditionalFormatting>
  <conditionalFormatting sqref="B456">
    <cfRule type="cellIs" dxfId="4130" priority="5818" stopIfTrue="1" operator="equal">
      <formula>"Adjustment to Income/Expense/Rate Base:"</formula>
    </cfRule>
  </conditionalFormatting>
  <conditionalFormatting sqref="B457">
    <cfRule type="cellIs" dxfId="4129" priority="5817" stopIfTrue="1" operator="equal">
      <formula>"Adjustment to Income/Expense/Rate Base:"</formula>
    </cfRule>
  </conditionalFormatting>
  <conditionalFormatting sqref="B455">
    <cfRule type="cellIs" dxfId="4128" priority="5816" stopIfTrue="1" operator="equal">
      <formula>"Adjustment to Income/Expense/Rate Base:"</formula>
    </cfRule>
  </conditionalFormatting>
  <conditionalFormatting sqref="B456">
    <cfRule type="cellIs" dxfId="4127" priority="5815" stopIfTrue="1" operator="equal">
      <formula>"Adjustment to Income/Expense/Rate Base:"</formula>
    </cfRule>
  </conditionalFormatting>
  <conditionalFormatting sqref="B453">
    <cfRule type="cellIs" dxfId="4126" priority="5814" stopIfTrue="1" operator="equal">
      <formula>"Adjustment to Income/Expense/Rate Base:"</formula>
    </cfRule>
  </conditionalFormatting>
  <conditionalFormatting sqref="B454">
    <cfRule type="cellIs" dxfId="4125" priority="5813" stopIfTrue="1" operator="equal">
      <formula>"Adjustment to Income/Expense/Rate Base:"</formula>
    </cfRule>
  </conditionalFormatting>
  <conditionalFormatting sqref="B455">
    <cfRule type="cellIs" dxfId="4124" priority="5812" stopIfTrue="1" operator="equal">
      <formula>"Adjustment to Income/Expense/Rate Base:"</formula>
    </cfRule>
  </conditionalFormatting>
  <conditionalFormatting sqref="B456">
    <cfRule type="cellIs" dxfId="4123" priority="5811" stopIfTrue="1" operator="equal">
      <formula>"Adjustment to Income/Expense/Rate Base:"</formula>
    </cfRule>
  </conditionalFormatting>
  <conditionalFormatting sqref="B457">
    <cfRule type="cellIs" dxfId="4122" priority="5810" stopIfTrue="1" operator="equal">
      <formula>"Adjustment to Income/Expense/Rate Base:"</formula>
    </cfRule>
  </conditionalFormatting>
  <conditionalFormatting sqref="B453">
    <cfRule type="cellIs" dxfId="4121" priority="5809" stopIfTrue="1" operator="equal">
      <formula>"Adjustment to Income/Expense/Rate Base:"</formula>
    </cfRule>
  </conditionalFormatting>
  <conditionalFormatting sqref="B454">
    <cfRule type="cellIs" dxfId="4120" priority="5808" stopIfTrue="1" operator="equal">
      <formula>"Adjustment to Income/Expense/Rate Base:"</formula>
    </cfRule>
  </conditionalFormatting>
  <conditionalFormatting sqref="B455">
    <cfRule type="cellIs" dxfId="4119" priority="5807" stopIfTrue="1" operator="equal">
      <formula>"Adjustment to Income/Expense/Rate Base:"</formula>
    </cfRule>
  </conditionalFormatting>
  <conditionalFormatting sqref="B456">
    <cfRule type="cellIs" dxfId="4118" priority="5806" stopIfTrue="1" operator="equal">
      <formula>"Adjustment to Income/Expense/Rate Base:"</formula>
    </cfRule>
  </conditionalFormatting>
  <conditionalFormatting sqref="B453">
    <cfRule type="cellIs" dxfId="4117" priority="5805" stopIfTrue="1" operator="equal">
      <formula>"Adjustment to Income/Expense/Rate Base:"</formula>
    </cfRule>
  </conditionalFormatting>
  <conditionalFormatting sqref="B458">
    <cfRule type="cellIs" dxfId="4116" priority="5798" stopIfTrue="1" operator="equal">
      <formula>"Adjustment to Income/Expense/Rate Base:"</formula>
    </cfRule>
  </conditionalFormatting>
  <conditionalFormatting sqref="B453">
    <cfRule type="cellIs" dxfId="4115" priority="5801" stopIfTrue="1" operator="equal">
      <formula>"Title"</formula>
    </cfRule>
  </conditionalFormatting>
  <conditionalFormatting sqref="B453">
    <cfRule type="cellIs" dxfId="4114" priority="5802" stopIfTrue="1" operator="equal">
      <formula>"Adjustment to Income/Expense/Rate Base:"</formula>
    </cfRule>
  </conditionalFormatting>
  <conditionalFormatting sqref="B452">
    <cfRule type="cellIs" dxfId="4113" priority="5799" stopIfTrue="1" operator="equal">
      <formula>"Title"</formula>
    </cfRule>
  </conditionalFormatting>
  <conditionalFormatting sqref="B452">
    <cfRule type="cellIs" dxfId="4112" priority="5800" stopIfTrue="1" operator="equal">
      <formula>"Adjustment to Income/Expense/Rate Base:"</formula>
    </cfRule>
  </conditionalFormatting>
  <conditionalFormatting sqref="B459">
    <cfRule type="cellIs" dxfId="4111" priority="5793" stopIfTrue="1" operator="equal">
      <formula>"Adjustment to Income/Expense/Rate Base:"</formula>
    </cfRule>
  </conditionalFormatting>
  <conditionalFormatting sqref="B454">
    <cfRule type="cellIs" dxfId="4110" priority="5796" stopIfTrue="1" operator="equal">
      <formula>"Title"</formula>
    </cfRule>
  </conditionalFormatting>
  <conditionalFormatting sqref="B454">
    <cfRule type="cellIs" dxfId="4109" priority="5797" stopIfTrue="1" operator="equal">
      <formula>"Adjustment to Income/Expense/Rate Base:"</formula>
    </cfRule>
  </conditionalFormatting>
  <conditionalFormatting sqref="B453">
    <cfRule type="cellIs" dxfId="4108" priority="5794" stopIfTrue="1" operator="equal">
      <formula>"Title"</formula>
    </cfRule>
  </conditionalFormatting>
  <conditionalFormatting sqref="B453">
    <cfRule type="cellIs" dxfId="4107" priority="5795" stopIfTrue="1" operator="equal">
      <formula>"Adjustment to Income/Expense/Rate Base:"</formula>
    </cfRule>
  </conditionalFormatting>
  <conditionalFormatting sqref="B455">
    <cfRule type="cellIs" dxfId="4106" priority="5786" stopIfTrue="1" operator="equal">
      <formula>"Adjustment to Income/Expense/Rate Base:"</formula>
    </cfRule>
  </conditionalFormatting>
  <conditionalFormatting sqref="B456">
    <cfRule type="cellIs" dxfId="4105" priority="5781" stopIfTrue="1" operator="equal">
      <formula>"Adjustment to Income/Expense/Rate Base:"</formula>
    </cfRule>
  </conditionalFormatting>
  <conditionalFormatting sqref="B451">
    <cfRule type="cellIs" dxfId="4104" priority="5784" stopIfTrue="1" operator="equal">
      <formula>"Title"</formula>
    </cfRule>
  </conditionalFormatting>
  <conditionalFormatting sqref="B451">
    <cfRule type="cellIs" dxfId="4103" priority="5785" stopIfTrue="1" operator="equal">
      <formula>"Adjustment to Income/Expense/Rate Base:"</formula>
    </cfRule>
  </conditionalFormatting>
  <conditionalFormatting sqref="B457">
    <cfRule type="cellIs" dxfId="4102" priority="5774" stopIfTrue="1" operator="equal">
      <formula>"Adjustment to Income/Expense/Rate Base:"</formula>
    </cfRule>
  </conditionalFormatting>
  <conditionalFormatting sqref="B452">
    <cfRule type="cellIs" dxfId="4101" priority="5777" stopIfTrue="1" operator="equal">
      <formula>"Title"</formula>
    </cfRule>
  </conditionalFormatting>
  <conditionalFormatting sqref="B452">
    <cfRule type="cellIs" dxfId="4100" priority="5778" stopIfTrue="1" operator="equal">
      <formula>"Adjustment to Income/Expense/Rate Base:"</formula>
    </cfRule>
  </conditionalFormatting>
  <conditionalFormatting sqref="B451">
    <cfRule type="cellIs" dxfId="4099" priority="5775" stopIfTrue="1" operator="equal">
      <formula>"Title"</formula>
    </cfRule>
  </conditionalFormatting>
  <conditionalFormatting sqref="B451">
    <cfRule type="cellIs" dxfId="4098" priority="5776" stopIfTrue="1" operator="equal">
      <formula>"Adjustment to Income/Expense/Rate Base:"</formula>
    </cfRule>
  </conditionalFormatting>
  <conditionalFormatting sqref="B458">
    <cfRule type="cellIs" dxfId="4097" priority="5769" stopIfTrue="1" operator="equal">
      <formula>"Adjustment to Income/Expense/Rate Base:"</formula>
    </cfRule>
  </conditionalFormatting>
  <conditionalFormatting sqref="B453">
    <cfRule type="cellIs" dxfId="4096" priority="5772" stopIfTrue="1" operator="equal">
      <formula>"Title"</formula>
    </cfRule>
  </conditionalFormatting>
  <conditionalFormatting sqref="B453">
    <cfRule type="cellIs" dxfId="4095" priority="5773" stopIfTrue="1" operator="equal">
      <formula>"Adjustment to Income/Expense/Rate Base:"</formula>
    </cfRule>
  </conditionalFormatting>
  <conditionalFormatting sqref="B452">
    <cfRule type="cellIs" dxfId="4094" priority="5770" stopIfTrue="1" operator="equal">
      <formula>"Title"</formula>
    </cfRule>
  </conditionalFormatting>
  <conditionalFormatting sqref="B452">
    <cfRule type="cellIs" dxfId="4093" priority="5771" stopIfTrue="1" operator="equal">
      <formula>"Adjustment to Income/Expense/Rate Base:"</formula>
    </cfRule>
  </conditionalFormatting>
  <conditionalFormatting sqref="B454">
    <cfRule type="cellIs" dxfId="4092" priority="5762" stopIfTrue="1" operator="equal">
      <formula>"Adjustment to Income/Expense/Rate Base:"</formula>
    </cfRule>
  </conditionalFormatting>
  <conditionalFormatting sqref="B455">
    <cfRule type="cellIs" dxfId="4091" priority="5757" stopIfTrue="1" operator="equal">
      <formula>"Adjustment to Income/Expense/Rate Base:"</formula>
    </cfRule>
  </conditionalFormatting>
  <conditionalFormatting sqref="B459">
    <cfRule type="cellIs" dxfId="4090" priority="5750" stopIfTrue="1" operator="equal">
      <formula>"Adjustment to Income/Expense/Rate Base:"</formula>
    </cfRule>
  </conditionalFormatting>
  <conditionalFormatting sqref="B454">
    <cfRule type="cellIs" dxfId="4089" priority="5753" stopIfTrue="1" operator="equal">
      <formula>"Title"</formula>
    </cfRule>
  </conditionalFormatting>
  <conditionalFormatting sqref="B454">
    <cfRule type="cellIs" dxfId="4088" priority="5754" stopIfTrue="1" operator="equal">
      <formula>"Adjustment to Income/Expense/Rate Base:"</formula>
    </cfRule>
  </conditionalFormatting>
  <conditionalFormatting sqref="B453">
    <cfRule type="cellIs" dxfId="4087" priority="5751" stopIfTrue="1" operator="equal">
      <formula>"Title"</formula>
    </cfRule>
  </conditionalFormatting>
  <conditionalFormatting sqref="B453">
    <cfRule type="cellIs" dxfId="4086" priority="5752" stopIfTrue="1" operator="equal">
      <formula>"Adjustment to Income/Expense/Rate Base:"</formula>
    </cfRule>
  </conditionalFormatting>
  <conditionalFormatting sqref="B460">
    <cfRule type="cellIs" dxfId="4085" priority="5745" stopIfTrue="1" operator="equal">
      <formula>"Adjustment to Income/Expense/Rate Base:"</formula>
    </cfRule>
  </conditionalFormatting>
  <conditionalFormatting sqref="B455">
    <cfRule type="cellIs" dxfId="4084" priority="5748" stopIfTrue="1" operator="equal">
      <formula>"Title"</formula>
    </cfRule>
  </conditionalFormatting>
  <conditionalFormatting sqref="B455">
    <cfRule type="cellIs" dxfId="4083" priority="5749" stopIfTrue="1" operator="equal">
      <formula>"Adjustment to Income/Expense/Rate Base:"</formula>
    </cfRule>
  </conditionalFormatting>
  <conditionalFormatting sqref="B454">
    <cfRule type="cellIs" dxfId="4082" priority="5746" stopIfTrue="1" operator="equal">
      <formula>"Title"</formula>
    </cfRule>
  </conditionalFormatting>
  <conditionalFormatting sqref="B454">
    <cfRule type="cellIs" dxfId="4081" priority="5747" stopIfTrue="1" operator="equal">
      <formula>"Adjustment to Income/Expense/Rate Base:"</formula>
    </cfRule>
  </conditionalFormatting>
  <conditionalFormatting sqref="B456">
    <cfRule type="cellIs" dxfId="4080" priority="5739" stopIfTrue="1" operator="equal">
      <formula>"Adjustment to Income/Expense/Rate Base:"</formula>
    </cfRule>
  </conditionalFormatting>
  <conditionalFormatting sqref="B451">
    <cfRule type="cellIs" dxfId="4079" priority="5742" stopIfTrue="1" operator="equal">
      <formula>"Title"</formula>
    </cfRule>
  </conditionalFormatting>
  <conditionalFormatting sqref="B451">
    <cfRule type="cellIs" dxfId="4078" priority="5743" stopIfTrue="1" operator="equal">
      <formula>"Adjustment to Income/Expense/Rate Base:"</formula>
    </cfRule>
  </conditionalFormatting>
  <conditionalFormatting sqref="B457">
    <cfRule type="cellIs" dxfId="4077" priority="5734" stopIfTrue="1" operator="equal">
      <formula>"Adjustment to Income/Expense/Rate Base:"</formula>
    </cfRule>
  </conditionalFormatting>
  <conditionalFormatting sqref="B452">
    <cfRule type="cellIs" dxfId="4076" priority="5737" stopIfTrue="1" operator="equal">
      <formula>"Title"</formula>
    </cfRule>
  </conditionalFormatting>
  <conditionalFormatting sqref="B452">
    <cfRule type="cellIs" dxfId="4075" priority="5738" stopIfTrue="1" operator="equal">
      <formula>"Adjustment to Income/Expense/Rate Base:"</formula>
    </cfRule>
  </conditionalFormatting>
  <conditionalFormatting sqref="B451">
    <cfRule type="cellIs" dxfId="4074" priority="5735" stopIfTrue="1" operator="equal">
      <formula>"Title"</formula>
    </cfRule>
  </conditionalFormatting>
  <conditionalFormatting sqref="B451">
    <cfRule type="cellIs" dxfId="4073" priority="5736" stopIfTrue="1" operator="equal">
      <formula>"Adjustment to Income/Expense/Rate Base:"</formula>
    </cfRule>
  </conditionalFormatting>
  <conditionalFormatting sqref="B458">
    <cfRule type="cellIs" dxfId="4072" priority="5728" stopIfTrue="1" operator="equal">
      <formula>"Adjustment to Income/Expense/Rate Base:"</formula>
    </cfRule>
  </conditionalFormatting>
  <conditionalFormatting sqref="B453">
    <cfRule type="cellIs" dxfId="4071" priority="5731" stopIfTrue="1" operator="equal">
      <formula>"Title"</formula>
    </cfRule>
  </conditionalFormatting>
  <conditionalFormatting sqref="B453">
    <cfRule type="cellIs" dxfId="4070" priority="5732" stopIfTrue="1" operator="equal">
      <formula>"Adjustment to Income/Expense/Rate Base:"</formula>
    </cfRule>
  </conditionalFormatting>
  <conditionalFormatting sqref="B452">
    <cfRule type="cellIs" dxfId="4069" priority="5729" stopIfTrue="1" operator="equal">
      <formula>"Title"</formula>
    </cfRule>
  </conditionalFormatting>
  <conditionalFormatting sqref="B452">
    <cfRule type="cellIs" dxfId="4068" priority="5730" stopIfTrue="1" operator="equal">
      <formula>"Adjustment to Income/Expense/Rate Base:"</formula>
    </cfRule>
  </conditionalFormatting>
  <conditionalFormatting sqref="B459">
    <cfRule type="cellIs" dxfId="4067" priority="5723" stopIfTrue="1" operator="equal">
      <formula>"Adjustment to Income/Expense/Rate Base:"</formula>
    </cfRule>
  </conditionalFormatting>
  <conditionalFormatting sqref="B454">
    <cfRule type="cellIs" dxfId="4066" priority="5726" stopIfTrue="1" operator="equal">
      <formula>"Title"</formula>
    </cfRule>
  </conditionalFormatting>
  <conditionalFormatting sqref="B454">
    <cfRule type="cellIs" dxfId="4065" priority="5727" stopIfTrue="1" operator="equal">
      <formula>"Adjustment to Income/Expense/Rate Base:"</formula>
    </cfRule>
  </conditionalFormatting>
  <conditionalFormatting sqref="B453">
    <cfRule type="cellIs" dxfId="4064" priority="5724" stopIfTrue="1" operator="equal">
      <formula>"Title"</formula>
    </cfRule>
  </conditionalFormatting>
  <conditionalFormatting sqref="B453">
    <cfRule type="cellIs" dxfId="4063" priority="5725" stopIfTrue="1" operator="equal">
      <formula>"Adjustment to Income/Expense/Rate Base:"</formula>
    </cfRule>
  </conditionalFormatting>
  <conditionalFormatting sqref="B455">
    <cfRule type="cellIs" dxfId="4062" priority="5718" stopIfTrue="1" operator="equal">
      <formula>"Adjustment to Income/Expense/Rate Base:"</formula>
    </cfRule>
  </conditionalFormatting>
  <conditionalFormatting sqref="B456">
    <cfRule type="cellIs" dxfId="4061" priority="5713" stopIfTrue="1" operator="equal">
      <formula>"Adjustment to Income/Expense/Rate Base:"</formula>
    </cfRule>
  </conditionalFormatting>
  <conditionalFormatting sqref="B451">
    <cfRule type="cellIs" dxfId="4060" priority="5716" stopIfTrue="1" operator="equal">
      <formula>"Title"</formula>
    </cfRule>
  </conditionalFormatting>
  <conditionalFormatting sqref="B451">
    <cfRule type="cellIs" dxfId="4059" priority="5717" stopIfTrue="1" operator="equal">
      <formula>"Adjustment to Income/Expense/Rate Base:"</formula>
    </cfRule>
  </conditionalFormatting>
  <conditionalFormatting sqref="B454">
    <cfRule type="cellIs" dxfId="4058" priority="5708" stopIfTrue="1" operator="equal">
      <formula>"Adjustment to Income/Expense/Rate Base:"</formula>
    </cfRule>
  </conditionalFormatting>
  <conditionalFormatting sqref="B455">
    <cfRule type="cellIs" dxfId="4057" priority="5703" stopIfTrue="1" operator="equal">
      <formula>"Adjustment to Income/Expense/Rate Base:"</formula>
    </cfRule>
  </conditionalFormatting>
  <conditionalFormatting sqref="B451">
    <cfRule type="cellIs" dxfId="4056" priority="5698" stopIfTrue="1" operator="equal">
      <formula>"Adjustment to Income/Expense/Rate Base:"</formula>
    </cfRule>
  </conditionalFormatting>
  <conditionalFormatting sqref="B452">
    <cfRule type="cellIs" dxfId="4055" priority="5693" stopIfTrue="1" operator="equal">
      <formula>"Adjustment to Income/Expense/Rate Base:"</formula>
    </cfRule>
  </conditionalFormatting>
  <conditionalFormatting sqref="B453">
    <cfRule type="cellIs" dxfId="4054" priority="5688" stopIfTrue="1" operator="equal">
      <formula>"Adjustment to Income/Expense/Rate Base:"</formula>
    </cfRule>
  </conditionalFormatting>
  <conditionalFormatting sqref="B454">
    <cfRule type="cellIs" dxfId="4053" priority="5683" stopIfTrue="1" operator="equal">
      <formula>"Adjustment to Income/Expense/Rate Base:"</formula>
    </cfRule>
  </conditionalFormatting>
  <conditionalFormatting sqref="B451">
    <cfRule type="cellIs" dxfId="4052" priority="5673" stopIfTrue="1" operator="equal">
      <formula>"Adjustment to Income/Expense/Rate Base:"</formula>
    </cfRule>
  </conditionalFormatting>
  <conditionalFormatting sqref="B455">
    <cfRule type="cellIs" dxfId="4051" priority="5668" stopIfTrue="1" operator="equal">
      <formula>"Adjustment to Income/Expense/Rate Base:"</formula>
    </cfRule>
  </conditionalFormatting>
  <conditionalFormatting sqref="B456">
    <cfRule type="cellIs" dxfId="4050" priority="5663" stopIfTrue="1" operator="equal">
      <formula>"Adjustment to Income/Expense/Rate Base:"</formula>
    </cfRule>
  </conditionalFormatting>
  <conditionalFormatting sqref="B451">
    <cfRule type="cellIs" dxfId="4049" priority="5666" stopIfTrue="1" operator="equal">
      <formula>"Title"</formula>
    </cfRule>
  </conditionalFormatting>
  <conditionalFormatting sqref="B451">
    <cfRule type="cellIs" dxfId="4048" priority="5667" stopIfTrue="1" operator="equal">
      <formula>"Adjustment to Income/Expense/Rate Base:"</formula>
    </cfRule>
  </conditionalFormatting>
  <conditionalFormatting sqref="B452">
    <cfRule type="cellIs" dxfId="4047" priority="5658" stopIfTrue="1" operator="equal">
      <formula>"Adjustment to Income/Expense/Rate Base:"</formula>
    </cfRule>
  </conditionalFormatting>
  <conditionalFormatting sqref="B453">
    <cfRule type="cellIs" dxfId="4046" priority="5653" stopIfTrue="1" operator="equal">
      <formula>"Adjustment to Income/Expense/Rate Base:"</formula>
    </cfRule>
  </conditionalFormatting>
  <conditionalFormatting sqref="B454">
    <cfRule type="cellIs" dxfId="4045" priority="5648" stopIfTrue="1" operator="equal">
      <formula>"Adjustment to Income/Expense/Rate Base:"</formula>
    </cfRule>
  </conditionalFormatting>
  <conditionalFormatting sqref="B455">
    <cfRule type="cellIs" dxfId="4044" priority="5643" stopIfTrue="1" operator="equal">
      <formula>"Adjustment to Income/Expense/Rate Base:"</formula>
    </cfRule>
  </conditionalFormatting>
  <conditionalFormatting sqref="B451">
    <cfRule type="cellIs" dxfId="4043" priority="5638" stopIfTrue="1" operator="equal">
      <formula>"Adjustment to Income/Expense/Rate Base:"</formula>
    </cfRule>
  </conditionalFormatting>
  <conditionalFormatting sqref="B452">
    <cfRule type="cellIs" dxfId="4042" priority="5633" stopIfTrue="1" operator="equal">
      <formula>"Adjustment to Income/Expense/Rate Base:"</formula>
    </cfRule>
  </conditionalFormatting>
  <conditionalFormatting sqref="B457">
    <cfRule type="cellIs" dxfId="4041" priority="5628" stopIfTrue="1" operator="equal">
      <formula>"Adjustment to Income/Expense/Rate Base:"</formula>
    </cfRule>
  </conditionalFormatting>
  <conditionalFormatting sqref="B452">
    <cfRule type="cellIs" dxfId="4040" priority="5631" stopIfTrue="1" operator="equal">
      <formula>"Title"</formula>
    </cfRule>
  </conditionalFormatting>
  <conditionalFormatting sqref="B452">
    <cfRule type="cellIs" dxfId="4039" priority="5632" stopIfTrue="1" operator="equal">
      <formula>"Adjustment to Income/Expense/Rate Base:"</formula>
    </cfRule>
  </conditionalFormatting>
  <conditionalFormatting sqref="B451">
    <cfRule type="cellIs" dxfId="4038" priority="5629" stopIfTrue="1" operator="equal">
      <formula>"Title"</formula>
    </cfRule>
  </conditionalFormatting>
  <conditionalFormatting sqref="B451">
    <cfRule type="cellIs" dxfId="4037" priority="5630" stopIfTrue="1" operator="equal">
      <formula>"Adjustment to Income/Expense/Rate Base:"</formula>
    </cfRule>
  </conditionalFormatting>
  <conditionalFormatting sqref="B458">
    <cfRule type="cellIs" dxfId="4036" priority="5623" stopIfTrue="1" operator="equal">
      <formula>"Adjustment to Income/Expense/Rate Base:"</formula>
    </cfRule>
  </conditionalFormatting>
  <conditionalFormatting sqref="B453">
    <cfRule type="cellIs" dxfId="4035" priority="5626" stopIfTrue="1" operator="equal">
      <formula>"Title"</formula>
    </cfRule>
  </conditionalFormatting>
  <conditionalFormatting sqref="B453">
    <cfRule type="cellIs" dxfId="4034" priority="5627" stopIfTrue="1" operator="equal">
      <formula>"Adjustment to Income/Expense/Rate Base:"</formula>
    </cfRule>
  </conditionalFormatting>
  <conditionalFormatting sqref="B452">
    <cfRule type="cellIs" dxfId="4033" priority="5624" stopIfTrue="1" operator="equal">
      <formula>"Title"</formula>
    </cfRule>
  </conditionalFormatting>
  <conditionalFormatting sqref="B452">
    <cfRule type="cellIs" dxfId="4032" priority="5625" stopIfTrue="1" operator="equal">
      <formula>"Adjustment to Income/Expense/Rate Base:"</formula>
    </cfRule>
  </conditionalFormatting>
  <conditionalFormatting sqref="B454">
    <cfRule type="cellIs" dxfId="4031" priority="5618" stopIfTrue="1" operator="equal">
      <formula>"Adjustment to Income/Expense/Rate Base:"</formula>
    </cfRule>
  </conditionalFormatting>
  <conditionalFormatting sqref="B455">
    <cfRule type="cellIs" dxfId="4030" priority="5613" stopIfTrue="1" operator="equal">
      <formula>"Adjustment to Income/Expense/Rate Base:"</formula>
    </cfRule>
  </conditionalFormatting>
  <conditionalFormatting sqref="B452">
    <cfRule type="cellIs" dxfId="4029" priority="5606" stopIfTrue="1" operator="equal">
      <formula>"Title"</formula>
    </cfRule>
  </conditionalFormatting>
  <conditionalFormatting sqref="B452">
    <cfRule type="cellIs" dxfId="4028" priority="5607" stopIfTrue="1" operator="equal">
      <formula>"Adjustment to Income/Expense/Rate Base:"</formula>
    </cfRule>
  </conditionalFormatting>
  <conditionalFormatting sqref="B456">
    <cfRule type="cellIs" dxfId="4027" priority="5608" stopIfTrue="1" operator="equal">
      <formula>"Adjustment to Income/Expense/Rate Base:"</formula>
    </cfRule>
  </conditionalFormatting>
  <conditionalFormatting sqref="B451">
    <cfRule type="cellIs" dxfId="4026" priority="5611" stopIfTrue="1" operator="equal">
      <formula>"Title"</formula>
    </cfRule>
  </conditionalFormatting>
  <conditionalFormatting sqref="B451">
    <cfRule type="cellIs" dxfId="4025" priority="5612" stopIfTrue="1" operator="equal">
      <formula>"Adjustment to Income/Expense/Rate Base:"</formula>
    </cfRule>
  </conditionalFormatting>
  <conditionalFormatting sqref="B457">
    <cfRule type="cellIs" dxfId="4024" priority="5603" stopIfTrue="1" operator="equal">
      <formula>"Adjustment to Income/Expense/Rate Base:"</formula>
    </cfRule>
  </conditionalFormatting>
  <conditionalFormatting sqref="B451">
    <cfRule type="cellIs" dxfId="4023" priority="5604" stopIfTrue="1" operator="equal">
      <formula>"Title"</formula>
    </cfRule>
  </conditionalFormatting>
  <conditionalFormatting sqref="B451">
    <cfRule type="cellIs" dxfId="4022" priority="5605" stopIfTrue="1" operator="equal">
      <formula>"Adjustment to Income/Expense/Rate Base:"</formula>
    </cfRule>
  </conditionalFormatting>
  <conditionalFormatting sqref="B453">
    <cfRule type="cellIs" dxfId="4021" priority="5598" stopIfTrue="1" operator="equal">
      <formula>"Adjustment to Income/Expense/Rate Base:"</formula>
    </cfRule>
  </conditionalFormatting>
  <conditionalFormatting sqref="B454">
    <cfRule type="cellIs" dxfId="4020" priority="5593" stopIfTrue="1" operator="equal">
      <formula>"Adjustment to Income/Expense/Rate Base:"</formula>
    </cfRule>
  </conditionalFormatting>
  <conditionalFormatting sqref="B458">
    <cfRule type="cellIs" dxfId="4019" priority="5588" stopIfTrue="1" operator="equal">
      <formula>"Adjustment to Income/Expense/Rate Base:"</formula>
    </cfRule>
  </conditionalFormatting>
  <conditionalFormatting sqref="B453">
    <cfRule type="cellIs" dxfId="4018" priority="5591" stopIfTrue="1" operator="equal">
      <formula>"Title"</formula>
    </cfRule>
  </conditionalFormatting>
  <conditionalFormatting sqref="B453">
    <cfRule type="cellIs" dxfId="4017" priority="5592" stopIfTrue="1" operator="equal">
      <formula>"Adjustment to Income/Expense/Rate Base:"</formula>
    </cfRule>
  </conditionalFormatting>
  <conditionalFormatting sqref="B452">
    <cfRule type="cellIs" dxfId="4016" priority="5589" stopIfTrue="1" operator="equal">
      <formula>"Title"</formula>
    </cfRule>
  </conditionalFormatting>
  <conditionalFormatting sqref="B452">
    <cfRule type="cellIs" dxfId="4015" priority="5590" stopIfTrue="1" operator="equal">
      <formula>"Adjustment to Income/Expense/Rate Base:"</formula>
    </cfRule>
  </conditionalFormatting>
  <conditionalFormatting sqref="B459">
    <cfRule type="cellIs" dxfId="4014" priority="5583" stopIfTrue="1" operator="equal">
      <formula>"Adjustment to Income/Expense/Rate Base:"</formula>
    </cfRule>
  </conditionalFormatting>
  <conditionalFormatting sqref="B454">
    <cfRule type="cellIs" dxfId="4013" priority="5586" stopIfTrue="1" operator="equal">
      <formula>"Title"</formula>
    </cfRule>
  </conditionalFormatting>
  <conditionalFormatting sqref="B454">
    <cfRule type="cellIs" dxfId="4012" priority="5587" stopIfTrue="1" operator="equal">
      <formula>"Adjustment to Income/Expense/Rate Base:"</formula>
    </cfRule>
  </conditionalFormatting>
  <conditionalFormatting sqref="B453">
    <cfRule type="cellIs" dxfId="4011" priority="5584" stopIfTrue="1" operator="equal">
      <formula>"Title"</formula>
    </cfRule>
  </conditionalFormatting>
  <conditionalFormatting sqref="B453">
    <cfRule type="cellIs" dxfId="4010" priority="5585" stopIfTrue="1" operator="equal">
      <formula>"Adjustment to Income/Expense/Rate Base:"</formula>
    </cfRule>
  </conditionalFormatting>
  <conditionalFormatting sqref="B455">
    <cfRule type="cellIs" dxfId="4009" priority="5578" stopIfTrue="1" operator="equal">
      <formula>"Adjustment to Income/Expense/Rate Base:"</formula>
    </cfRule>
  </conditionalFormatting>
  <conditionalFormatting sqref="B452">
    <cfRule type="cellIs" dxfId="4008" priority="5571" stopIfTrue="1" operator="equal">
      <formula>"Title"</formula>
    </cfRule>
  </conditionalFormatting>
  <conditionalFormatting sqref="B452">
    <cfRule type="cellIs" dxfId="4007" priority="5572" stopIfTrue="1" operator="equal">
      <formula>"Adjustment to Income/Expense/Rate Base:"</formula>
    </cfRule>
  </conditionalFormatting>
  <conditionalFormatting sqref="B456">
    <cfRule type="cellIs" dxfId="4006" priority="5573" stopIfTrue="1" operator="equal">
      <formula>"Adjustment to Income/Expense/Rate Base:"</formula>
    </cfRule>
  </conditionalFormatting>
  <conditionalFormatting sqref="B451">
    <cfRule type="cellIs" dxfId="4005" priority="5576" stopIfTrue="1" operator="equal">
      <formula>"Title"</formula>
    </cfRule>
  </conditionalFormatting>
  <conditionalFormatting sqref="B451">
    <cfRule type="cellIs" dxfId="4004" priority="5577" stopIfTrue="1" operator="equal">
      <formula>"Adjustment to Income/Expense/Rate Base:"</formula>
    </cfRule>
  </conditionalFormatting>
  <conditionalFormatting sqref="B453">
    <cfRule type="cellIs" dxfId="4003" priority="5566" stopIfTrue="1" operator="equal">
      <formula>"Title"</formula>
    </cfRule>
  </conditionalFormatting>
  <conditionalFormatting sqref="B453">
    <cfRule type="cellIs" dxfId="4002" priority="5567" stopIfTrue="1" operator="equal">
      <formula>"Adjustment to Income/Expense/Rate Base:"</formula>
    </cfRule>
  </conditionalFormatting>
  <conditionalFormatting sqref="B457">
    <cfRule type="cellIs" dxfId="4001" priority="5568" stopIfTrue="1" operator="equal">
      <formula>"Adjustment to Income/Expense/Rate Base:"</formula>
    </cfRule>
  </conditionalFormatting>
  <conditionalFormatting sqref="B451">
    <cfRule type="cellIs" dxfId="4000" priority="5569" stopIfTrue="1" operator="equal">
      <formula>"Title"</formula>
    </cfRule>
  </conditionalFormatting>
  <conditionalFormatting sqref="B451">
    <cfRule type="cellIs" dxfId="3999" priority="5570" stopIfTrue="1" operator="equal">
      <formula>"Adjustment to Income/Expense/Rate Base:"</formula>
    </cfRule>
  </conditionalFormatting>
  <conditionalFormatting sqref="B458">
    <cfRule type="cellIs" dxfId="3998" priority="5563" stopIfTrue="1" operator="equal">
      <formula>"Adjustment to Income/Expense/Rate Base:"</formula>
    </cfRule>
  </conditionalFormatting>
  <conditionalFormatting sqref="B452">
    <cfRule type="cellIs" dxfId="3997" priority="5564" stopIfTrue="1" operator="equal">
      <formula>"Title"</formula>
    </cfRule>
  </conditionalFormatting>
  <conditionalFormatting sqref="B452">
    <cfRule type="cellIs" dxfId="3996" priority="5565" stopIfTrue="1" operator="equal">
      <formula>"Adjustment to Income/Expense/Rate Base:"</formula>
    </cfRule>
  </conditionalFormatting>
  <conditionalFormatting sqref="B454">
    <cfRule type="cellIs" dxfId="3995" priority="5558" stopIfTrue="1" operator="equal">
      <formula>"Adjustment to Income/Expense/Rate Base:"</formula>
    </cfRule>
  </conditionalFormatting>
  <conditionalFormatting sqref="B455">
    <cfRule type="cellIs" dxfId="3994" priority="5553" stopIfTrue="1" operator="equal">
      <formula>"Adjustment to Income/Expense/Rate Base:"</formula>
    </cfRule>
  </conditionalFormatting>
  <conditionalFormatting sqref="B453">
    <cfRule type="cellIs" dxfId="3993" priority="5548" stopIfTrue="1" operator="equal">
      <formula>"Adjustment to Income/Expense/Rate Base:"</formula>
    </cfRule>
  </conditionalFormatting>
  <conditionalFormatting sqref="B454">
    <cfRule type="cellIs" dxfId="3992" priority="5543" stopIfTrue="1" operator="equal">
      <formula>"Adjustment to Income/Expense/Rate Base:"</formula>
    </cfRule>
  </conditionalFormatting>
  <conditionalFormatting sqref="B451">
    <cfRule type="cellIs" dxfId="3991" priority="5533" stopIfTrue="1" operator="equal">
      <formula>"Adjustment to Income/Expense/Rate Base:"</formula>
    </cfRule>
  </conditionalFormatting>
  <conditionalFormatting sqref="B452">
    <cfRule type="cellIs" dxfId="3990" priority="5528" stopIfTrue="1" operator="equal">
      <formula>"Adjustment to Income/Expense/Rate Base:"</formula>
    </cfRule>
  </conditionalFormatting>
  <conditionalFormatting sqref="B453">
    <cfRule type="cellIs" dxfId="3989" priority="5523" stopIfTrue="1" operator="equal">
      <formula>"Adjustment to Income/Expense/Rate Base:"</formula>
    </cfRule>
  </conditionalFormatting>
  <conditionalFormatting sqref="B454">
    <cfRule type="cellIs" dxfId="3988" priority="5508" stopIfTrue="1" operator="equal">
      <formula>"Adjustment to Income/Expense/Rate Base:"</formula>
    </cfRule>
  </conditionalFormatting>
  <conditionalFormatting sqref="B455">
    <cfRule type="cellIs" dxfId="3987" priority="5503" stopIfTrue="1" operator="equal">
      <formula>"Adjustment to Income/Expense/Rate Base:"</formula>
    </cfRule>
  </conditionalFormatting>
  <conditionalFormatting sqref="B451">
    <cfRule type="cellIs" dxfId="3986" priority="5498" stopIfTrue="1" operator="equal">
      <formula>"Adjustment to Income/Expense/Rate Base:"</formula>
    </cfRule>
  </conditionalFormatting>
  <conditionalFormatting sqref="B452">
    <cfRule type="cellIs" dxfId="3985" priority="5493" stopIfTrue="1" operator="equal">
      <formula>"Adjustment to Income/Expense/Rate Base:"</formula>
    </cfRule>
  </conditionalFormatting>
  <conditionalFormatting sqref="B453">
    <cfRule type="cellIs" dxfId="3984" priority="5488" stopIfTrue="1" operator="equal">
      <formula>"Adjustment to Income/Expense/Rate Base:"</formula>
    </cfRule>
  </conditionalFormatting>
  <conditionalFormatting sqref="B454">
    <cfRule type="cellIs" dxfId="3983" priority="5483" stopIfTrue="1" operator="equal">
      <formula>"Adjustment to Income/Expense/Rate Base:"</formula>
    </cfRule>
  </conditionalFormatting>
  <conditionalFormatting sqref="B451">
    <cfRule type="cellIs" dxfId="3982" priority="5473" stopIfTrue="1" operator="equal">
      <formula>"Adjustment to Income/Expense/Rate Base:"</formula>
    </cfRule>
  </conditionalFormatting>
  <conditionalFormatting sqref="B456">
    <cfRule type="cellIs" dxfId="3981" priority="5468" stopIfTrue="1" operator="equal">
      <formula>"Adjustment to Income/Expense/Rate Base:"</formula>
    </cfRule>
  </conditionalFormatting>
  <conditionalFormatting sqref="B451">
    <cfRule type="cellIs" dxfId="3980" priority="5471" stopIfTrue="1" operator="equal">
      <formula>"Title"</formula>
    </cfRule>
  </conditionalFormatting>
  <conditionalFormatting sqref="B451">
    <cfRule type="cellIs" dxfId="3979" priority="5472" stopIfTrue="1" operator="equal">
      <formula>"Adjustment to Income/Expense/Rate Base:"</formula>
    </cfRule>
  </conditionalFormatting>
  <conditionalFormatting sqref="B457">
    <cfRule type="cellIs" dxfId="3978" priority="5463" stopIfTrue="1" operator="equal">
      <formula>"Adjustment to Income/Expense/Rate Base:"</formula>
    </cfRule>
  </conditionalFormatting>
  <conditionalFormatting sqref="B452">
    <cfRule type="cellIs" dxfId="3977" priority="5466" stopIfTrue="1" operator="equal">
      <formula>"Title"</formula>
    </cfRule>
  </conditionalFormatting>
  <conditionalFormatting sqref="B452">
    <cfRule type="cellIs" dxfId="3976" priority="5467" stopIfTrue="1" operator="equal">
      <formula>"Adjustment to Income/Expense/Rate Base:"</formula>
    </cfRule>
  </conditionalFormatting>
  <conditionalFormatting sqref="B451">
    <cfRule type="cellIs" dxfId="3975" priority="5464" stopIfTrue="1" operator="equal">
      <formula>"Title"</formula>
    </cfRule>
  </conditionalFormatting>
  <conditionalFormatting sqref="B451">
    <cfRule type="cellIs" dxfId="3974" priority="5465" stopIfTrue="1" operator="equal">
      <formula>"Adjustment to Income/Expense/Rate Base:"</formula>
    </cfRule>
  </conditionalFormatting>
  <conditionalFormatting sqref="B453">
    <cfRule type="cellIs" dxfId="3973" priority="5458" stopIfTrue="1" operator="equal">
      <formula>"Adjustment to Income/Expense/Rate Base:"</formula>
    </cfRule>
  </conditionalFormatting>
  <conditionalFormatting sqref="B454">
    <cfRule type="cellIs" dxfId="3972" priority="5453" stopIfTrue="1" operator="equal">
      <formula>"Adjustment to Income/Expense/Rate Base:"</formula>
    </cfRule>
  </conditionalFormatting>
  <conditionalFormatting sqref="B455">
    <cfRule type="cellIs" dxfId="3971" priority="5448" stopIfTrue="1" operator="equal">
      <formula>"Adjustment to Income/Expense/Rate Base:"</formula>
    </cfRule>
  </conditionalFormatting>
  <conditionalFormatting sqref="B456">
    <cfRule type="cellIs" dxfId="3970" priority="5443" stopIfTrue="1" operator="equal">
      <formula>"Adjustment to Income/Expense/Rate Base:"</formula>
    </cfRule>
  </conditionalFormatting>
  <conditionalFormatting sqref="B451">
    <cfRule type="cellIs" dxfId="3969" priority="5446" stopIfTrue="1" operator="equal">
      <formula>"Title"</formula>
    </cfRule>
  </conditionalFormatting>
  <conditionalFormatting sqref="B451">
    <cfRule type="cellIs" dxfId="3968" priority="5447" stopIfTrue="1" operator="equal">
      <formula>"Adjustment to Income/Expense/Rate Base:"</formula>
    </cfRule>
  </conditionalFormatting>
  <conditionalFormatting sqref="B452">
    <cfRule type="cellIs" dxfId="3967" priority="5438" stopIfTrue="1" operator="equal">
      <formula>"Adjustment to Income/Expense/Rate Base:"</formula>
    </cfRule>
  </conditionalFormatting>
  <conditionalFormatting sqref="B453">
    <cfRule type="cellIs" dxfId="3966" priority="5433" stopIfTrue="1" operator="equal">
      <formula>"Adjustment to Income/Expense/Rate Base:"</formula>
    </cfRule>
  </conditionalFormatting>
  <conditionalFormatting sqref="B457">
    <cfRule type="cellIs" dxfId="3965" priority="5428" stopIfTrue="1" operator="equal">
      <formula>"Adjustment to Income/Expense/Rate Base:"</formula>
    </cfRule>
  </conditionalFormatting>
  <conditionalFormatting sqref="B452">
    <cfRule type="cellIs" dxfId="3964" priority="5431" stopIfTrue="1" operator="equal">
      <formula>"Title"</formula>
    </cfRule>
  </conditionalFormatting>
  <conditionalFormatting sqref="B452">
    <cfRule type="cellIs" dxfId="3963" priority="5432" stopIfTrue="1" operator="equal">
      <formula>"Adjustment to Income/Expense/Rate Base:"</formula>
    </cfRule>
  </conditionalFormatting>
  <conditionalFormatting sqref="B451">
    <cfRule type="cellIs" dxfId="3962" priority="5429" stopIfTrue="1" operator="equal">
      <formula>"Title"</formula>
    </cfRule>
  </conditionalFormatting>
  <conditionalFormatting sqref="B451">
    <cfRule type="cellIs" dxfId="3961" priority="5430" stopIfTrue="1" operator="equal">
      <formula>"Adjustment to Income/Expense/Rate Base:"</formula>
    </cfRule>
  </conditionalFormatting>
  <conditionalFormatting sqref="B458">
    <cfRule type="cellIs" dxfId="3960" priority="5423" stopIfTrue="1" operator="equal">
      <formula>"Adjustment to Income/Expense/Rate Base:"</formula>
    </cfRule>
  </conditionalFormatting>
  <conditionalFormatting sqref="B453">
    <cfRule type="cellIs" dxfId="3959" priority="5426" stopIfTrue="1" operator="equal">
      <formula>"Title"</formula>
    </cfRule>
  </conditionalFormatting>
  <conditionalFormatting sqref="B453">
    <cfRule type="cellIs" dxfId="3958" priority="5427" stopIfTrue="1" operator="equal">
      <formula>"Adjustment to Income/Expense/Rate Base:"</formula>
    </cfRule>
  </conditionalFormatting>
  <conditionalFormatting sqref="B452">
    <cfRule type="cellIs" dxfId="3957" priority="5424" stopIfTrue="1" operator="equal">
      <formula>"Title"</formula>
    </cfRule>
  </conditionalFormatting>
  <conditionalFormatting sqref="B452">
    <cfRule type="cellIs" dxfId="3956" priority="5425" stopIfTrue="1" operator="equal">
      <formula>"Adjustment to Income/Expense/Rate Base:"</formula>
    </cfRule>
  </conditionalFormatting>
  <conditionalFormatting sqref="B454">
    <cfRule type="cellIs" dxfId="3955" priority="5418" stopIfTrue="1" operator="equal">
      <formula>"Adjustment to Income/Expense/Rate Base:"</formula>
    </cfRule>
  </conditionalFormatting>
  <conditionalFormatting sqref="B455">
    <cfRule type="cellIs" dxfId="3954" priority="5413" stopIfTrue="1" operator="equal">
      <formula>"Adjustment to Income/Expense/Rate Base:"</formula>
    </cfRule>
  </conditionalFormatting>
  <conditionalFormatting sqref="B452">
    <cfRule type="cellIs" dxfId="3953" priority="5406" stopIfTrue="1" operator="equal">
      <formula>"Title"</formula>
    </cfRule>
  </conditionalFormatting>
  <conditionalFormatting sqref="B452">
    <cfRule type="cellIs" dxfId="3952" priority="5407" stopIfTrue="1" operator="equal">
      <formula>"Adjustment to Income/Expense/Rate Base:"</formula>
    </cfRule>
  </conditionalFormatting>
  <conditionalFormatting sqref="B456">
    <cfRule type="cellIs" dxfId="3951" priority="5408" stopIfTrue="1" operator="equal">
      <formula>"Adjustment to Income/Expense/Rate Base:"</formula>
    </cfRule>
  </conditionalFormatting>
  <conditionalFormatting sqref="B451">
    <cfRule type="cellIs" dxfId="3950" priority="5411" stopIfTrue="1" operator="equal">
      <formula>"Title"</formula>
    </cfRule>
  </conditionalFormatting>
  <conditionalFormatting sqref="B451">
    <cfRule type="cellIs" dxfId="3949" priority="5412" stopIfTrue="1" operator="equal">
      <formula>"Adjustment to Income/Expense/Rate Base:"</formula>
    </cfRule>
  </conditionalFormatting>
  <conditionalFormatting sqref="B457">
    <cfRule type="cellIs" dxfId="3948" priority="5403" stopIfTrue="1" operator="equal">
      <formula>"Adjustment to Income/Expense/Rate Base:"</formula>
    </cfRule>
  </conditionalFormatting>
  <conditionalFormatting sqref="B451">
    <cfRule type="cellIs" dxfId="3947" priority="5404" stopIfTrue="1" operator="equal">
      <formula>"Title"</formula>
    </cfRule>
  </conditionalFormatting>
  <conditionalFormatting sqref="B451">
    <cfRule type="cellIs" dxfId="3946" priority="5405" stopIfTrue="1" operator="equal">
      <formula>"Adjustment to Income/Expense/Rate Base:"</formula>
    </cfRule>
  </conditionalFormatting>
  <conditionalFormatting sqref="B453">
    <cfRule type="cellIs" dxfId="3945" priority="5398" stopIfTrue="1" operator="equal">
      <formula>"Adjustment to Income/Expense/Rate Base:"</formula>
    </cfRule>
  </conditionalFormatting>
  <conditionalFormatting sqref="B454">
    <cfRule type="cellIs" dxfId="3944" priority="5393" stopIfTrue="1" operator="equal">
      <formula>"Adjustment to Income/Expense/Rate Base:"</formula>
    </cfRule>
  </conditionalFormatting>
  <conditionalFormatting sqref="B452">
    <cfRule type="cellIs" dxfId="3943" priority="5388" stopIfTrue="1" operator="equal">
      <formula>"Adjustment to Income/Expense/Rate Base:"</formula>
    </cfRule>
  </conditionalFormatting>
  <conditionalFormatting sqref="B453">
    <cfRule type="cellIs" dxfId="3942" priority="5383" stopIfTrue="1" operator="equal">
      <formula>"Adjustment to Income/Expense/Rate Base:"</formula>
    </cfRule>
  </conditionalFormatting>
  <conditionalFormatting sqref="B451">
    <cfRule type="cellIs" dxfId="3941" priority="5368" stopIfTrue="1" operator="equal">
      <formula>"Adjustment to Income/Expense/Rate Base:"</formula>
    </cfRule>
  </conditionalFormatting>
  <conditionalFormatting sqref="B452">
    <cfRule type="cellIs" dxfId="3940" priority="5363" stopIfTrue="1" operator="equal">
      <formula>"Adjustment to Income/Expense/Rate Base:"</formula>
    </cfRule>
  </conditionalFormatting>
  <conditionalFormatting sqref="B453">
    <cfRule type="cellIs" dxfId="3939" priority="5348" stopIfTrue="1" operator="equal">
      <formula>"Adjustment to Income/Expense/Rate Base:"</formula>
    </cfRule>
  </conditionalFormatting>
  <conditionalFormatting sqref="B454">
    <cfRule type="cellIs" dxfId="3938" priority="5343" stopIfTrue="1" operator="equal">
      <formula>"Adjustment to Income/Expense/Rate Base:"</formula>
    </cfRule>
  </conditionalFormatting>
  <conditionalFormatting sqref="B451">
    <cfRule type="cellIs" dxfId="3937" priority="5333" stopIfTrue="1" operator="equal">
      <formula>"Adjustment to Income/Expense/Rate Base:"</formula>
    </cfRule>
  </conditionalFormatting>
  <conditionalFormatting sqref="B452">
    <cfRule type="cellIs" dxfId="3936" priority="5328" stopIfTrue="1" operator="equal">
      <formula>"Adjustment to Income/Expense/Rate Base:"</formula>
    </cfRule>
  </conditionalFormatting>
  <conditionalFormatting sqref="B453">
    <cfRule type="cellIs" dxfId="3935" priority="5323" stopIfTrue="1" operator="equal">
      <formula>"Adjustment to Income/Expense/Rate Base:"</formula>
    </cfRule>
  </conditionalFormatting>
  <conditionalFormatting sqref="B455">
    <cfRule type="cellIs" dxfId="3934" priority="5308" stopIfTrue="1" operator="equal">
      <formula>"Adjustment to Income/Expense/Rate Base:"</formula>
    </cfRule>
  </conditionalFormatting>
  <conditionalFormatting sqref="B456">
    <cfRule type="cellIs" dxfId="3933" priority="5303" stopIfTrue="1" operator="equal">
      <formula>"Adjustment to Income/Expense/Rate Base:"</formula>
    </cfRule>
  </conditionalFormatting>
  <conditionalFormatting sqref="B451">
    <cfRule type="cellIs" dxfId="3932" priority="5306" stopIfTrue="1" operator="equal">
      <formula>"Title"</formula>
    </cfRule>
  </conditionalFormatting>
  <conditionalFormatting sqref="B451">
    <cfRule type="cellIs" dxfId="3931" priority="5307" stopIfTrue="1" operator="equal">
      <formula>"Adjustment to Income/Expense/Rate Base:"</formula>
    </cfRule>
  </conditionalFormatting>
  <conditionalFormatting sqref="B452">
    <cfRule type="cellIs" dxfId="3930" priority="5298" stopIfTrue="1" operator="equal">
      <formula>"Adjustment to Income/Expense/Rate Base:"</formula>
    </cfRule>
  </conditionalFormatting>
  <conditionalFormatting sqref="B453">
    <cfRule type="cellIs" dxfId="3929" priority="5293" stopIfTrue="1" operator="equal">
      <formula>"Adjustment to Income/Expense/Rate Base:"</formula>
    </cfRule>
  </conditionalFormatting>
  <conditionalFormatting sqref="B454">
    <cfRule type="cellIs" dxfId="3928" priority="5288" stopIfTrue="1" operator="equal">
      <formula>"Adjustment to Income/Expense/Rate Base:"</formula>
    </cfRule>
  </conditionalFormatting>
  <conditionalFormatting sqref="B455">
    <cfRule type="cellIs" dxfId="3927" priority="5283" stopIfTrue="1" operator="equal">
      <formula>"Adjustment to Income/Expense/Rate Base:"</formula>
    </cfRule>
  </conditionalFormatting>
  <conditionalFormatting sqref="B451">
    <cfRule type="cellIs" dxfId="3926" priority="5278" stopIfTrue="1" operator="equal">
      <formula>"Adjustment to Income/Expense/Rate Base:"</formula>
    </cfRule>
  </conditionalFormatting>
  <conditionalFormatting sqref="B452">
    <cfRule type="cellIs" dxfId="3925" priority="5273" stopIfTrue="1" operator="equal">
      <formula>"Adjustment to Income/Expense/Rate Base:"</formula>
    </cfRule>
  </conditionalFormatting>
  <conditionalFormatting sqref="B456">
    <cfRule type="cellIs" dxfId="3924" priority="5268" stopIfTrue="1" operator="equal">
      <formula>"Adjustment to Income/Expense/Rate Base:"</formula>
    </cfRule>
  </conditionalFormatting>
  <conditionalFormatting sqref="B451">
    <cfRule type="cellIs" dxfId="3923" priority="5271" stopIfTrue="1" operator="equal">
      <formula>"Title"</formula>
    </cfRule>
  </conditionalFormatting>
  <conditionalFormatting sqref="B451">
    <cfRule type="cellIs" dxfId="3922" priority="5272" stopIfTrue="1" operator="equal">
      <formula>"Adjustment to Income/Expense/Rate Base:"</formula>
    </cfRule>
  </conditionalFormatting>
  <conditionalFormatting sqref="B457">
    <cfRule type="cellIs" dxfId="3921" priority="5263" stopIfTrue="1" operator="equal">
      <formula>"Adjustment to Income/Expense/Rate Base:"</formula>
    </cfRule>
  </conditionalFormatting>
  <conditionalFormatting sqref="B452">
    <cfRule type="cellIs" dxfId="3920" priority="5266" stopIfTrue="1" operator="equal">
      <formula>"Title"</formula>
    </cfRule>
  </conditionalFormatting>
  <conditionalFormatting sqref="B452">
    <cfRule type="cellIs" dxfId="3919" priority="5267" stopIfTrue="1" operator="equal">
      <formula>"Adjustment to Income/Expense/Rate Base:"</formula>
    </cfRule>
  </conditionalFormatting>
  <conditionalFormatting sqref="B451">
    <cfRule type="cellIs" dxfId="3918" priority="5264" stopIfTrue="1" operator="equal">
      <formula>"Title"</formula>
    </cfRule>
  </conditionalFormatting>
  <conditionalFormatting sqref="B451">
    <cfRule type="cellIs" dxfId="3917" priority="5265" stopIfTrue="1" operator="equal">
      <formula>"Adjustment to Income/Expense/Rate Base:"</formula>
    </cfRule>
  </conditionalFormatting>
  <conditionalFormatting sqref="B453">
    <cfRule type="cellIs" dxfId="3916" priority="5258" stopIfTrue="1" operator="equal">
      <formula>"Adjustment to Income/Expense/Rate Base:"</formula>
    </cfRule>
  </conditionalFormatting>
  <conditionalFormatting sqref="B454">
    <cfRule type="cellIs" dxfId="3915" priority="5253" stopIfTrue="1" operator="equal">
      <formula>"Adjustment to Income/Expense/Rate Base:"</formula>
    </cfRule>
  </conditionalFormatting>
  <conditionalFormatting sqref="B455">
    <cfRule type="cellIs" dxfId="3914" priority="5248" stopIfTrue="1" operator="equal">
      <formula>"Adjustment to Income/Expense/Rate Base:"</formula>
    </cfRule>
  </conditionalFormatting>
  <conditionalFormatting sqref="B456">
    <cfRule type="cellIs" dxfId="3913" priority="5243" stopIfTrue="1" operator="equal">
      <formula>"Adjustment to Income/Expense/Rate Base:"</formula>
    </cfRule>
  </conditionalFormatting>
  <conditionalFormatting sqref="B451">
    <cfRule type="cellIs" dxfId="3912" priority="5246" stopIfTrue="1" operator="equal">
      <formula>"Title"</formula>
    </cfRule>
  </conditionalFormatting>
  <conditionalFormatting sqref="B451">
    <cfRule type="cellIs" dxfId="3911" priority="5247" stopIfTrue="1" operator="equal">
      <formula>"Adjustment to Income/Expense/Rate Base:"</formula>
    </cfRule>
  </conditionalFormatting>
  <conditionalFormatting sqref="B452">
    <cfRule type="cellIs" dxfId="3910" priority="5238" stopIfTrue="1" operator="equal">
      <formula>"Adjustment to Income/Expense/Rate Base:"</formula>
    </cfRule>
  </conditionalFormatting>
  <conditionalFormatting sqref="B453">
    <cfRule type="cellIs" dxfId="3909" priority="5233" stopIfTrue="1" operator="equal">
      <formula>"Adjustment to Income/Expense/Rate Base:"</formula>
    </cfRule>
  </conditionalFormatting>
  <conditionalFormatting sqref="B451">
    <cfRule type="cellIs" dxfId="3908" priority="5228" stopIfTrue="1" operator="equal">
      <formula>"Adjustment to Income/Expense/Rate Base:"</formula>
    </cfRule>
  </conditionalFormatting>
  <conditionalFormatting sqref="B452">
    <cfRule type="cellIs" dxfId="3907" priority="5223" stopIfTrue="1" operator="equal">
      <formula>"Adjustment to Income/Expense/Rate Base:"</formula>
    </cfRule>
  </conditionalFormatting>
  <conditionalFormatting sqref="B451">
    <cfRule type="cellIs" dxfId="3906" priority="5203" stopIfTrue="1" operator="equal">
      <formula>"Adjustment to Income/Expense/Rate Base:"</formula>
    </cfRule>
  </conditionalFormatting>
  <conditionalFormatting sqref="B452">
    <cfRule type="cellIs" dxfId="3905" priority="5188" stopIfTrue="1" operator="equal">
      <formula>"Adjustment to Income/Expense/Rate Base:"</formula>
    </cfRule>
  </conditionalFormatting>
  <conditionalFormatting sqref="B453">
    <cfRule type="cellIs" dxfId="3904" priority="5183" stopIfTrue="1" operator="equal">
      <formula>"Adjustment to Income/Expense/Rate Base:"</formula>
    </cfRule>
  </conditionalFormatting>
  <conditionalFormatting sqref="B451">
    <cfRule type="cellIs" dxfId="3903" priority="5168" stopIfTrue="1" operator="equal">
      <formula>"Adjustment to Income/Expense/Rate Base:"</formula>
    </cfRule>
  </conditionalFormatting>
  <conditionalFormatting sqref="B452">
    <cfRule type="cellIs" dxfId="3902" priority="5163" stopIfTrue="1" operator="equal">
      <formula>"Adjustment to Income/Expense/Rate Base:"</formula>
    </cfRule>
  </conditionalFormatting>
  <conditionalFormatting sqref="B455">
    <cfRule type="cellIs" dxfId="3901" priority="5145" stopIfTrue="1" operator="equal">
      <formula>"Adjustment to Income/Expense/Rate Base:"</formula>
    </cfRule>
  </conditionalFormatting>
  <conditionalFormatting sqref="B460">
    <cfRule type="cellIs" dxfId="3900" priority="5148" stopIfTrue="1" operator="equal">
      <formula>"Adjustment to Income/Expense/Rate Base:"</formula>
    </cfRule>
  </conditionalFormatting>
  <conditionalFormatting sqref="B455">
    <cfRule type="cellIs" dxfId="3899" priority="5151" stopIfTrue="1" operator="equal">
      <formula>"Title"</formula>
    </cfRule>
  </conditionalFormatting>
  <conditionalFormatting sqref="B455">
    <cfRule type="cellIs" dxfId="3898" priority="5152" stopIfTrue="1" operator="equal">
      <formula>"Adjustment to Income/Expense/Rate Base:"</formula>
    </cfRule>
  </conditionalFormatting>
  <conditionalFormatting sqref="B454">
    <cfRule type="cellIs" dxfId="3897" priority="5149" stopIfTrue="1" operator="equal">
      <formula>"Title"</formula>
    </cfRule>
  </conditionalFormatting>
  <conditionalFormatting sqref="B454">
    <cfRule type="cellIs" dxfId="3896" priority="5150" stopIfTrue="1" operator="equal">
      <formula>"Adjustment to Income/Expense/Rate Base:"</formula>
    </cfRule>
  </conditionalFormatting>
  <conditionalFormatting sqref="B456">
    <cfRule type="cellIs" dxfId="3895" priority="5146" stopIfTrue="1" operator="equal">
      <formula>"Title"</formula>
    </cfRule>
  </conditionalFormatting>
  <conditionalFormatting sqref="B456">
    <cfRule type="cellIs" dxfId="3894" priority="5147" stopIfTrue="1" operator="equal">
      <formula>"Adjustment to Income/Expense/Rate Base:"</formula>
    </cfRule>
  </conditionalFormatting>
  <conditionalFormatting sqref="B455">
    <cfRule type="cellIs" dxfId="3893" priority="5144" stopIfTrue="1" operator="equal">
      <formula>"Title"</formula>
    </cfRule>
  </conditionalFormatting>
  <conditionalFormatting sqref="B457">
    <cfRule type="cellIs" dxfId="3892" priority="5139" stopIfTrue="1" operator="equal">
      <formula>"Adjustment to Income/Expense/Rate Base:"</formula>
    </cfRule>
  </conditionalFormatting>
  <conditionalFormatting sqref="B452">
    <cfRule type="cellIs" dxfId="3891" priority="5142" stopIfTrue="1" operator="equal">
      <formula>"Title"</formula>
    </cfRule>
  </conditionalFormatting>
  <conditionalFormatting sqref="B452">
    <cfRule type="cellIs" dxfId="3890" priority="5143" stopIfTrue="1" operator="equal">
      <formula>"Adjustment to Income/Expense/Rate Base:"</formula>
    </cfRule>
  </conditionalFormatting>
  <conditionalFormatting sqref="B451">
    <cfRule type="cellIs" dxfId="3889" priority="5140" stopIfTrue="1" operator="equal">
      <formula>"Title"</formula>
    </cfRule>
  </conditionalFormatting>
  <conditionalFormatting sqref="B451">
    <cfRule type="cellIs" dxfId="3888" priority="5141" stopIfTrue="1" operator="equal">
      <formula>"Adjustment to Income/Expense/Rate Base:"</formula>
    </cfRule>
  </conditionalFormatting>
  <conditionalFormatting sqref="B458">
    <cfRule type="cellIs" dxfId="3887" priority="5134" stopIfTrue="1" operator="equal">
      <formula>"Adjustment to Income/Expense/Rate Base:"</formula>
    </cfRule>
  </conditionalFormatting>
  <conditionalFormatting sqref="B453">
    <cfRule type="cellIs" dxfId="3886" priority="5137" stopIfTrue="1" operator="equal">
      <formula>"Title"</formula>
    </cfRule>
  </conditionalFormatting>
  <conditionalFormatting sqref="B453">
    <cfRule type="cellIs" dxfId="3885" priority="5138" stopIfTrue="1" operator="equal">
      <formula>"Adjustment to Income/Expense/Rate Base:"</formula>
    </cfRule>
  </conditionalFormatting>
  <conditionalFormatting sqref="B452">
    <cfRule type="cellIs" dxfId="3884" priority="5135" stopIfTrue="1" operator="equal">
      <formula>"Title"</formula>
    </cfRule>
  </conditionalFormatting>
  <conditionalFormatting sqref="B452">
    <cfRule type="cellIs" dxfId="3883" priority="5136" stopIfTrue="1" operator="equal">
      <formula>"Adjustment to Income/Expense/Rate Base:"</formula>
    </cfRule>
  </conditionalFormatting>
  <conditionalFormatting sqref="B459">
    <cfRule type="cellIs" dxfId="3882" priority="5129" stopIfTrue="1" operator="equal">
      <formula>"Adjustment to Income/Expense/Rate Base:"</formula>
    </cfRule>
  </conditionalFormatting>
  <conditionalFormatting sqref="B454">
    <cfRule type="cellIs" dxfId="3881" priority="5132" stopIfTrue="1" operator="equal">
      <formula>"Title"</formula>
    </cfRule>
  </conditionalFormatting>
  <conditionalFormatting sqref="B454">
    <cfRule type="cellIs" dxfId="3880" priority="5133" stopIfTrue="1" operator="equal">
      <formula>"Adjustment to Income/Expense/Rate Base:"</formula>
    </cfRule>
  </conditionalFormatting>
  <conditionalFormatting sqref="B453">
    <cfRule type="cellIs" dxfId="3879" priority="5130" stopIfTrue="1" operator="equal">
      <formula>"Title"</formula>
    </cfRule>
  </conditionalFormatting>
  <conditionalFormatting sqref="B453">
    <cfRule type="cellIs" dxfId="3878" priority="5131" stopIfTrue="1" operator="equal">
      <formula>"Adjustment to Income/Expense/Rate Base:"</formula>
    </cfRule>
  </conditionalFormatting>
  <conditionalFormatting sqref="B460">
    <cfRule type="cellIs" dxfId="3877" priority="5124" stopIfTrue="1" operator="equal">
      <formula>"Adjustment to Income/Expense/Rate Base:"</formula>
    </cfRule>
  </conditionalFormatting>
  <conditionalFormatting sqref="B455">
    <cfRule type="cellIs" dxfId="3876" priority="5127" stopIfTrue="1" operator="equal">
      <formula>"Title"</formula>
    </cfRule>
  </conditionalFormatting>
  <conditionalFormatting sqref="B455">
    <cfRule type="cellIs" dxfId="3875" priority="5128" stopIfTrue="1" operator="equal">
      <formula>"Adjustment to Income/Expense/Rate Base:"</formula>
    </cfRule>
  </conditionalFormatting>
  <conditionalFormatting sqref="B454">
    <cfRule type="cellIs" dxfId="3874" priority="5125" stopIfTrue="1" operator="equal">
      <formula>"Title"</formula>
    </cfRule>
  </conditionalFormatting>
  <conditionalFormatting sqref="B454">
    <cfRule type="cellIs" dxfId="3873" priority="5126" stopIfTrue="1" operator="equal">
      <formula>"Adjustment to Income/Expense/Rate Base:"</formula>
    </cfRule>
  </conditionalFormatting>
  <conditionalFormatting sqref="B456">
    <cfRule type="cellIs" dxfId="3872" priority="5121" stopIfTrue="1" operator="equal">
      <formula>"Adjustment to Income/Expense/Rate Base:"</formula>
    </cfRule>
  </conditionalFormatting>
  <conditionalFormatting sqref="B451">
    <cfRule type="cellIs" dxfId="3871" priority="5122" stopIfTrue="1" operator="equal">
      <formula>"Title"</formula>
    </cfRule>
  </conditionalFormatting>
  <conditionalFormatting sqref="B451">
    <cfRule type="cellIs" dxfId="3870" priority="5123" stopIfTrue="1" operator="equal">
      <formula>"Adjustment to Income/Expense/Rate Base:"</formula>
    </cfRule>
  </conditionalFormatting>
  <conditionalFormatting sqref="B457">
    <cfRule type="cellIs" dxfId="3869" priority="5116" stopIfTrue="1" operator="equal">
      <formula>"Adjustment to Income/Expense/Rate Base:"</formula>
    </cfRule>
  </conditionalFormatting>
  <conditionalFormatting sqref="B452">
    <cfRule type="cellIs" dxfId="3868" priority="5119" stopIfTrue="1" operator="equal">
      <formula>"Title"</formula>
    </cfRule>
  </conditionalFormatting>
  <conditionalFormatting sqref="B452">
    <cfRule type="cellIs" dxfId="3867" priority="5120" stopIfTrue="1" operator="equal">
      <formula>"Adjustment to Income/Expense/Rate Base:"</formula>
    </cfRule>
  </conditionalFormatting>
  <conditionalFormatting sqref="B451">
    <cfRule type="cellIs" dxfId="3866" priority="5117" stopIfTrue="1" operator="equal">
      <formula>"Title"</formula>
    </cfRule>
  </conditionalFormatting>
  <conditionalFormatting sqref="B451">
    <cfRule type="cellIs" dxfId="3865" priority="5118" stopIfTrue="1" operator="equal">
      <formula>"Adjustment to Income/Expense/Rate Base:"</formula>
    </cfRule>
  </conditionalFormatting>
  <conditionalFormatting sqref="B456">
    <cfRule type="cellIs" dxfId="3864" priority="5114" stopIfTrue="1" operator="equal">
      <formula>"Title"</formula>
    </cfRule>
  </conditionalFormatting>
  <conditionalFormatting sqref="B456">
    <cfRule type="cellIs" dxfId="3863" priority="5115" stopIfTrue="1" operator="equal">
      <formula>"Adjustment to Income/Expense/Rate Base:"</formula>
    </cfRule>
  </conditionalFormatting>
  <conditionalFormatting sqref="B455">
    <cfRule type="cellIs" dxfId="3862" priority="5112" stopIfTrue="1" operator="equal">
      <formula>"Title"</formula>
    </cfRule>
  </conditionalFormatting>
  <conditionalFormatting sqref="B455">
    <cfRule type="cellIs" dxfId="3861" priority="5113" stopIfTrue="1" operator="equal">
      <formula>"Adjustment to Income/Expense/Rate Base:"</formula>
    </cfRule>
  </conditionalFormatting>
  <conditionalFormatting sqref="B457">
    <cfRule type="cellIs" dxfId="3860" priority="5110" stopIfTrue="1" operator="equal">
      <formula>"Title"</formula>
    </cfRule>
  </conditionalFormatting>
  <conditionalFormatting sqref="B457">
    <cfRule type="cellIs" dxfId="3859" priority="5111" stopIfTrue="1" operator="equal">
      <formula>"Adjustment to Income/Expense/Rate Base:"</formula>
    </cfRule>
  </conditionalFormatting>
  <conditionalFormatting sqref="B456">
    <cfRule type="cellIs" dxfId="3858" priority="5108" stopIfTrue="1" operator="equal">
      <formula>"Title"</formula>
    </cfRule>
  </conditionalFormatting>
  <conditionalFormatting sqref="B456">
    <cfRule type="cellIs" dxfId="3857" priority="5109" stopIfTrue="1" operator="equal">
      <formula>"Adjustment to Income/Expense/Rate Base:"</formula>
    </cfRule>
  </conditionalFormatting>
  <conditionalFormatting sqref="B458">
    <cfRule type="cellIs" dxfId="3856" priority="5103" stopIfTrue="1" operator="equal">
      <formula>"Adjustment to Income/Expense/Rate Base:"</formula>
    </cfRule>
  </conditionalFormatting>
  <conditionalFormatting sqref="B453">
    <cfRule type="cellIs" dxfId="3855" priority="5106" stopIfTrue="1" operator="equal">
      <formula>"Title"</formula>
    </cfRule>
  </conditionalFormatting>
  <conditionalFormatting sqref="B453">
    <cfRule type="cellIs" dxfId="3854" priority="5107" stopIfTrue="1" operator="equal">
      <formula>"Adjustment to Income/Expense/Rate Base:"</formula>
    </cfRule>
  </conditionalFormatting>
  <conditionalFormatting sqref="B452">
    <cfRule type="cellIs" dxfId="3853" priority="5104" stopIfTrue="1" operator="equal">
      <formula>"Title"</formula>
    </cfRule>
  </conditionalFormatting>
  <conditionalFormatting sqref="B452">
    <cfRule type="cellIs" dxfId="3852" priority="5105" stopIfTrue="1" operator="equal">
      <formula>"Adjustment to Income/Expense/Rate Base:"</formula>
    </cfRule>
  </conditionalFormatting>
  <conditionalFormatting sqref="B459">
    <cfRule type="cellIs" dxfId="3851" priority="5098" stopIfTrue="1" operator="equal">
      <formula>"Adjustment to Income/Expense/Rate Base:"</formula>
    </cfRule>
  </conditionalFormatting>
  <conditionalFormatting sqref="B454">
    <cfRule type="cellIs" dxfId="3850" priority="5101" stopIfTrue="1" operator="equal">
      <formula>"Title"</formula>
    </cfRule>
  </conditionalFormatting>
  <conditionalFormatting sqref="B454">
    <cfRule type="cellIs" dxfId="3849" priority="5102" stopIfTrue="1" operator="equal">
      <formula>"Adjustment to Income/Expense/Rate Base:"</formula>
    </cfRule>
  </conditionalFormatting>
  <conditionalFormatting sqref="B453">
    <cfRule type="cellIs" dxfId="3848" priority="5099" stopIfTrue="1" operator="equal">
      <formula>"Title"</formula>
    </cfRule>
  </conditionalFormatting>
  <conditionalFormatting sqref="B453">
    <cfRule type="cellIs" dxfId="3847" priority="5100" stopIfTrue="1" operator="equal">
      <formula>"Adjustment to Income/Expense/Rate Base:"</formula>
    </cfRule>
  </conditionalFormatting>
  <conditionalFormatting sqref="B460">
    <cfRule type="cellIs" dxfId="3846" priority="5093" stopIfTrue="1" operator="equal">
      <formula>"Adjustment to Income/Expense/Rate Base:"</formula>
    </cfRule>
  </conditionalFormatting>
  <conditionalFormatting sqref="B455">
    <cfRule type="cellIs" dxfId="3845" priority="5096" stopIfTrue="1" operator="equal">
      <formula>"Title"</formula>
    </cfRule>
  </conditionalFormatting>
  <conditionalFormatting sqref="B455">
    <cfRule type="cellIs" dxfId="3844" priority="5097" stopIfTrue="1" operator="equal">
      <formula>"Adjustment to Income/Expense/Rate Base:"</formula>
    </cfRule>
  </conditionalFormatting>
  <conditionalFormatting sqref="B454">
    <cfRule type="cellIs" dxfId="3843" priority="5094" stopIfTrue="1" operator="equal">
      <formula>"Title"</formula>
    </cfRule>
  </conditionalFormatting>
  <conditionalFormatting sqref="B454">
    <cfRule type="cellIs" dxfId="3842" priority="5095" stopIfTrue="1" operator="equal">
      <formula>"Adjustment to Income/Expense/Rate Base:"</formula>
    </cfRule>
  </conditionalFormatting>
  <conditionalFormatting sqref="B456">
    <cfRule type="cellIs" dxfId="3841" priority="5091" stopIfTrue="1" operator="equal">
      <formula>"Title"</formula>
    </cfRule>
  </conditionalFormatting>
  <conditionalFormatting sqref="B456">
    <cfRule type="cellIs" dxfId="3840" priority="5092" stopIfTrue="1" operator="equal">
      <formula>"Adjustment to Income/Expense/Rate Base:"</formula>
    </cfRule>
  </conditionalFormatting>
  <conditionalFormatting sqref="B455">
    <cfRule type="cellIs" dxfId="3839" priority="5089" stopIfTrue="1" operator="equal">
      <formula>"Title"</formula>
    </cfRule>
  </conditionalFormatting>
  <conditionalFormatting sqref="B455">
    <cfRule type="cellIs" dxfId="3838" priority="5090" stopIfTrue="1" operator="equal">
      <formula>"Adjustment to Income/Expense/Rate Base:"</formula>
    </cfRule>
  </conditionalFormatting>
  <conditionalFormatting sqref="B457">
    <cfRule type="cellIs" dxfId="3837" priority="5084" stopIfTrue="1" operator="equal">
      <formula>"Adjustment to Income/Expense/Rate Base:"</formula>
    </cfRule>
  </conditionalFormatting>
  <conditionalFormatting sqref="B452">
    <cfRule type="cellIs" dxfId="3836" priority="5087" stopIfTrue="1" operator="equal">
      <formula>"Title"</formula>
    </cfRule>
  </conditionalFormatting>
  <conditionalFormatting sqref="B452">
    <cfRule type="cellIs" dxfId="3835" priority="5088" stopIfTrue="1" operator="equal">
      <formula>"Adjustment to Income/Expense/Rate Base:"</formula>
    </cfRule>
  </conditionalFormatting>
  <conditionalFormatting sqref="B451">
    <cfRule type="cellIs" dxfId="3834" priority="5085" stopIfTrue="1" operator="equal">
      <formula>"Title"</formula>
    </cfRule>
  </conditionalFormatting>
  <conditionalFormatting sqref="B451">
    <cfRule type="cellIs" dxfId="3833" priority="5086" stopIfTrue="1" operator="equal">
      <formula>"Adjustment to Income/Expense/Rate Base:"</formula>
    </cfRule>
  </conditionalFormatting>
  <conditionalFormatting sqref="B458">
    <cfRule type="cellIs" dxfId="3832" priority="5079" stopIfTrue="1" operator="equal">
      <formula>"Adjustment to Income/Expense/Rate Base:"</formula>
    </cfRule>
  </conditionalFormatting>
  <conditionalFormatting sqref="B453">
    <cfRule type="cellIs" dxfId="3831" priority="5082" stopIfTrue="1" operator="equal">
      <formula>"Title"</formula>
    </cfRule>
  </conditionalFormatting>
  <conditionalFormatting sqref="B453">
    <cfRule type="cellIs" dxfId="3830" priority="5083" stopIfTrue="1" operator="equal">
      <formula>"Adjustment to Income/Expense/Rate Base:"</formula>
    </cfRule>
  </conditionalFormatting>
  <conditionalFormatting sqref="B452">
    <cfRule type="cellIs" dxfId="3829" priority="5080" stopIfTrue="1" operator="equal">
      <formula>"Title"</formula>
    </cfRule>
  </conditionalFormatting>
  <conditionalFormatting sqref="B452">
    <cfRule type="cellIs" dxfId="3828" priority="5081" stopIfTrue="1" operator="equal">
      <formula>"Adjustment to Income/Expense/Rate Base:"</formula>
    </cfRule>
  </conditionalFormatting>
  <conditionalFormatting sqref="B456">
    <cfRule type="cellIs" dxfId="3827" priority="5076" stopIfTrue="1" operator="equal">
      <formula>"Adjustment to Income/Expense/Rate Base:"</formula>
    </cfRule>
  </conditionalFormatting>
  <conditionalFormatting sqref="B451">
    <cfRule type="cellIs" dxfId="3826" priority="5077" stopIfTrue="1" operator="equal">
      <formula>"Title"</formula>
    </cfRule>
  </conditionalFormatting>
  <conditionalFormatting sqref="B451">
    <cfRule type="cellIs" dxfId="3825" priority="5078" stopIfTrue="1" operator="equal">
      <formula>"Adjustment to Income/Expense/Rate Base:"</formula>
    </cfRule>
  </conditionalFormatting>
  <conditionalFormatting sqref="B457">
    <cfRule type="cellIs" dxfId="3824" priority="5071" stopIfTrue="1" operator="equal">
      <formula>"Adjustment to Income/Expense/Rate Base:"</formula>
    </cfRule>
  </conditionalFormatting>
  <conditionalFormatting sqref="B452">
    <cfRule type="cellIs" dxfId="3823" priority="5074" stopIfTrue="1" operator="equal">
      <formula>"Title"</formula>
    </cfRule>
  </conditionalFormatting>
  <conditionalFormatting sqref="B452">
    <cfRule type="cellIs" dxfId="3822" priority="5075" stopIfTrue="1" operator="equal">
      <formula>"Adjustment to Income/Expense/Rate Base:"</formula>
    </cfRule>
  </conditionalFormatting>
  <conditionalFormatting sqref="B451">
    <cfRule type="cellIs" dxfId="3821" priority="5072" stopIfTrue="1" operator="equal">
      <formula>"Title"</formula>
    </cfRule>
  </conditionalFormatting>
  <conditionalFormatting sqref="B451">
    <cfRule type="cellIs" dxfId="3820" priority="5073" stopIfTrue="1" operator="equal">
      <formula>"Adjustment to Income/Expense/Rate Base:"</formula>
    </cfRule>
  </conditionalFormatting>
  <conditionalFormatting sqref="B453">
    <cfRule type="cellIs" dxfId="3819" priority="5070" stopIfTrue="1" operator="equal">
      <formula>"Adjustment to Income/Expense/Rate Base:"</formula>
    </cfRule>
  </conditionalFormatting>
  <conditionalFormatting sqref="B454">
    <cfRule type="cellIs" dxfId="3818" priority="5069" stopIfTrue="1" operator="equal">
      <formula>"Adjustment to Income/Expense/Rate Base:"</formula>
    </cfRule>
  </conditionalFormatting>
  <conditionalFormatting sqref="B455">
    <cfRule type="cellIs" dxfId="3817" priority="5068" stopIfTrue="1" operator="equal">
      <formula>"Adjustment to Income/Expense/Rate Base:"</formula>
    </cfRule>
  </conditionalFormatting>
  <conditionalFormatting sqref="B456">
    <cfRule type="cellIs" dxfId="3816" priority="5065" stopIfTrue="1" operator="equal">
      <formula>"Adjustment to Income/Expense/Rate Base:"</formula>
    </cfRule>
  </conditionalFormatting>
  <conditionalFormatting sqref="B451">
    <cfRule type="cellIs" dxfId="3815" priority="5066" stopIfTrue="1" operator="equal">
      <formula>"Title"</formula>
    </cfRule>
  </conditionalFormatting>
  <conditionalFormatting sqref="B451">
    <cfRule type="cellIs" dxfId="3814" priority="5067" stopIfTrue="1" operator="equal">
      <formula>"Adjustment to Income/Expense/Rate Base:"</formula>
    </cfRule>
  </conditionalFormatting>
  <conditionalFormatting sqref="B452">
    <cfRule type="cellIs" dxfId="3813" priority="5064" stopIfTrue="1" operator="equal">
      <formula>"Adjustment to Income/Expense/Rate Base:"</formula>
    </cfRule>
  </conditionalFormatting>
  <conditionalFormatting sqref="B453">
    <cfRule type="cellIs" dxfId="3812" priority="5063" stopIfTrue="1" operator="equal">
      <formula>"Adjustment to Income/Expense/Rate Base:"</formula>
    </cfRule>
  </conditionalFormatting>
  <conditionalFormatting sqref="B457">
    <cfRule type="cellIs" dxfId="3811" priority="5058" stopIfTrue="1" operator="equal">
      <formula>"Adjustment to Income/Expense/Rate Base:"</formula>
    </cfRule>
  </conditionalFormatting>
  <conditionalFormatting sqref="B452">
    <cfRule type="cellIs" dxfId="3810" priority="5061" stopIfTrue="1" operator="equal">
      <formula>"Title"</formula>
    </cfRule>
  </conditionalFormatting>
  <conditionalFormatting sqref="B452">
    <cfRule type="cellIs" dxfId="3809" priority="5062" stopIfTrue="1" operator="equal">
      <formula>"Adjustment to Income/Expense/Rate Base:"</formula>
    </cfRule>
  </conditionalFormatting>
  <conditionalFormatting sqref="B451">
    <cfRule type="cellIs" dxfId="3808" priority="5059" stopIfTrue="1" operator="equal">
      <formula>"Title"</formula>
    </cfRule>
  </conditionalFormatting>
  <conditionalFormatting sqref="B451">
    <cfRule type="cellIs" dxfId="3807" priority="5060" stopIfTrue="1" operator="equal">
      <formula>"Adjustment to Income/Expense/Rate Base:"</formula>
    </cfRule>
  </conditionalFormatting>
  <conditionalFormatting sqref="B458">
    <cfRule type="cellIs" dxfId="3806" priority="5053" stopIfTrue="1" operator="equal">
      <formula>"Adjustment to Income/Expense/Rate Base:"</formula>
    </cfRule>
  </conditionalFormatting>
  <conditionalFormatting sqref="B453">
    <cfRule type="cellIs" dxfId="3805" priority="5056" stopIfTrue="1" operator="equal">
      <formula>"Title"</formula>
    </cfRule>
  </conditionalFormatting>
  <conditionalFormatting sqref="B453">
    <cfRule type="cellIs" dxfId="3804" priority="5057" stopIfTrue="1" operator="equal">
      <formula>"Adjustment to Income/Expense/Rate Base:"</formula>
    </cfRule>
  </conditionalFormatting>
  <conditionalFormatting sqref="B452">
    <cfRule type="cellIs" dxfId="3803" priority="5054" stopIfTrue="1" operator="equal">
      <formula>"Title"</formula>
    </cfRule>
  </conditionalFormatting>
  <conditionalFormatting sqref="B452">
    <cfRule type="cellIs" dxfId="3802" priority="5055" stopIfTrue="1" operator="equal">
      <formula>"Adjustment to Income/Expense/Rate Base:"</formula>
    </cfRule>
  </conditionalFormatting>
  <conditionalFormatting sqref="B454">
    <cfRule type="cellIs" dxfId="3801" priority="5052" stopIfTrue="1" operator="equal">
      <formula>"Adjustment to Income/Expense/Rate Base:"</formula>
    </cfRule>
  </conditionalFormatting>
  <conditionalFormatting sqref="B455">
    <cfRule type="cellIs" dxfId="3800" priority="5051" stopIfTrue="1" operator="equal">
      <formula>"Adjustment to Income/Expense/Rate Base:"</formula>
    </cfRule>
  </conditionalFormatting>
  <conditionalFormatting sqref="B456">
    <cfRule type="cellIs" dxfId="3799" priority="5048" stopIfTrue="1" operator="equal">
      <formula>"Adjustment to Income/Expense/Rate Base:"</formula>
    </cfRule>
  </conditionalFormatting>
  <conditionalFormatting sqref="B451">
    <cfRule type="cellIs" dxfId="3798" priority="5049" stopIfTrue="1" operator="equal">
      <formula>"Title"</formula>
    </cfRule>
  </conditionalFormatting>
  <conditionalFormatting sqref="B451">
    <cfRule type="cellIs" dxfId="3797" priority="5050" stopIfTrue="1" operator="equal">
      <formula>"Adjustment to Income/Expense/Rate Base:"</formula>
    </cfRule>
  </conditionalFormatting>
  <conditionalFormatting sqref="B457">
    <cfRule type="cellIs" dxfId="3796" priority="5043" stopIfTrue="1" operator="equal">
      <formula>"Adjustment to Income/Expense/Rate Base:"</formula>
    </cfRule>
  </conditionalFormatting>
  <conditionalFormatting sqref="B452">
    <cfRule type="cellIs" dxfId="3795" priority="5046" stopIfTrue="1" operator="equal">
      <formula>"Title"</formula>
    </cfRule>
  </conditionalFormatting>
  <conditionalFormatting sqref="B452">
    <cfRule type="cellIs" dxfId="3794" priority="5047" stopIfTrue="1" operator="equal">
      <formula>"Adjustment to Income/Expense/Rate Base:"</formula>
    </cfRule>
  </conditionalFormatting>
  <conditionalFormatting sqref="B451">
    <cfRule type="cellIs" dxfId="3793" priority="5044" stopIfTrue="1" operator="equal">
      <formula>"Title"</formula>
    </cfRule>
  </conditionalFormatting>
  <conditionalFormatting sqref="B451">
    <cfRule type="cellIs" dxfId="3792" priority="5045" stopIfTrue="1" operator="equal">
      <formula>"Adjustment to Income/Expense/Rate Base:"</formula>
    </cfRule>
  </conditionalFormatting>
  <conditionalFormatting sqref="B453">
    <cfRule type="cellIs" dxfId="3791" priority="5042" stopIfTrue="1" operator="equal">
      <formula>"Adjustment to Income/Expense/Rate Base:"</formula>
    </cfRule>
  </conditionalFormatting>
  <conditionalFormatting sqref="B454">
    <cfRule type="cellIs" dxfId="3790" priority="5041" stopIfTrue="1" operator="equal">
      <formula>"Adjustment to Income/Expense/Rate Base:"</formula>
    </cfRule>
  </conditionalFormatting>
  <conditionalFormatting sqref="B459">
    <cfRule type="cellIs" dxfId="3789" priority="5036" stopIfTrue="1" operator="equal">
      <formula>"Adjustment to Income/Expense/Rate Base:"</formula>
    </cfRule>
  </conditionalFormatting>
  <conditionalFormatting sqref="B454">
    <cfRule type="cellIs" dxfId="3788" priority="5039" stopIfTrue="1" operator="equal">
      <formula>"Title"</formula>
    </cfRule>
  </conditionalFormatting>
  <conditionalFormatting sqref="B454">
    <cfRule type="cellIs" dxfId="3787" priority="5040" stopIfTrue="1" operator="equal">
      <formula>"Adjustment to Income/Expense/Rate Base:"</formula>
    </cfRule>
  </conditionalFormatting>
  <conditionalFormatting sqref="B453">
    <cfRule type="cellIs" dxfId="3786" priority="5037" stopIfTrue="1" operator="equal">
      <formula>"Title"</formula>
    </cfRule>
  </conditionalFormatting>
  <conditionalFormatting sqref="B453">
    <cfRule type="cellIs" dxfId="3785" priority="5038" stopIfTrue="1" operator="equal">
      <formula>"Adjustment to Income/Expense/Rate Base:"</formula>
    </cfRule>
  </conditionalFormatting>
  <conditionalFormatting sqref="B460">
    <cfRule type="cellIs" dxfId="3784" priority="5031" stopIfTrue="1" operator="equal">
      <formula>"Adjustment to Income/Expense/Rate Base:"</formula>
    </cfRule>
  </conditionalFormatting>
  <conditionalFormatting sqref="B455">
    <cfRule type="cellIs" dxfId="3783" priority="5034" stopIfTrue="1" operator="equal">
      <formula>"Title"</formula>
    </cfRule>
  </conditionalFormatting>
  <conditionalFormatting sqref="B455">
    <cfRule type="cellIs" dxfId="3782" priority="5035" stopIfTrue="1" operator="equal">
      <formula>"Adjustment to Income/Expense/Rate Base:"</formula>
    </cfRule>
  </conditionalFormatting>
  <conditionalFormatting sqref="B454">
    <cfRule type="cellIs" dxfId="3781" priority="5032" stopIfTrue="1" operator="equal">
      <formula>"Title"</formula>
    </cfRule>
  </conditionalFormatting>
  <conditionalFormatting sqref="B454">
    <cfRule type="cellIs" dxfId="3780" priority="5033" stopIfTrue="1" operator="equal">
      <formula>"Adjustment to Income/Expense/Rate Base:"</formula>
    </cfRule>
  </conditionalFormatting>
  <conditionalFormatting sqref="B456">
    <cfRule type="cellIs" dxfId="3779" priority="5028" stopIfTrue="1" operator="equal">
      <formula>"Adjustment to Income/Expense/Rate Base:"</formula>
    </cfRule>
  </conditionalFormatting>
  <conditionalFormatting sqref="B451">
    <cfRule type="cellIs" dxfId="3778" priority="5029" stopIfTrue="1" operator="equal">
      <formula>"Title"</formula>
    </cfRule>
  </conditionalFormatting>
  <conditionalFormatting sqref="B451">
    <cfRule type="cellIs" dxfId="3777" priority="5030" stopIfTrue="1" operator="equal">
      <formula>"Adjustment to Income/Expense/Rate Base:"</formula>
    </cfRule>
  </conditionalFormatting>
  <conditionalFormatting sqref="B457">
    <cfRule type="cellIs" dxfId="3776" priority="5023" stopIfTrue="1" operator="equal">
      <formula>"Adjustment to Income/Expense/Rate Base:"</formula>
    </cfRule>
  </conditionalFormatting>
  <conditionalFormatting sqref="B452">
    <cfRule type="cellIs" dxfId="3775" priority="5026" stopIfTrue="1" operator="equal">
      <formula>"Title"</formula>
    </cfRule>
  </conditionalFormatting>
  <conditionalFormatting sqref="B452">
    <cfRule type="cellIs" dxfId="3774" priority="5027" stopIfTrue="1" operator="equal">
      <formula>"Adjustment to Income/Expense/Rate Base:"</formula>
    </cfRule>
  </conditionalFormatting>
  <conditionalFormatting sqref="B451">
    <cfRule type="cellIs" dxfId="3773" priority="5024" stopIfTrue="1" operator="equal">
      <formula>"Title"</formula>
    </cfRule>
  </conditionalFormatting>
  <conditionalFormatting sqref="B451">
    <cfRule type="cellIs" dxfId="3772" priority="5025" stopIfTrue="1" operator="equal">
      <formula>"Adjustment to Income/Expense/Rate Base:"</formula>
    </cfRule>
  </conditionalFormatting>
  <conditionalFormatting sqref="B458">
    <cfRule type="cellIs" dxfId="3771" priority="5018" stopIfTrue="1" operator="equal">
      <formula>"Adjustment to Income/Expense/Rate Base:"</formula>
    </cfRule>
  </conditionalFormatting>
  <conditionalFormatting sqref="B453">
    <cfRule type="cellIs" dxfId="3770" priority="5021" stopIfTrue="1" operator="equal">
      <formula>"Title"</formula>
    </cfRule>
  </conditionalFormatting>
  <conditionalFormatting sqref="B453">
    <cfRule type="cellIs" dxfId="3769" priority="5022" stopIfTrue="1" operator="equal">
      <formula>"Adjustment to Income/Expense/Rate Base:"</formula>
    </cfRule>
  </conditionalFormatting>
  <conditionalFormatting sqref="B452">
    <cfRule type="cellIs" dxfId="3768" priority="5019" stopIfTrue="1" operator="equal">
      <formula>"Title"</formula>
    </cfRule>
  </conditionalFormatting>
  <conditionalFormatting sqref="B452">
    <cfRule type="cellIs" dxfId="3767" priority="5020" stopIfTrue="1" operator="equal">
      <formula>"Adjustment to Income/Expense/Rate Base:"</formula>
    </cfRule>
  </conditionalFormatting>
  <conditionalFormatting sqref="B459">
    <cfRule type="cellIs" dxfId="3766" priority="5013" stopIfTrue="1" operator="equal">
      <formula>"Adjustment to Income/Expense/Rate Base:"</formula>
    </cfRule>
  </conditionalFormatting>
  <conditionalFormatting sqref="B454">
    <cfRule type="cellIs" dxfId="3765" priority="5016" stopIfTrue="1" operator="equal">
      <formula>"Title"</formula>
    </cfRule>
  </conditionalFormatting>
  <conditionalFormatting sqref="B454">
    <cfRule type="cellIs" dxfId="3764" priority="5017" stopIfTrue="1" operator="equal">
      <formula>"Adjustment to Income/Expense/Rate Base:"</formula>
    </cfRule>
  </conditionalFormatting>
  <conditionalFormatting sqref="B453">
    <cfRule type="cellIs" dxfId="3763" priority="5014" stopIfTrue="1" operator="equal">
      <formula>"Title"</formula>
    </cfRule>
  </conditionalFormatting>
  <conditionalFormatting sqref="B453">
    <cfRule type="cellIs" dxfId="3762" priority="5015" stopIfTrue="1" operator="equal">
      <formula>"Adjustment to Income/Expense/Rate Base:"</formula>
    </cfRule>
  </conditionalFormatting>
  <conditionalFormatting sqref="B455">
    <cfRule type="cellIs" dxfId="3761" priority="5012" stopIfTrue="1" operator="equal">
      <formula>"Adjustment to Income/Expense/Rate Base:"</formula>
    </cfRule>
  </conditionalFormatting>
  <conditionalFormatting sqref="B456">
    <cfRule type="cellIs" dxfId="3760" priority="5009" stopIfTrue="1" operator="equal">
      <formula>"Adjustment to Income/Expense/Rate Base:"</formula>
    </cfRule>
  </conditionalFormatting>
  <conditionalFormatting sqref="B451">
    <cfRule type="cellIs" dxfId="3759" priority="5010" stopIfTrue="1" operator="equal">
      <formula>"Title"</formula>
    </cfRule>
  </conditionalFormatting>
  <conditionalFormatting sqref="B451">
    <cfRule type="cellIs" dxfId="3758" priority="5011" stopIfTrue="1" operator="equal">
      <formula>"Adjustment to Income/Expense/Rate Base:"</formula>
    </cfRule>
  </conditionalFormatting>
  <conditionalFormatting sqref="B460">
    <cfRule type="cellIs" dxfId="3757" priority="5004" stopIfTrue="1" operator="equal">
      <formula>"Adjustment to Income/Expense/Rate Base:"</formula>
    </cfRule>
  </conditionalFormatting>
  <conditionalFormatting sqref="B455">
    <cfRule type="cellIs" dxfId="3756" priority="5007" stopIfTrue="1" operator="equal">
      <formula>"Title"</formula>
    </cfRule>
  </conditionalFormatting>
  <conditionalFormatting sqref="B455">
    <cfRule type="cellIs" dxfId="3755" priority="5008" stopIfTrue="1" operator="equal">
      <formula>"Adjustment to Income/Expense/Rate Base:"</formula>
    </cfRule>
  </conditionalFormatting>
  <conditionalFormatting sqref="B454">
    <cfRule type="cellIs" dxfId="3754" priority="5005" stopIfTrue="1" operator="equal">
      <formula>"Title"</formula>
    </cfRule>
  </conditionalFormatting>
  <conditionalFormatting sqref="B454">
    <cfRule type="cellIs" dxfId="3753" priority="5006" stopIfTrue="1" operator="equal">
      <formula>"Adjustment to Income/Expense/Rate Base:"</formula>
    </cfRule>
  </conditionalFormatting>
  <conditionalFormatting sqref="B456">
    <cfRule type="cellIs" dxfId="3752" priority="5002" stopIfTrue="1" operator="equal">
      <formula>"Title"</formula>
    </cfRule>
  </conditionalFormatting>
  <conditionalFormatting sqref="B456">
    <cfRule type="cellIs" dxfId="3751" priority="5003" stopIfTrue="1" operator="equal">
      <formula>"Adjustment to Income/Expense/Rate Base:"</formula>
    </cfRule>
  </conditionalFormatting>
  <conditionalFormatting sqref="B455">
    <cfRule type="cellIs" dxfId="3750" priority="5000" stopIfTrue="1" operator="equal">
      <formula>"Title"</formula>
    </cfRule>
  </conditionalFormatting>
  <conditionalFormatting sqref="B455">
    <cfRule type="cellIs" dxfId="3749" priority="5001" stopIfTrue="1" operator="equal">
      <formula>"Adjustment to Income/Expense/Rate Base:"</formula>
    </cfRule>
  </conditionalFormatting>
  <conditionalFormatting sqref="B457">
    <cfRule type="cellIs" dxfId="3748" priority="4995" stopIfTrue="1" operator="equal">
      <formula>"Adjustment to Income/Expense/Rate Base:"</formula>
    </cfRule>
  </conditionalFormatting>
  <conditionalFormatting sqref="B452">
    <cfRule type="cellIs" dxfId="3747" priority="4998" stopIfTrue="1" operator="equal">
      <formula>"Title"</formula>
    </cfRule>
  </conditionalFormatting>
  <conditionalFormatting sqref="B452">
    <cfRule type="cellIs" dxfId="3746" priority="4999" stopIfTrue="1" operator="equal">
      <formula>"Adjustment to Income/Expense/Rate Base:"</formula>
    </cfRule>
  </conditionalFormatting>
  <conditionalFormatting sqref="B451">
    <cfRule type="cellIs" dxfId="3745" priority="4996" stopIfTrue="1" operator="equal">
      <formula>"Title"</formula>
    </cfRule>
  </conditionalFormatting>
  <conditionalFormatting sqref="B451">
    <cfRule type="cellIs" dxfId="3744" priority="4997" stopIfTrue="1" operator="equal">
      <formula>"Adjustment to Income/Expense/Rate Base:"</formula>
    </cfRule>
  </conditionalFormatting>
  <conditionalFormatting sqref="B458">
    <cfRule type="cellIs" dxfId="3743" priority="4990" stopIfTrue="1" operator="equal">
      <formula>"Adjustment to Income/Expense/Rate Base:"</formula>
    </cfRule>
  </conditionalFormatting>
  <conditionalFormatting sqref="B453">
    <cfRule type="cellIs" dxfId="3742" priority="4993" stopIfTrue="1" operator="equal">
      <formula>"Title"</formula>
    </cfRule>
  </conditionalFormatting>
  <conditionalFormatting sqref="B453">
    <cfRule type="cellIs" dxfId="3741" priority="4994" stopIfTrue="1" operator="equal">
      <formula>"Adjustment to Income/Expense/Rate Base:"</formula>
    </cfRule>
  </conditionalFormatting>
  <conditionalFormatting sqref="B452">
    <cfRule type="cellIs" dxfId="3740" priority="4991" stopIfTrue="1" operator="equal">
      <formula>"Title"</formula>
    </cfRule>
  </conditionalFormatting>
  <conditionalFormatting sqref="B452">
    <cfRule type="cellIs" dxfId="3739" priority="4992" stopIfTrue="1" operator="equal">
      <formula>"Adjustment to Income/Expense/Rate Base:"</formula>
    </cfRule>
  </conditionalFormatting>
  <conditionalFormatting sqref="B459">
    <cfRule type="cellIs" dxfId="3738" priority="4985" stopIfTrue="1" operator="equal">
      <formula>"Adjustment to Income/Expense/Rate Base:"</formula>
    </cfRule>
  </conditionalFormatting>
  <conditionalFormatting sqref="B454">
    <cfRule type="cellIs" dxfId="3737" priority="4988" stopIfTrue="1" operator="equal">
      <formula>"Title"</formula>
    </cfRule>
  </conditionalFormatting>
  <conditionalFormatting sqref="B454">
    <cfRule type="cellIs" dxfId="3736" priority="4989" stopIfTrue="1" operator="equal">
      <formula>"Adjustment to Income/Expense/Rate Base:"</formula>
    </cfRule>
  </conditionalFormatting>
  <conditionalFormatting sqref="B453">
    <cfRule type="cellIs" dxfId="3735" priority="4986" stopIfTrue="1" operator="equal">
      <formula>"Title"</formula>
    </cfRule>
  </conditionalFormatting>
  <conditionalFormatting sqref="B453">
    <cfRule type="cellIs" dxfId="3734" priority="4987" stopIfTrue="1" operator="equal">
      <formula>"Adjustment to Income/Expense/Rate Base:"</formula>
    </cfRule>
  </conditionalFormatting>
  <conditionalFormatting sqref="B460">
    <cfRule type="cellIs" dxfId="3733" priority="4980" stopIfTrue="1" operator="equal">
      <formula>"Adjustment to Income/Expense/Rate Base:"</formula>
    </cfRule>
  </conditionalFormatting>
  <conditionalFormatting sqref="B455">
    <cfRule type="cellIs" dxfId="3732" priority="4983" stopIfTrue="1" operator="equal">
      <formula>"Title"</formula>
    </cfRule>
  </conditionalFormatting>
  <conditionalFormatting sqref="B455">
    <cfRule type="cellIs" dxfId="3731" priority="4984" stopIfTrue="1" operator="equal">
      <formula>"Adjustment to Income/Expense/Rate Base:"</formula>
    </cfRule>
  </conditionalFormatting>
  <conditionalFormatting sqref="B454">
    <cfRule type="cellIs" dxfId="3730" priority="4981" stopIfTrue="1" operator="equal">
      <formula>"Title"</formula>
    </cfRule>
  </conditionalFormatting>
  <conditionalFormatting sqref="B454">
    <cfRule type="cellIs" dxfId="3729" priority="4982" stopIfTrue="1" operator="equal">
      <formula>"Adjustment to Income/Expense/Rate Base:"</formula>
    </cfRule>
  </conditionalFormatting>
  <conditionalFormatting sqref="B456">
    <cfRule type="cellIs" dxfId="3728" priority="4977" stopIfTrue="1" operator="equal">
      <formula>"Adjustment to Income/Expense/Rate Base:"</formula>
    </cfRule>
  </conditionalFormatting>
  <conditionalFormatting sqref="B451">
    <cfRule type="cellIs" dxfId="3727" priority="4978" stopIfTrue="1" operator="equal">
      <formula>"Title"</formula>
    </cfRule>
  </conditionalFormatting>
  <conditionalFormatting sqref="B451">
    <cfRule type="cellIs" dxfId="3726" priority="4979" stopIfTrue="1" operator="equal">
      <formula>"Adjustment to Income/Expense/Rate Base:"</formula>
    </cfRule>
  </conditionalFormatting>
  <conditionalFormatting sqref="B457">
    <cfRule type="cellIs" dxfId="3725" priority="4972" stopIfTrue="1" operator="equal">
      <formula>"Adjustment to Income/Expense/Rate Base:"</formula>
    </cfRule>
  </conditionalFormatting>
  <conditionalFormatting sqref="B452">
    <cfRule type="cellIs" dxfId="3724" priority="4975" stopIfTrue="1" operator="equal">
      <formula>"Title"</formula>
    </cfRule>
  </conditionalFormatting>
  <conditionalFormatting sqref="B452">
    <cfRule type="cellIs" dxfId="3723" priority="4976" stopIfTrue="1" operator="equal">
      <formula>"Adjustment to Income/Expense/Rate Base:"</formula>
    </cfRule>
  </conditionalFormatting>
  <conditionalFormatting sqref="B451">
    <cfRule type="cellIs" dxfId="3722" priority="4973" stopIfTrue="1" operator="equal">
      <formula>"Title"</formula>
    </cfRule>
  </conditionalFormatting>
  <conditionalFormatting sqref="B451">
    <cfRule type="cellIs" dxfId="3721" priority="4974" stopIfTrue="1" operator="equal">
      <formula>"Adjustment to Income/Expense/Rate Base:"</formula>
    </cfRule>
  </conditionalFormatting>
  <conditionalFormatting sqref="B455">
    <cfRule type="cellIs" dxfId="3720" priority="4971" stopIfTrue="1" operator="equal">
      <formula>"Adjustment to Income/Expense/Rate Base:"</formula>
    </cfRule>
  </conditionalFormatting>
  <conditionalFormatting sqref="B456">
    <cfRule type="cellIs" dxfId="3719" priority="4968" stopIfTrue="1" operator="equal">
      <formula>"Adjustment to Income/Expense/Rate Base:"</formula>
    </cfRule>
  </conditionalFormatting>
  <conditionalFormatting sqref="B451">
    <cfRule type="cellIs" dxfId="3718" priority="4969" stopIfTrue="1" operator="equal">
      <formula>"Title"</formula>
    </cfRule>
  </conditionalFormatting>
  <conditionalFormatting sqref="B451">
    <cfRule type="cellIs" dxfId="3717" priority="4970" stopIfTrue="1" operator="equal">
      <formula>"Adjustment to Income/Expense/Rate Base:"</formula>
    </cfRule>
  </conditionalFormatting>
  <conditionalFormatting sqref="B452">
    <cfRule type="cellIs" dxfId="3716" priority="4967" stopIfTrue="1" operator="equal">
      <formula>"Adjustment to Income/Expense/Rate Base:"</formula>
    </cfRule>
  </conditionalFormatting>
  <conditionalFormatting sqref="B453">
    <cfRule type="cellIs" dxfId="3715" priority="4966" stopIfTrue="1" operator="equal">
      <formula>"Adjustment to Income/Expense/Rate Base:"</formula>
    </cfRule>
  </conditionalFormatting>
  <conditionalFormatting sqref="B454">
    <cfRule type="cellIs" dxfId="3714" priority="4965" stopIfTrue="1" operator="equal">
      <formula>"Adjustment to Income/Expense/Rate Base:"</formula>
    </cfRule>
  </conditionalFormatting>
  <conditionalFormatting sqref="B455">
    <cfRule type="cellIs" dxfId="3713" priority="4964" stopIfTrue="1" operator="equal">
      <formula>"Adjustment to Income/Expense/Rate Base:"</formula>
    </cfRule>
  </conditionalFormatting>
  <conditionalFormatting sqref="B451">
    <cfRule type="cellIs" dxfId="3712" priority="4963" stopIfTrue="1" operator="equal">
      <formula>"Adjustment to Income/Expense/Rate Base:"</formula>
    </cfRule>
  </conditionalFormatting>
  <conditionalFormatting sqref="B452">
    <cfRule type="cellIs" dxfId="3711" priority="4962" stopIfTrue="1" operator="equal">
      <formula>"Adjustment to Income/Expense/Rate Base:"</formula>
    </cfRule>
  </conditionalFormatting>
  <conditionalFormatting sqref="B456">
    <cfRule type="cellIs" dxfId="3710" priority="4959" stopIfTrue="1" operator="equal">
      <formula>"Adjustment to Income/Expense/Rate Base:"</formula>
    </cfRule>
  </conditionalFormatting>
  <conditionalFormatting sqref="B451">
    <cfRule type="cellIs" dxfId="3709" priority="4960" stopIfTrue="1" operator="equal">
      <formula>"Title"</formula>
    </cfRule>
  </conditionalFormatting>
  <conditionalFormatting sqref="B451">
    <cfRule type="cellIs" dxfId="3708" priority="4961" stopIfTrue="1" operator="equal">
      <formula>"Adjustment to Income/Expense/Rate Base:"</formula>
    </cfRule>
  </conditionalFormatting>
  <conditionalFormatting sqref="B457">
    <cfRule type="cellIs" dxfId="3707" priority="4954" stopIfTrue="1" operator="equal">
      <formula>"Adjustment to Income/Expense/Rate Base:"</formula>
    </cfRule>
  </conditionalFormatting>
  <conditionalFormatting sqref="B452">
    <cfRule type="cellIs" dxfId="3706" priority="4957" stopIfTrue="1" operator="equal">
      <formula>"Title"</formula>
    </cfRule>
  </conditionalFormatting>
  <conditionalFormatting sqref="B452">
    <cfRule type="cellIs" dxfId="3705" priority="4958" stopIfTrue="1" operator="equal">
      <formula>"Adjustment to Income/Expense/Rate Base:"</formula>
    </cfRule>
  </conditionalFormatting>
  <conditionalFormatting sqref="B451">
    <cfRule type="cellIs" dxfId="3704" priority="4955" stopIfTrue="1" operator="equal">
      <formula>"Title"</formula>
    </cfRule>
  </conditionalFormatting>
  <conditionalFormatting sqref="B451">
    <cfRule type="cellIs" dxfId="3703" priority="4956" stopIfTrue="1" operator="equal">
      <formula>"Adjustment to Income/Expense/Rate Base:"</formula>
    </cfRule>
  </conditionalFormatting>
  <conditionalFormatting sqref="B453">
    <cfRule type="cellIs" dxfId="3702" priority="4953" stopIfTrue="1" operator="equal">
      <formula>"Adjustment to Income/Expense/Rate Base:"</formula>
    </cfRule>
  </conditionalFormatting>
  <conditionalFormatting sqref="B454">
    <cfRule type="cellIs" dxfId="3701" priority="4952" stopIfTrue="1" operator="equal">
      <formula>"Adjustment to Income/Expense/Rate Base:"</formula>
    </cfRule>
  </conditionalFormatting>
  <conditionalFormatting sqref="B455">
    <cfRule type="cellIs" dxfId="3700" priority="4951" stopIfTrue="1" operator="equal">
      <formula>"Adjustment to Income/Expense/Rate Base:"</formula>
    </cfRule>
  </conditionalFormatting>
  <conditionalFormatting sqref="B456">
    <cfRule type="cellIs" dxfId="3699" priority="4948" stopIfTrue="1" operator="equal">
      <formula>"Adjustment to Income/Expense/Rate Base:"</formula>
    </cfRule>
  </conditionalFormatting>
  <conditionalFormatting sqref="B451">
    <cfRule type="cellIs" dxfId="3698" priority="4949" stopIfTrue="1" operator="equal">
      <formula>"Title"</formula>
    </cfRule>
  </conditionalFormatting>
  <conditionalFormatting sqref="B451">
    <cfRule type="cellIs" dxfId="3697" priority="4950" stopIfTrue="1" operator="equal">
      <formula>"Adjustment to Income/Expense/Rate Base:"</formula>
    </cfRule>
  </conditionalFormatting>
  <conditionalFormatting sqref="B452">
    <cfRule type="cellIs" dxfId="3696" priority="4947" stopIfTrue="1" operator="equal">
      <formula>"Adjustment to Income/Expense/Rate Base:"</formula>
    </cfRule>
  </conditionalFormatting>
  <conditionalFormatting sqref="B453">
    <cfRule type="cellIs" dxfId="3695" priority="4946" stopIfTrue="1" operator="equal">
      <formula>"Adjustment to Income/Expense/Rate Base:"</formula>
    </cfRule>
  </conditionalFormatting>
  <conditionalFormatting sqref="B458">
    <cfRule type="cellIs" dxfId="3694" priority="4941" stopIfTrue="1" operator="equal">
      <formula>"Adjustment to Income/Expense/Rate Base:"</formula>
    </cfRule>
  </conditionalFormatting>
  <conditionalFormatting sqref="B453">
    <cfRule type="cellIs" dxfId="3693" priority="4944" stopIfTrue="1" operator="equal">
      <formula>"Title"</formula>
    </cfRule>
  </conditionalFormatting>
  <conditionalFormatting sqref="B453">
    <cfRule type="cellIs" dxfId="3692" priority="4945" stopIfTrue="1" operator="equal">
      <formula>"Adjustment to Income/Expense/Rate Base:"</formula>
    </cfRule>
  </conditionalFormatting>
  <conditionalFormatting sqref="B452">
    <cfRule type="cellIs" dxfId="3691" priority="4942" stopIfTrue="1" operator="equal">
      <formula>"Title"</formula>
    </cfRule>
  </conditionalFormatting>
  <conditionalFormatting sqref="B452">
    <cfRule type="cellIs" dxfId="3690" priority="4943" stopIfTrue="1" operator="equal">
      <formula>"Adjustment to Income/Expense/Rate Base:"</formula>
    </cfRule>
  </conditionalFormatting>
  <conditionalFormatting sqref="B459">
    <cfRule type="cellIs" dxfId="3689" priority="4936" stopIfTrue="1" operator="equal">
      <formula>"Adjustment to Income/Expense/Rate Base:"</formula>
    </cfRule>
  </conditionalFormatting>
  <conditionalFormatting sqref="B454">
    <cfRule type="cellIs" dxfId="3688" priority="4939" stopIfTrue="1" operator="equal">
      <formula>"Title"</formula>
    </cfRule>
  </conditionalFormatting>
  <conditionalFormatting sqref="B454">
    <cfRule type="cellIs" dxfId="3687" priority="4940" stopIfTrue="1" operator="equal">
      <formula>"Adjustment to Income/Expense/Rate Base:"</formula>
    </cfRule>
  </conditionalFormatting>
  <conditionalFormatting sqref="B453">
    <cfRule type="cellIs" dxfId="3686" priority="4937" stopIfTrue="1" operator="equal">
      <formula>"Title"</formula>
    </cfRule>
  </conditionalFormatting>
  <conditionalFormatting sqref="B453">
    <cfRule type="cellIs" dxfId="3685" priority="4938" stopIfTrue="1" operator="equal">
      <formula>"Adjustment to Income/Expense/Rate Base:"</formula>
    </cfRule>
  </conditionalFormatting>
  <conditionalFormatting sqref="B455">
    <cfRule type="cellIs" dxfId="3684" priority="4935" stopIfTrue="1" operator="equal">
      <formula>"Adjustment to Income/Expense/Rate Base:"</formula>
    </cfRule>
  </conditionalFormatting>
  <conditionalFormatting sqref="B456">
    <cfRule type="cellIs" dxfId="3683" priority="4932" stopIfTrue="1" operator="equal">
      <formula>"Adjustment to Income/Expense/Rate Base:"</formula>
    </cfRule>
  </conditionalFormatting>
  <conditionalFormatting sqref="B451">
    <cfRule type="cellIs" dxfId="3682" priority="4933" stopIfTrue="1" operator="equal">
      <formula>"Title"</formula>
    </cfRule>
  </conditionalFormatting>
  <conditionalFormatting sqref="B451">
    <cfRule type="cellIs" dxfId="3681" priority="4934" stopIfTrue="1" operator="equal">
      <formula>"Adjustment to Income/Expense/Rate Base:"</formula>
    </cfRule>
  </conditionalFormatting>
  <conditionalFormatting sqref="B457">
    <cfRule type="cellIs" dxfId="3680" priority="4927" stopIfTrue="1" operator="equal">
      <formula>"Adjustment to Income/Expense/Rate Base:"</formula>
    </cfRule>
  </conditionalFormatting>
  <conditionalFormatting sqref="B452">
    <cfRule type="cellIs" dxfId="3679" priority="4930" stopIfTrue="1" operator="equal">
      <formula>"Title"</formula>
    </cfRule>
  </conditionalFormatting>
  <conditionalFormatting sqref="B452">
    <cfRule type="cellIs" dxfId="3678" priority="4931" stopIfTrue="1" operator="equal">
      <formula>"Adjustment to Income/Expense/Rate Base:"</formula>
    </cfRule>
  </conditionalFormatting>
  <conditionalFormatting sqref="B451">
    <cfRule type="cellIs" dxfId="3677" priority="4928" stopIfTrue="1" operator="equal">
      <formula>"Title"</formula>
    </cfRule>
  </conditionalFormatting>
  <conditionalFormatting sqref="B451">
    <cfRule type="cellIs" dxfId="3676" priority="4929" stopIfTrue="1" operator="equal">
      <formula>"Adjustment to Income/Expense/Rate Base:"</formula>
    </cfRule>
  </conditionalFormatting>
  <conditionalFormatting sqref="B458">
    <cfRule type="cellIs" dxfId="3675" priority="4922" stopIfTrue="1" operator="equal">
      <formula>"Adjustment to Income/Expense/Rate Base:"</formula>
    </cfRule>
  </conditionalFormatting>
  <conditionalFormatting sqref="B453">
    <cfRule type="cellIs" dxfId="3674" priority="4925" stopIfTrue="1" operator="equal">
      <formula>"Title"</formula>
    </cfRule>
  </conditionalFormatting>
  <conditionalFormatting sqref="B453">
    <cfRule type="cellIs" dxfId="3673" priority="4926" stopIfTrue="1" operator="equal">
      <formula>"Adjustment to Income/Expense/Rate Base:"</formula>
    </cfRule>
  </conditionalFormatting>
  <conditionalFormatting sqref="B452">
    <cfRule type="cellIs" dxfId="3672" priority="4923" stopIfTrue="1" operator="equal">
      <formula>"Title"</formula>
    </cfRule>
  </conditionalFormatting>
  <conditionalFormatting sqref="B452">
    <cfRule type="cellIs" dxfId="3671" priority="4924" stopIfTrue="1" operator="equal">
      <formula>"Adjustment to Income/Expense/Rate Base:"</formula>
    </cfRule>
  </conditionalFormatting>
  <conditionalFormatting sqref="B454">
    <cfRule type="cellIs" dxfId="3670" priority="4921" stopIfTrue="1" operator="equal">
      <formula>"Adjustment to Income/Expense/Rate Base:"</formula>
    </cfRule>
  </conditionalFormatting>
  <conditionalFormatting sqref="B455">
    <cfRule type="cellIs" dxfId="3669" priority="4920" stopIfTrue="1" operator="equal">
      <formula>"Adjustment to Income/Expense/Rate Base:"</formula>
    </cfRule>
  </conditionalFormatting>
  <conditionalFormatting sqref="B459">
    <cfRule type="cellIs" dxfId="3668" priority="4915" stopIfTrue="1" operator="equal">
      <formula>"Adjustment to Income/Expense/Rate Base:"</formula>
    </cfRule>
  </conditionalFormatting>
  <conditionalFormatting sqref="B454">
    <cfRule type="cellIs" dxfId="3667" priority="4918" stopIfTrue="1" operator="equal">
      <formula>"Title"</formula>
    </cfRule>
  </conditionalFormatting>
  <conditionalFormatting sqref="B454">
    <cfRule type="cellIs" dxfId="3666" priority="4919" stopIfTrue="1" operator="equal">
      <formula>"Adjustment to Income/Expense/Rate Base:"</formula>
    </cfRule>
  </conditionalFormatting>
  <conditionalFormatting sqref="B453">
    <cfRule type="cellIs" dxfId="3665" priority="4916" stopIfTrue="1" operator="equal">
      <formula>"Title"</formula>
    </cfRule>
  </conditionalFormatting>
  <conditionalFormatting sqref="B453">
    <cfRule type="cellIs" dxfId="3664" priority="4917" stopIfTrue="1" operator="equal">
      <formula>"Adjustment to Income/Expense/Rate Base:"</formula>
    </cfRule>
  </conditionalFormatting>
  <conditionalFormatting sqref="B460">
    <cfRule type="cellIs" dxfId="3663" priority="4910" stopIfTrue="1" operator="equal">
      <formula>"Adjustment to Income/Expense/Rate Base:"</formula>
    </cfRule>
  </conditionalFormatting>
  <conditionalFormatting sqref="B455">
    <cfRule type="cellIs" dxfId="3662" priority="4913" stopIfTrue="1" operator="equal">
      <formula>"Title"</formula>
    </cfRule>
  </conditionalFormatting>
  <conditionalFormatting sqref="B455">
    <cfRule type="cellIs" dxfId="3661" priority="4914" stopIfTrue="1" operator="equal">
      <formula>"Adjustment to Income/Expense/Rate Base:"</formula>
    </cfRule>
  </conditionalFormatting>
  <conditionalFormatting sqref="B454">
    <cfRule type="cellIs" dxfId="3660" priority="4911" stopIfTrue="1" operator="equal">
      <formula>"Title"</formula>
    </cfRule>
  </conditionalFormatting>
  <conditionalFormatting sqref="B454">
    <cfRule type="cellIs" dxfId="3659" priority="4912" stopIfTrue="1" operator="equal">
      <formula>"Adjustment to Income/Expense/Rate Base:"</formula>
    </cfRule>
  </conditionalFormatting>
  <conditionalFormatting sqref="B456">
    <cfRule type="cellIs" dxfId="3658" priority="4907" stopIfTrue="1" operator="equal">
      <formula>"Adjustment to Income/Expense/Rate Base:"</formula>
    </cfRule>
  </conditionalFormatting>
  <conditionalFormatting sqref="B451">
    <cfRule type="cellIs" dxfId="3657" priority="4908" stopIfTrue="1" operator="equal">
      <formula>"Title"</formula>
    </cfRule>
  </conditionalFormatting>
  <conditionalFormatting sqref="B451">
    <cfRule type="cellIs" dxfId="3656" priority="4909" stopIfTrue="1" operator="equal">
      <formula>"Adjustment to Income/Expense/Rate Base:"</formula>
    </cfRule>
  </conditionalFormatting>
  <conditionalFormatting sqref="B457">
    <cfRule type="cellIs" dxfId="3655" priority="4902" stopIfTrue="1" operator="equal">
      <formula>"Adjustment to Income/Expense/Rate Base:"</formula>
    </cfRule>
  </conditionalFormatting>
  <conditionalFormatting sqref="B452">
    <cfRule type="cellIs" dxfId="3654" priority="4905" stopIfTrue="1" operator="equal">
      <formula>"Title"</formula>
    </cfRule>
  </conditionalFormatting>
  <conditionalFormatting sqref="B452">
    <cfRule type="cellIs" dxfId="3653" priority="4906" stopIfTrue="1" operator="equal">
      <formula>"Adjustment to Income/Expense/Rate Base:"</formula>
    </cfRule>
  </conditionalFormatting>
  <conditionalFormatting sqref="B451">
    <cfRule type="cellIs" dxfId="3652" priority="4903" stopIfTrue="1" operator="equal">
      <formula>"Title"</formula>
    </cfRule>
  </conditionalFormatting>
  <conditionalFormatting sqref="B451">
    <cfRule type="cellIs" dxfId="3651" priority="4904" stopIfTrue="1" operator="equal">
      <formula>"Adjustment to Income/Expense/Rate Base:"</formula>
    </cfRule>
  </conditionalFormatting>
  <conditionalFormatting sqref="B458">
    <cfRule type="cellIs" dxfId="3650" priority="4897" stopIfTrue="1" operator="equal">
      <formula>"Adjustment to Income/Expense/Rate Base:"</formula>
    </cfRule>
  </conditionalFormatting>
  <conditionalFormatting sqref="B453">
    <cfRule type="cellIs" dxfId="3649" priority="4900" stopIfTrue="1" operator="equal">
      <formula>"Title"</formula>
    </cfRule>
  </conditionalFormatting>
  <conditionalFormatting sqref="B453">
    <cfRule type="cellIs" dxfId="3648" priority="4901" stopIfTrue="1" operator="equal">
      <formula>"Adjustment to Income/Expense/Rate Base:"</formula>
    </cfRule>
  </conditionalFormatting>
  <conditionalFormatting sqref="B452">
    <cfRule type="cellIs" dxfId="3647" priority="4898" stopIfTrue="1" operator="equal">
      <formula>"Title"</formula>
    </cfRule>
  </conditionalFormatting>
  <conditionalFormatting sqref="B452">
    <cfRule type="cellIs" dxfId="3646" priority="4899" stopIfTrue="1" operator="equal">
      <formula>"Adjustment to Income/Expense/Rate Base:"</formula>
    </cfRule>
  </conditionalFormatting>
  <conditionalFormatting sqref="B459">
    <cfRule type="cellIs" dxfId="3645" priority="4892" stopIfTrue="1" operator="equal">
      <formula>"Adjustment to Income/Expense/Rate Base:"</formula>
    </cfRule>
  </conditionalFormatting>
  <conditionalFormatting sqref="B454">
    <cfRule type="cellIs" dxfId="3644" priority="4895" stopIfTrue="1" operator="equal">
      <formula>"Title"</formula>
    </cfRule>
  </conditionalFormatting>
  <conditionalFormatting sqref="B454">
    <cfRule type="cellIs" dxfId="3643" priority="4896" stopIfTrue="1" operator="equal">
      <formula>"Adjustment to Income/Expense/Rate Base:"</formula>
    </cfRule>
  </conditionalFormatting>
  <conditionalFormatting sqref="B453">
    <cfRule type="cellIs" dxfId="3642" priority="4893" stopIfTrue="1" operator="equal">
      <formula>"Title"</formula>
    </cfRule>
  </conditionalFormatting>
  <conditionalFormatting sqref="B453">
    <cfRule type="cellIs" dxfId="3641" priority="4894" stopIfTrue="1" operator="equal">
      <formula>"Adjustment to Income/Expense/Rate Base:"</formula>
    </cfRule>
  </conditionalFormatting>
  <conditionalFormatting sqref="B455">
    <cfRule type="cellIs" dxfId="3640" priority="4891" stopIfTrue="1" operator="equal">
      <formula>"Adjustment to Income/Expense/Rate Base:"</formula>
    </cfRule>
  </conditionalFormatting>
  <conditionalFormatting sqref="B456">
    <cfRule type="cellIs" dxfId="3639" priority="4888" stopIfTrue="1" operator="equal">
      <formula>"Adjustment to Income/Expense/Rate Base:"</formula>
    </cfRule>
  </conditionalFormatting>
  <conditionalFormatting sqref="B451">
    <cfRule type="cellIs" dxfId="3638" priority="4889" stopIfTrue="1" operator="equal">
      <formula>"Title"</formula>
    </cfRule>
  </conditionalFormatting>
  <conditionalFormatting sqref="B451">
    <cfRule type="cellIs" dxfId="3637" priority="4890" stopIfTrue="1" operator="equal">
      <formula>"Adjustment to Income/Expense/Rate Base:"</formula>
    </cfRule>
  </conditionalFormatting>
  <conditionalFormatting sqref="B454">
    <cfRule type="cellIs" dxfId="3636" priority="4887" stopIfTrue="1" operator="equal">
      <formula>"Adjustment to Income/Expense/Rate Base:"</formula>
    </cfRule>
  </conditionalFormatting>
  <conditionalFormatting sqref="B455">
    <cfRule type="cellIs" dxfId="3635" priority="4886" stopIfTrue="1" operator="equal">
      <formula>"Adjustment to Income/Expense/Rate Base:"</formula>
    </cfRule>
  </conditionalFormatting>
  <conditionalFormatting sqref="B451">
    <cfRule type="cellIs" dxfId="3634" priority="4885" stopIfTrue="1" operator="equal">
      <formula>"Adjustment to Income/Expense/Rate Base:"</formula>
    </cfRule>
  </conditionalFormatting>
  <conditionalFormatting sqref="B452">
    <cfRule type="cellIs" dxfId="3633" priority="4884" stopIfTrue="1" operator="equal">
      <formula>"Adjustment to Income/Expense/Rate Base:"</formula>
    </cfRule>
  </conditionalFormatting>
  <conditionalFormatting sqref="B453">
    <cfRule type="cellIs" dxfId="3632" priority="4883" stopIfTrue="1" operator="equal">
      <formula>"Adjustment to Income/Expense/Rate Base:"</formula>
    </cfRule>
  </conditionalFormatting>
  <conditionalFormatting sqref="B454">
    <cfRule type="cellIs" dxfId="3631" priority="4882" stopIfTrue="1" operator="equal">
      <formula>"Adjustment to Income/Expense/Rate Base:"</formula>
    </cfRule>
  </conditionalFormatting>
  <conditionalFormatting sqref="B451">
    <cfRule type="cellIs" dxfId="3630" priority="4881" stopIfTrue="1" operator="equal">
      <formula>"Adjustment to Income/Expense/Rate Base:"</formula>
    </cfRule>
  </conditionalFormatting>
  <conditionalFormatting sqref="B455">
    <cfRule type="cellIs" dxfId="3629" priority="4880" stopIfTrue="1" operator="equal">
      <formula>"Adjustment to Income/Expense/Rate Base:"</formula>
    </cfRule>
  </conditionalFormatting>
  <conditionalFormatting sqref="B456">
    <cfRule type="cellIs" dxfId="3628" priority="4877" stopIfTrue="1" operator="equal">
      <formula>"Adjustment to Income/Expense/Rate Base:"</formula>
    </cfRule>
  </conditionalFormatting>
  <conditionalFormatting sqref="B451">
    <cfRule type="cellIs" dxfId="3627" priority="4878" stopIfTrue="1" operator="equal">
      <formula>"Title"</formula>
    </cfRule>
  </conditionalFormatting>
  <conditionalFormatting sqref="B451">
    <cfRule type="cellIs" dxfId="3626" priority="4879" stopIfTrue="1" operator="equal">
      <formula>"Adjustment to Income/Expense/Rate Base:"</formula>
    </cfRule>
  </conditionalFormatting>
  <conditionalFormatting sqref="B452">
    <cfRule type="cellIs" dxfId="3625" priority="4876" stopIfTrue="1" operator="equal">
      <formula>"Adjustment to Income/Expense/Rate Base:"</formula>
    </cfRule>
  </conditionalFormatting>
  <conditionalFormatting sqref="B453">
    <cfRule type="cellIs" dxfId="3624" priority="4875" stopIfTrue="1" operator="equal">
      <formula>"Adjustment to Income/Expense/Rate Base:"</formula>
    </cfRule>
  </conditionalFormatting>
  <conditionalFormatting sqref="B454">
    <cfRule type="cellIs" dxfId="3623" priority="4874" stopIfTrue="1" operator="equal">
      <formula>"Adjustment to Income/Expense/Rate Base:"</formula>
    </cfRule>
  </conditionalFormatting>
  <conditionalFormatting sqref="B455">
    <cfRule type="cellIs" dxfId="3622" priority="4873" stopIfTrue="1" operator="equal">
      <formula>"Adjustment to Income/Expense/Rate Base:"</formula>
    </cfRule>
  </conditionalFormatting>
  <conditionalFormatting sqref="B451">
    <cfRule type="cellIs" dxfId="3621" priority="4872" stopIfTrue="1" operator="equal">
      <formula>"Adjustment to Income/Expense/Rate Base:"</formula>
    </cfRule>
  </conditionalFormatting>
  <conditionalFormatting sqref="B452">
    <cfRule type="cellIs" dxfId="3620" priority="4871" stopIfTrue="1" operator="equal">
      <formula>"Adjustment to Income/Expense/Rate Base:"</formula>
    </cfRule>
  </conditionalFormatting>
  <conditionalFormatting sqref="B457">
    <cfRule type="cellIs" dxfId="3619" priority="4866" stopIfTrue="1" operator="equal">
      <formula>"Adjustment to Income/Expense/Rate Base:"</formula>
    </cfRule>
  </conditionalFormatting>
  <conditionalFormatting sqref="B452">
    <cfRule type="cellIs" dxfId="3618" priority="4869" stopIfTrue="1" operator="equal">
      <formula>"Title"</formula>
    </cfRule>
  </conditionalFormatting>
  <conditionalFormatting sqref="B452">
    <cfRule type="cellIs" dxfId="3617" priority="4870" stopIfTrue="1" operator="equal">
      <formula>"Adjustment to Income/Expense/Rate Base:"</formula>
    </cfRule>
  </conditionalFormatting>
  <conditionalFormatting sqref="B451">
    <cfRule type="cellIs" dxfId="3616" priority="4867" stopIfTrue="1" operator="equal">
      <formula>"Title"</formula>
    </cfRule>
  </conditionalFormatting>
  <conditionalFormatting sqref="B451">
    <cfRule type="cellIs" dxfId="3615" priority="4868" stopIfTrue="1" operator="equal">
      <formula>"Adjustment to Income/Expense/Rate Base:"</formula>
    </cfRule>
  </conditionalFormatting>
  <conditionalFormatting sqref="B458">
    <cfRule type="cellIs" dxfId="3614" priority="4861" stopIfTrue="1" operator="equal">
      <formula>"Adjustment to Income/Expense/Rate Base:"</formula>
    </cfRule>
  </conditionalFormatting>
  <conditionalFormatting sqref="B453">
    <cfRule type="cellIs" dxfId="3613" priority="4864" stopIfTrue="1" operator="equal">
      <formula>"Title"</formula>
    </cfRule>
  </conditionalFormatting>
  <conditionalFormatting sqref="B453">
    <cfRule type="cellIs" dxfId="3612" priority="4865" stopIfTrue="1" operator="equal">
      <formula>"Adjustment to Income/Expense/Rate Base:"</formula>
    </cfRule>
  </conditionalFormatting>
  <conditionalFormatting sqref="B452">
    <cfRule type="cellIs" dxfId="3611" priority="4862" stopIfTrue="1" operator="equal">
      <formula>"Title"</formula>
    </cfRule>
  </conditionalFormatting>
  <conditionalFormatting sqref="B452">
    <cfRule type="cellIs" dxfId="3610" priority="4863" stopIfTrue="1" operator="equal">
      <formula>"Adjustment to Income/Expense/Rate Base:"</formula>
    </cfRule>
  </conditionalFormatting>
  <conditionalFormatting sqref="B454">
    <cfRule type="cellIs" dxfId="3609" priority="4860" stopIfTrue="1" operator="equal">
      <formula>"Adjustment to Income/Expense/Rate Base:"</formula>
    </cfRule>
  </conditionalFormatting>
  <conditionalFormatting sqref="B455">
    <cfRule type="cellIs" dxfId="3608" priority="4859" stopIfTrue="1" operator="equal">
      <formula>"Adjustment to Income/Expense/Rate Base:"</formula>
    </cfRule>
  </conditionalFormatting>
  <conditionalFormatting sqref="B456">
    <cfRule type="cellIs" dxfId="3607" priority="4856" stopIfTrue="1" operator="equal">
      <formula>"Adjustment to Income/Expense/Rate Base:"</formula>
    </cfRule>
  </conditionalFormatting>
  <conditionalFormatting sqref="B451">
    <cfRule type="cellIs" dxfId="3606" priority="4857" stopIfTrue="1" operator="equal">
      <formula>"Title"</formula>
    </cfRule>
  </conditionalFormatting>
  <conditionalFormatting sqref="B451">
    <cfRule type="cellIs" dxfId="3605" priority="4858" stopIfTrue="1" operator="equal">
      <formula>"Adjustment to Income/Expense/Rate Base:"</formula>
    </cfRule>
  </conditionalFormatting>
  <conditionalFormatting sqref="B457">
    <cfRule type="cellIs" dxfId="3604" priority="4851" stopIfTrue="1" operator="equal">
      <formula>"Adjustment to Income/Expense/Rate Base:"</formula>
    </cfRule>
  </conditionalFormatting>
  <conditionalFormatting sqref="B452">
    <cfRule type="cellIs" dxfId="3603" priority="4854" stopIfTrue="1" operator="equal">
      <formula>"Title"</formula>
    </cfRule>
  </conditionalFormatting>
  <conditionalFormatting sqref="B452">
    <cfRule type="cellIs" dxfId="3602" priority="4855" stopIfTrue="1" operator="equal">
      <formula>"Adjustment to Income/Expense/Rate Base:"</formula>
    </cfRule>
  </conditionalFormatting>
  <conditionalFormatting sqref="B451">
    <cfRule type="cellIs" dxfId="3601" priority="4852" stopIfTrue="1" operator="equal">
      <formula>"Title"</formula>
    </cfRule>
  </conditionalFormatting>
  <conditionalFormatting sqref="B451">
    <cfRule type="cellIs" dxfId="3600" priority="4853" stopIfTrue="1" operator="equal">
      <formula>"Adjustment to Income/Expense/Rate Base:"</formula>
    </cfRule>
  </conditionalFormatting>
  <conditionalFormatting sqref="B453">
    <cfRule type="cellIs" dxfId="3599" priority="4850" stopIfTrue="1" operator="equal">
      <formula>"Adjustment to Income/Expense/Rate Base:"</formula>
    </cfRule>
  </conditionalFormatting>
  <conditionalFormatting sqref="B454">
    <cfRule type="cellIs" dxfId="3598" priority="4849" stopIfTrue="1" operator="equal">
      <formula>"Adjustment to Income/Expense/Rate Base:"</formula>
    </cfRule>
  </conditionalFormatting>
  <conditionalFormatting sqref="B458">
    <cfRule type="cellIs" dxfId="3597" priority="4844" stopIfTrue="1" operator="equal">
      <formula>"Adjustment to Income/Expense/Rate Base:"</formula>
    </cfRule>
  </conditionalFormatting>
  <conditionalFormatting sqref="B453">
    <cfRule type="cellIs" dxfId="3596" priority="4847" stopIfTrue="1" operator="equal">
      <formula>"Title"</formula>
    </cfRule>
  </conditionalFormatting>
  <conditionalFormatting sqref="B453">
    <cfRule type="cellIs" dxfId="3595" priority="4848" stopIfTrue="1" operator="equal">
      <formula>"Adjustment to Income/Expense/Rate Base:"</formula>
    </cfRule>
  </conditionalFormatting>
  <conditionalFormatting sqref="B452">
    <cfRule type="cellIs" dxfId="3594" priority="4845" stopIfTrue="1" operator="equal">
      <formula>"Title"</formula>
    </cfRule>
  </conditionalFormatting>
  <conditionalFormatting sqref="B452">
    <cfRule type="cellIs" dxfId="3593" priority="4846" stopIfTrue="1" operator="equal">
      <formula>"Adjustment to Income/Expense/Rate Base:"</formula>
    </cfRule>
  </conditionalFormatting>
  <conditionalFormatting sqref="B459">
    <cfRule type="cellIs" dxfId="3592" priority="4839" stopIfTrue="1" operator="equal">
      <formula>"Adjustment to Income/Expense/Rate Base:"</formula>
    </cfRule>
  </conditionalFormatting>
  <conditionalFormatting sqref="B454">
    <cfRule type="cellIs" dxfId="3591" priority="4842" stopIfTrue="1" operator="equal">
      <formula>"Title"</formula>
    </cfRule>
  </conditionalFormatting>
  <conditionalFormatting sqref="B454">
    <cfRule type="cellIs" dxfId="3590" priority="4843" stopIfTrue="1" operator="equal">
      <formula>"Adjustment to Income/Expense/Rate Base:"</formula>
    </cfRule>
  </conditionalFormatting>
  <conditionalFormatting sqref="B453">
    <cfRule type="cellIs" dxfId="3589" priority="4840" stopIfTrue="1" operator="equal">
      <formula>"Title"</formula>
    </cfRule>
  </conditionalFormatting>
  <conditionalFormatting sqref="B453">
    <cfRule type="cellIs" dxfId="3588" priority="4841" stopIfTrue="1" operator="equal">
      <formula>"Adjustment to Income/Expense/Rate Base:"</formula>
    </cfRule>
  </conditionalFormatting>
  <conditionalFormatting sqref="B455">
    <cfRule type="cellIs" dxfId="3587" priority="4838" stopIfTrue="1" operator="equal">
      <formula>"Adjustment to Income/Expense/Rate Base:"</formula>
    </cfRule>
  </conditionalFormatting>
  <conditionalFormatting sqref="B456">
    <cfRule type="cellIs" dxfId="3586" priority="4835" stopIfTrue="1" operator="equal">
      <formula>"Adjustment to Income/Expense/Rate Base:"</formula>
    </cfRule>
  </conditionalFormatting>
  <conditionalFormatting sqref="B451">
    <cfRule type="cellIs" dxfId="3585" priority="4836" stopIfTrue="1" operator="equal">
      <formula>"Title"</formula>
    </cfRule>
  </conditionalFormatting>
  <conditionalFormatting sqref="B451">
    <cfRule type="cellIs" dxfId="3584" priority="4837" stopIfTrue="1" operator="equal">
      <formula>"Adjustment to Income/Expense/Rate Base:"</formula>
    </cfRule>
  </conditionalFormatting>
  <conditionalFormatting sqref="B457">
    <cfRule type="cellIs" dxfId="3583" priority="4830" stopIfTrue="1" operator="equal">
      <formula>"Adjustment to Income/Expense/Rate Base:"</formula>
    </cfRule>
  </conditionalFormatting>
  <conditionalFormatting sqref="B452">
    <cfRule type="cellIs" dxfId="3582" priority="4833" stopIfTrue="1" operator="equal">
      <formula>"Title"</formula>
    </cfRule>
  </conditionalFormatting>
  <conditionalFormatting sqref="B452">
    <cfRule type="cellIs" dxfId="3581" priority="4834" stopIfTrue="1" operator="equal">
      <formula>"Adjustment to Income/Expense/Rate Base:"</formula>
    </cfRule>
  </conditionalFormatting>
  <conditionalFormatting sqref="B451">
    <cfRule type="cellIs" dxfId="3580" priority="4831" stopIfTrue="1" operator="equal">
      <formula>"Title"</formula>
    </cfRule>
  </conditionalFormatting>
  <conditionalFormatting sqref="B451">
    <cfRule type="cellIs" dxfId="3579" priority="4832" stopIfTrue="1" operator="equal">
      <formula>"Adjustment to Income/Expense/Rate Base:"</formula>
    </cfRule>
  </conditionalFormatting>
  <conditionalFormatting sqref="B458">
    <cfRule type="cellIs" dxfId="3578" priority="4825" stopIfTrue="1" operator="equal">
      <formula>"Adjustment to Income/Expense/Rate Base:"</formula>
    </cfRule>
  </conditionalFormatting>
  <conditionalFormatting sqref="B453">
    <cfRule type="cellIs" dxfId="3577" priority="4828" stopIfTrue="1" operator="equal">
      <formula>"Title"</formula>
    </cfRule>
  </conditionalFormatting>
  <conditionalFormatting sqref="B453">
    <cfRule type="cellIs" dxfId="3576" priority="4829" stopIfTrue="1" operator="equal">
      <formula>"Adjustment to Income/Expense/Rate Base:"</formula>
    </cfRule>
  </conditionalFormatting>
  <conditionalFormatting sqref="B452">
    <cfRule type="cellIs" dxfId="3575" priority="4826" stopIfTrue="1" operator="equal">
      <formula>"Title"</formula>
    </cfRule>
  </conditionalFormatting>
  <conditionalFormatting sqref="B452">
    <cfRule type="cellIs" dxfId="3574" priority="4827" stopIfTrue="1" operator="equal">
      <formula>"Adjustment to Income/Expense/Rate Base:"</formula>
    </cfRule>
  </conditionalFormatting>
  <conditionalFormatting sqref="B454">
    <cfRule type="cellIs" dxfId="3573" priority="4824" stopIfTrue="1" operator="equal">
      <formula>"Adjustment to Income/Expense/Rate Base:"</formula>
    </cfRule>
  </conditionalFormatting>
  <conditionalFormatting sqref="B455">
    <cfRule type="cellIs" dxfId="3572" priority="4823" stopIfTrue="1" operator="equal">
      <formula>"Adjustment to Income/Expense/Rate Base:"</formula>
    </cfRule>
  </conditionalFormatting>
  <conditionalFormatting sqref="B453">
    <cfRule type="cellIs" dxfId="3571" priority="4822" stopIfTrue="1" operator="equal">
      <formula>"Adjustment to Income/Expense/Rate Base:"</formula>
    </cfRule>
  </conditionalFormatting>
  <conditionalFormatting sqref="B454">
    <cfRule type="cellIs" dxfId="3570" priority="4821" stopIfTrue="1" operator="equal">
      <formula>"Adjustment to Income/Expense/Rate Base:"</formula>
    </cfRule>
  </conditionalFormatting>
  <conditionalFormatting sqref="B451">
    <cfRule type="cellIs" dxfId="3569" priority="4820" stopIfTrue="1" operator="equal">
      <formula>"Adjustment to Income/Expense/Rate Base:"</formula>
    </cfRule>
  </conditionalFormatting>
  <conditionalFormatting sqref="B452">
    <cfRule type="cellIs" dxfId="3568" priority="4819" stopIfTrue="1" operator="equal">
      <formula>"Adjustment to Income/Expense/Rate Base:"</formula>
    </cfRule>
  </conditionalFormatting>
  <conditionalFormatting sqref="B453">
    <cfRule type="cellIs" dxfId="3567" priority="4818" stopIfTrue="1" operator="equal">
      <formula>"Adjustment to Income/Expense/Rate Base:"</formula>
    </cfRule>
  </conditionalFormatting>
  <conditionalFormatting sqref="B454">
    <cfRule type="cellIs" dxfId="3566" priority="4817" stopIfTrue="1" operator="equal">
      <formula>"Adjustment to Income/Expense/Rate Base:"</formula>
    </cfRule>
  </conditionalFormatting>
  <conditionalFormatting sqref="B455">
    <cfRule type="cellIs" dxfId="3565" priority="4816" stopIfTrue="1" operator="equal">
      <formula>"Adjustment to Income/Expense/Rate Base:"</formula>
    </cfRule>
  </conditionalFormatting>
  <conditionalFormatting sqref="B451">
    <cfRule type="cellIs" dxfId="3564" priority="4815" stopIfTrue="1" operator="equal">
      <formula>"Adjustment to Income/Expense/Rate Base:"</formula>
    </cfRule>
  </conditionalFormatting>
  <conditionalFormatting sqref="B452">
    <cfRule type="cellIs" dxfId="3563" priority="4814" stopIfTrue="1" operator="equal">
      <formula>"Adjustment to Income/Expense/Rate Base:"</formula>
    </cfRule>
  </conditionalFormatting>
  <conditionalFormatting sqref="B453">
    <cfRule type="cellIs" dxfId="3562" priority="4813" stopIfTrue="1" operator="equal">
      <formula>"Adjustment to Income/Expense/Rate Base:"</formula>
    </cfRule>
  </conditionalFormatting>
  <conditionalFormatting sqref="B454">
    <cfRule type="cellIs" dxfId="3561" priority="4812" stopIfTrue="1" operator="equal">
      <formula>"Adjustment to Income/Expense/Rate Base:"</formula>
    </cfRule>
  </conditionalFormatting>
  <conditionalFormatting sqref="B451">
    <cfRule type="cellIs" dxfId="3560" priority="4811" stopIfTrue="1" operator="equal">
      <formula>"Adjustment to Income/Expense/Rate Base:"</formula>
    </cfRule>
  </conditionalFormatting>
  <conditionalFormatting sqref="B459">
    <cfRule type="cellIs" dxfId="3559" priority="4806" stopIfTrue="1" operator="equal">
      <formula>"Adjustment to Income/Expense/Rate Base:"</formula>
    </cfRule>
  </conditionalFormatting>
  <conditionalFormatting sqref="B454">
    <cfRule type="cellIs" dxfId="3558" priority="4809" stopIfTrue="1" operator="equal">
      <formula>"Title"</formula>
    </cfRule>
  </conditionalFormatting>
  <conditionalFormatting sqref="B454">
    <cfRule type="cellIs" dxfId="3557" priority="4810" stopIfTrue="1" operator="equal">
      <formula>"Adjustment to Income/Expense/Rate Base:"</formula>
    </cfRule>
  </conditionalFormatting>
  <conditionalFormatting sqref="B453">
    <cfRule type="cellIs" dxfId="3556" priority="4807" stopIfTrue="1" operator="equal">
      <formula>"Title"</formula>
    </cfRule>
  </conditionalFormatting>
  <conditionalFormatting sqref="B453">
    <cfRule type="cellIs" dxfId="3555" priority="4808" stopIfTrue="1" operator="equal">
      <formula>"Adjustment to Income/Expense/Rate Base:"</formula>
    </cfRule>
  </conditionalFormatting>
  <conditionalFormatting sqref="B455">
    <cfRule type="cellIs" dxfId="3554" priority="4804" stopIfTrue="1" operator="equal">
      <formula>"Title"</formula>
    </cfRule>
  </conditionalFormatting>
  <conditionalFormatting sqref="B455">
    <cfRule type="cellIs" dxfId="3553" priority="4805" stopIfTrue="1" operator="equal">
      <formula>"Adjustment to Income/Expense/Rate Base:"</formula>
    </cfRule>
  </conditionalFormatting>
  <conditionalFormatting sqref="B454">
    <cfRule type="cellIs" dxfId="3552" priority="4802" stopIfTrue="1" operator="equal">
      <formula>"Title"</formula>
    </cfRule>
  </conditionalFormatting>
  <conditionalFormatting sqref="B454">
    <cfRule type="cellIs" dxfId="3551" priority="4803" stopIfTrue="1" operator="equal">
      <formula>"Adjustment to Income/Expense/Rate Base:"</formula>
    </cfRule>
  </conditionalFormatting>
  <conditionalFormatting sqref="B456">
    <cfRule type="cellIs" dxfId="3550" priority="4797" stopIfTrue="1" operator="equal">
      <formula>"Adjustment to Income/Expense/Rate Base:"</formula>
    </cfRule>
  </conditionalFormatting>
  <conditionalFormatting sqref="B451">
    <cfRule type="cellIs" dxfId="3549" priority="4800" stopIfTrue="1" operator="equal">
      <formula>"Title"</formula>
    </cfRule>
  </conditionalFormatting>
  <conditionalFormatting sqref="B451">
    <cfRule type="cellIs" dxfId="3548" priority="4801" stopIfTrue="1" operator="equal">
      <formula>"Adjustment to Income/Expense/Rate Base:"</formula>
    </cfRule>
  </conditionalFormatting>
  <conditionalFormatting sqref="B453">
    <cfRule type="cellIs" dxfId="3547" priority="4790" stopIfTrue="1" operator="equal">
      <formula>"Title"</formula>
    </cfRule>
  </conditionalFormatting>
  <conditionalFormatting sqref="B453">
    <cfRule type="cellIs" dxfId="3546" priority="4791" stopIfTrue="1" operator="equal">
      <formula>"Adjustment to Income/Expense/Rate Base:"</formula>
    </cfRule>
  </conditionalFormatting>
  <conditionalFormatting sqref="B457">
    <cfRule type="cellIs" dxfId="3545" priority="4792" stopIfTrue="1" operator="equal">
      <formula>"Adjustment to Income/Expense/Rate Base:"</formula>
    </cfRule>
  </conditionalFormatting>
  <conditionalFormatting sqref="B452">
    <cfRule type="cellIs" dxfId="3544" priority="4795" stopIfTrue="1" operator="equal">
      <formula>"Title"</formula>
    </cfRule>
  </conditionalFormatting>
  <conditionalFormatting sqref="B452">
    <cfRule type="cellIs" dxfId="3543" priority="4796" stopIfTrue="1" operator="equal">
      <formula>"Adjustment to Income/Expense/Rate Base:"</formula>
    </cfRule>
  </conditionalFormatting>
  <conditionalFormatting sqref="B451">
    <cfRule type="cellIs" dxfId="3542" priority="4793" stopIfTrue="1" operator="equal">
      <formula>"Title"</formula>
    </cfRule>
  </conditionalFormatting>
  <conditionalFormatting sqref="B451">
    <cfRule type="cellIs" dxfId="3541" priority="4794" stopIfTrue="1" operator="equal">
      <formula>"Adjustment to Income/Expense/Rate Base:"</formula>
    </cfRule>
  </conditionalFormatting>
  <conditionalFormatting sqref="B458">
    <cfRule type="cellIs" dxfId="3540" priority="4787" stopIfTrue="1" operator="equal">
      <formula>"Adjustment to Income/Expense/Rate Base:"</formula>
    </cfRule>
  </conditionalFormatting>
  <conditionalFormatting sqref="B452">
    <cfRule type="cellIs" dxfId="3539" priority="4788" stopIfTrue="1" operator="equal">
      <formula>"Title"</formula>
    </cfRule>
  </conditionalFormatting>
  <conditionalFormatting sqref="B452">
    <cfRule type="cellIs" dxfId="3538" priority="4789" stopIfTrue="1" operator="equal">
      <formula>"Adjustment to Income/Expense/Rate Base:"</formula>
    </cfRule>
  </conditionalFormatting>
  <conditionalFormatting sqref="B459">
    <cfRule type="cellIs" dxfId="3537" priority="4782" stopIfTrue="1" operator="equal">
      <formula>"Adjustment to Income/Expense/Rate Base:"</formula>
    </cfRule>
  </conditionalFormatting>
  <conditionalFormatting sqref="B454">
    <cfRule type="cellIs" dxfId="3536" priority="4785" stopIfTrue="1" operator="equal">
      <formula>"Title"</formula>
    </cfRule>
  </conditionalFormatting>
  <conditionalFormatting sqref="B454">
    <cfRule type="cellIs" dxfId="3535" priority="4786" stopIfTrue="1" operator="equal">
      <formula>"Adjustment to Income/Expense/Rate Base:"</formula>
    </cfRule>
  </conditionalFormatting>
  <conditionalFormatting sqref="B453">
    <cfRule type="cellIs" dxfId="3534" priority="4783" stopIfTrue="1" operator="equal">
      <formula>"Title"</formula>
    </cfRule>
  </conditionalFormatting>
  <conditionalFormatting sqref="B453">
    <cfRule type="cellIs" dxfId="3533" priority="4784" stopIfTrue="1" operator="equal">
      <formula>"Adjustment to Income/Expense/Rate Base:"</formula>
    </cfRule>
  </conditionalFormatting>
  <conditionalFormatting sqref="B455">
    <cfRule type="cellIs" dxfId="3532" priority="4777" stopIfTrue="1" operator="equal">
      <formula>"Adjustment to Income/Expense/Rate Base:"</formula>
    </cfRule>
  </conditionalFormatting>
  <conditionalFormatting sqref="B455">
    <cfRule type="cellIs" dxfId="3531" priority="4770" stopIfTrue="1" operator="equal">
      <formula>"Title"</formula>
    </cfRule>
  </conditionalFormatting>
  <conditionalFormatting sqref="B455">
    <cfRule type="cellIs" dxfId="3530" priority="4771" stopIfTrue="1" operator="equal">
      <formula>"Adjustment to Income/Expense/Rate Base:"</formula>
    </cfRule>
  </conditionalFormatting>
  <conditionalFormatting sqref="B456">
    <cfRule type="cellIs" dxfId="3529" priority="4772" stopIfTrue="1" operator="equal">
      <formula>"Adjustment to Income/Expense/Rate Base:"</formula>
    </cfRule>
  </conditionalFormatting>
  <conditionalFormatting sqref="B451">
    <cfRule type="cellIs" dxfId="3528" priority="4775" stopIfTrue="1" operator="equal">
      <formula>"Title"</formula>
    </cfRule>
  </conditionalFormatting>
  <conditionalFormatting sqref="B451">
    <cfRule type="cellIs" dxfId="3527" priority="4776" stopIfTrue="1" operator="equal">
      <formula>"Adjustment to Income/Expense/Rate Base:"</formula>
    </cfRule>
  </conditionalFormatting>
  <conditionalFormatting sqref="B454">
    <cfRule type="cellIs" dxfId="3526" priority="4768" stopIfTrue="1" operator="equal">
      <formula>"Title"</formula>
    </cfRule>
  </conditionalFormatting>
  <conditionalFormatting sqref="B454">
    <cfRule type="cellIs" dxfId="3525" priority="4769" stopIfTrue="1" operator="equal">
      <formula>"Adjustment to Income/Expense/Rate Base:"</formula>
    </cfRule>
  </conditionalFormatting>
  <conditionalFormatting sqref="B456">
    <cfRule type="cellIs" dxfId="3524" priority="4766" stopIfTrue="1" operator="equal">
      <formula>"Title"</formula>
    </cfRule>
  </conditionalFormatting>
  <conditionalFormatting sqref="B456">
    <cfRule type="cellIs" dxfId="3523" priority="4767" stopIfTrue="1" operator="equal">
      <formula>"Adjustment to Income/Expense/Rate Base:"</formula>
    </cfRule>
  </conditionalFormatting>
  <conditionalFormatting sqref="B455">
    <cfRule type="cellIs" dxfId="3522" priority="4764" stopIfTrue="1" operator="equal">
      <formula>"Title"</formula>
    </cfRule>
  </conditionalFormatting>
  <conditionalFormatting sqref="B455">
    <cfRule type="cellIs" dxfId="3521" priority="4765" stopIfTrue="1" operator="equal">
      <formula>"Adjustment to Income/Expense/Rate Base:"</formula>
    </cfRule>
  </conditionalFormatting>
  <conditionalFormatting sqref="B457">
    <cfRule type="cellIs" dxfId="3520" priority="4759" stopIfTrue="1" operator="equal">
      <formula>"Adjustment to Income/Expense/Rate Base:"</formula>
    </cfRule>
  </conditionalFormatting>
  <conditionalFormatting sqref="B452">
    <cfRule type="cellIs" dxfId="3519" priority="4762" stopIfTrue="1" operator="equal">
      <formula>"Title"</formula>
    </cfRule>
  </conditionalFormatting>
  <conditionalFormatting sqref="B452">
    <cfRule type="cellIs" dxfId="3518" priority="4763" stopIfTrue="1" operator="equal">
      <formula>"Adjustment to Income/Expense/Rate Base:"</formula>
    </cfRule>
  </conditionalFormatting>
  <conditionalFormatting sqref="B451">
    <cfRule type="cellIs" dxfId="3517" priority="4760" stopIfTrue="1" operator="equal">
      <formula>"Title"</formula>
    </cfRule>
  </conditionalFormatting>
  <conditionalFormatting sqref="B451">
    <cfRule type="cellIs" dxfId="3516" priority="4761" stopIfTrue="1" operator="equal">
      <formula>"Adjustment to Income/Expense/Rate Base:"</formula>
    </cfRule>
  </conditionalFormatting>
  <conditionalFormatting sqref="B458">
    <cfRule type="cellIs" dxfId="3515" priority="4754" stopIfTrue="1" operator="equal">
      <formula>"Adjustment to Income/Expense/Rate Base:"</formula>
    </cfRule>
  </conditionalFormatting>
  <conditionalFormatting sqref="B453">
    <cfRule type="cellIs" dxfId="3514" priority="4757" stopIfTrue="1" operator="equal">
      <formula>"Title"</formula>
    </cfRule>
  </conditionalFormatting>
  <conditionalFormatting sqref="B453">
    <cfRule type="cellIs" dxfId="3513" priority="4758" stopIfTrue="1" operator="equal">
      <formula>"Adjustment to Income/Expense/Rate Base:"</formula>
    </cfRule>
  </conditionalFormatting>
  <conditionalFormatting sqref="B452">
    <cfRule type="cellIs" dxfId="3512" priority="4755" stopIfTrue="1" operator="equal">
      <formula>"Title"</formula>
    </cfRule>
  </conditionalFormatting>
  <conditionalFormatting sqref="B452">
    <cfRule type="cellIs" dxfId="3511" priority="4756" stopIfTrue="1" operator="equal">
      <formula>"Adjustment to Income/Expense/Rate Base:"</formula>
    </cfRule>
  </conditionalFormatting>
  <conditionalFormatting sqref="B459">
    <cfRule type="cellIs" dxfId="3510" priority="4749" stopIfTrue="1" operator="equal">
      <formula>"Adjustment to Income/Expense/Rate Base:"</formula>
    </cfRule>
  </conditionalFormatting>
  <conditionalFormatting sqref="B454">
    <cfRule type="cellIs" dxfId="3509" priority="4752" stopIfTrue="1" operator="equal">
      <formula>"Title"</formula>
    </cfRule>
  </conditionalFormatting>
  <conditionalFormatting sqref="B454">
    <cfRule type="cellIs" dxfId="3508" priority="4753" stopIfTrue="1" operator="equal">
      <formula>"Adjustment to Income/Expense/Rate Base:"</formula>
    </cfRule>
  </conditionalFormatting>
  <conditionalFormatting sqref="B453">
    <cfRule type="cellIs" dxfId="3507" priority="4750" stopIfTrue="1" operator="equal">
      <formula>"Title"</formula>
    </cfRule>
  </conditionalFormatting>
  <conditionalFormatting sqref="B453">
    <cfRule type="cellIs" dxfId="3506" priority="4751" stopIfTrue="1" operator="equal">
      <formula>"Adjustment to Income/Expense/Rate Base:"</formula>
    </cfRule>
  </conditionalFormatting>
  <conditionalFormatting sqref="B455">
    <cfRule type="cellIs" dxfId="3505" priority="4747" stopIfTrue="1" operator="equal">
      <formula>"Title"</formula>
    </cfRule>
  </conditionalFormatting>
  <conditionalFormatting sqref="B455">
    <cfRule type="cellIs" dxfId="3504" priority="4748" stopIfTrue="1" operator="equal">
      <formula>"Adjustment to Income/Expense/Rate Base:"</formula>
    </cfRule>
  </conditionalFormatting>
  <conditionalFormatting sqref="B454">
    <cfRule type="cellIs" dxfId="3503" priority="4745" stopIfTrue="1" operator="equal">
      <formula>"Title"</formula>
    </cfRule>
  </conditionalFormatting>
  <conditionalFormatting sqref="B454">
    <cfRule type="cellIs" dxfId="3502" priority="4746" stopIfTrue="1" operator="equal">
      <formula>"Adjustment to Income/Expense/Rate Base:"</formula>
    </cfRule>
  </conditionalFormatting>
  <conditionalFormatting sqref="B456">
    <cfRule type="cellIs" dxfId="3501" priority="4740" stopIfTrue="1" operator="equal">
      <formula>"Adjustment to Income/Expense/Rate Base:"</formula>
    </cfRule>
  </conditionalFormatting>
  <conditionalFormatting sqref="B451">
    <cfRule type="cellIs" dxfId="3500" priority="4743" stopIfTrue="1" operator="equal">
      <formula>"Title"</formula>
    </cfRule>
  </conditionalFormatting>
  <conditionalFormatting sqref="B451">
    <cfRule type="cellIs" dxfId="3499" priority="4744" stopIfTrue="1" operator="equal">
      <formula>"Adjustment to Income/Expense/Rate Base:"</formula>
    </cfRule>
  </conditionalFormatting>
  <conditionalFormatting sqref="B457">
    <cfRule type="cellIs" dxfId="3498" priority="4735" stopIfTrue="1" operator="equal">
      <formula>"Adjustment to Income/Expense/Rate Base:"</formula>
    </cfRule>
  </conditionalFormatting>
  <conditionalFormatting sqref="B452">
    <cfRule type="cellIs" dxfId="3497" priority="4738" stopIfTrue="1" operator="equal">
      <formula>"Title"</formula>
    </cfRule>
  </conditionalFormatting>
  <conditionalFormatting sqref="B452">
    <cfRule type="cellIs" dxfId="3496" priority="4739" stopIfTrue="1" operator="equal">
      <formula>"Adjustment to Income/Expense/Rate Base:"</formula>
    </cfRule>
  </conditionalFormatting>
  <conditionalFormatting sqref="B451">
    <cfRule type="cellIs" dxfId="3495" priority="4736" stopIfTrue="1" operator="equal">
      <formula>"Title"</formula>
    </cfRule>
  </conditionalFormatting>
  <conditionalFormatting sqref="B451">
    <cfRule type="cellIs" dxfId="3494" priority="4737" stopIfTrue="1" operator="equal">
      <formula>"Adjustment to Income/Expense/Rate Base:"</formula>
    </cfRule>
  </conditionalFormatting>
  <conditionalFormatting sqref="B455">
    <cfRule type="cellIs" dxfId="3493" priority="4730" stopIfTrue="1" operator="equal">
      <formula>"Adjustment to Income/Expense/Rate Base:"</formula>
    </cfRule>
  </conditionalFormatting>
  <conditionalFormatting sqref="B456">
    <cfRule type="cellIs" dxfId="3492" priority="4724" stopIfTrue="1" operator="equal">
      <formula>"Adjustment to Income/Expense/Rate Base:"</formula>
    </cfRule>
  </conditionalFormatting>
  <conditionalFormatting sqref="B451">
    <cfRule type="cellIs" dxfId="3491" priority="4727" stopIfTrue="1" operator="equal">
      <formula>"Title"</formula>
    </cfRule>
  </conditionalFormatting>
  <conditionalFormatting sqref="B451">
    <cfRule type="cellIs" dxfId="3490" priority="4728" stopIfTrue="1" operator="equal">
      <formula>"Adjustment to Income/Expense/Rate Base:"</formula>
    </cfRule>
  </conditionalFormatting>
  <conditionalFormatting sqref="B452">
    <cfRule type="cellIs" dxfId="3489" priority="4719" stopIfTrue="1" operator="equal">
      <formula>"Adjustment to Income/Expense/Rate Base:"</formula>
    </cfRule>
  </conditionalFormatting>
  <conditionalFormatting sqref="B453">
    <cfRule type="cellIs" dxfId="3488" priority="4714" stopIfTrue="1" operator="equal">
      <formula>"Adjustment to Income/Expense/Rate Base:"</formula>
    </cfRule>
  </conditionalFormatting>
  <conditionalFormatting sqref="B454">
    <cfRule type="cellIs" dxfId="3487" priority="4709" stopIfTrue="1" operator="equal">
      <formula>"Adjustment to Income/Expense/Rate Base:"</formula>
    </cfRule>
  </conditionalFormatting>
  <conditionalFormatting sqref="B455">
    <cfRule type="cellIs" dxfId="3486" priority="4704" stopIfTrue="1" operator="equal">
      <formula>"Adjustment to Income/Expense/Rate Base:"</formula>
    </cfRule>
  </conditionalFormatting>
  <conditionalFormatting sqref="B451">
    <cfRule type="cellIs" dxfId="3485" priority="4699" stopIfTrue="1" operator="equal">
      <formula>"Adjustment to Income/Expense/Rate Base:"</formula>
    </cfRule>
  </conditionalFormatting>
  <conditionalFormatting sqref="B452">
    <cfRule type="cellIs" dxfId="3484" priority="4694" stopIfTrue="1" operator="equal">
      <formula>"Adjustment to Income/Expense/Rate Base:"</formula>
    </cfRule>
  </conditionalFormatting>
  <conditionalFormatting sqref="B456">
    <cfRule type="cellIs" dxfId="3483" priority="4689" stopIfTrue="1" operator="equal">
      <formula>"Adjustment to Income/Expense/Rate Base:"</formula>
    </cfRule>
  </conditionalFormatting>
  <conditionalFormatting sqref="B451">
    <cfRule type="cellIs" dxfId="3482" priority="4692" stopIfTrue="1" operator="equal">
      <formula>"Title"</formula>
    </cfRule>
  </conditionalFormatting>
  <conditionalFormatting sqref="B451">
    <cfRule type="cellIs" dxfId="3481" priority="4693" stopIfTrue="1" operator="equal">
      <formula>"Adjustment to Income/Expense/Rate Base:"</formula>
    </cfRule>
  </conditionalFormatting>
  <conditionalFormatting sqref="B457">
    <cfRule type="cellIs" dxfId="3480" priority="4684" stopIfTrue="1" operator="equal">
      <formula>"Adjustment to Income/Expense/Rate Base:"</formula>
    </cfRule>
  </conditionalFormatting>
  <conditionalFormatting sqref="B452">
    <cfRule type="cellIs" dxfId="3479" priority="4687" stopIfTrue="1" operator="equal">
      <formula>"Title"</formula>
    </cfRule>
  </conditionalFormatting>
  <conditionalFormatting sqref="B452">
    <cfRule type="cellIs" dxfId="3478" priority="4688" stopIfTrue="1" operator="equal">
      <formula>"Adjustment to Income/Expense/Rate Base:"</formula>
    </cfRule>
  </conditionalFormatting>
  <conditionalFormatting sqref="B451">
    <cfRule type="cellIs" dxfId="3477" priority="4685" stopIfTrue="1" operator="equal">
      <formula>"Title"</formula>
    </cfRule>
  </conditionalFormatting>
  <conditionalFormatting sqref="B451">
    <cfRule type="cellIs" dxfId="3476" priority="4686" stopIfTrue="1" operator="equal">
      <formula>"Adjustment to Income/Expense/Rate Base:"</formula>
    </cfRule>
  </conditionalFormatting>
  <conditionalFormatting sqref="B453">
    <cfRule type="cellIs" dxfId="3475" priority="4679" stopIfTrue="1" operator="equal">
      <formula>"Adjustment to Income/Expense/Rate Base:"</formula>
    </cfRule>
  </conditionalFormatting>
  <conditionalFormatting sqref="B454">
    <cfRule type="cellIs" dxfId="3474" priority="4674" stopIfTrue="1" operator="equal">
      <formula>"Adjustment to Income/Expense/Rate Base:"</formula>
    </cfRule>
  </conditionalFormatting>
  <conditionalFormatting sqref="B455">
    <cfRule type="cellIs" dxfId="3473" priority="4669" stopIfTrue="1" operator="equal">
      <formula>"Adjustment to Income/Expense/Rate Base:"</formula>
    </cfRule>
  </conditionalFormatting>
  <conditionalFormatting sqref="B456">
    <cfRule type="cellIs" dxfId="3472" priority="4664" stopIfTrue="1" operator="equal">
      <formula>"Adjustment to Income/Expense/Rate Base:"</formula>
    </cfRule>
  </conditionalFormatting>
  <conditionalFormatting sqref="B451">
    <cfRule type="cellIs" dxfId="3471" priority="4667" stopIfTrue="1" operator="equal">
      <formula>"Title"</formula>
    </cfRule>
  </conditionalFormatting>
  <conditionalFormatting sqref="B451">
    <cfRule type="cellIs" dxfId="3470" priority="4668" stopIfTrue="1" operator="equal">
      <formula>"Adjustment to Income/Expense/Rate Base:"</formula>
    </cfRule>
  </conditionalFormatting>
  <conditionalFormatting sqref="B452">
    <cfRule type="cellIs" dxfId="3469" priority="4659" stopIfTrue="1" operator="equal">
      <formula>"Adjustment to Income/Expense/Rate Base:"</formula>
    </cfRule>
  </conditionalFormatting>
  <conditionalFormatting sqref="B453">
    <cfRule type="cellIs" dxfId="3468" priority="4654" stopIfTrue="1" operator="equal">
      <formula>"Adjustment to Income/Expense/Rate Base:"</formula>
    </cfRule>
  </conditionalFormatting>
  <conditionalFormatting sqref="B458">
    <cfRule type="cellIs" dxfId="3467" priority="4649" stopIfTrue="1" operator="equal">
      <formula>"Adjustment to Income/Expense/Rate Base:"</formula>
    </cfRule>
  </conditionalFormatting>
  <conditionalFormatting sqref="B453">
    <cfRule type="cellIs" dxfId="3466" priority="4652" stopIfTrue="1" operator="equal">
      <formula>"Title"</formula>
    </cfRule>
  </conditionalFormatting>
  <conditionalFormatting sqref="B453">
    <cfRule type="cellIs" dxfId="3465" priority="4653" stopIfTrue="1" operator="equal">
      <formula>"Adjustment to Income/Expense/Rate Base:"</formula>
    </cfRule>
  </conditionalFormatting>
  <conditionalFormatting sqref="B452">
    <cfRule type="cellIs" dxfId="3464" priority="4650" stopIfTrue="1" operator="equal">
      <formula>"Title"</formula>
    </cfRule>
  </conditionalFormatting>
  <conditionalFormatting sqref="B452">
    <cfRule type="cellIs" dxfId="3463" priority="4651" stopIfTrue="1" operator="equal">
      <formula>"Adjustment to Income/Expense/Rate Base:"</formula>
    </cfRule>
  </conditionalFormatting>
  <conditionalFormatting sqref="B459">
    <cfRule type="cellIs" dxfId="3462" priority="4644" stopIfTrue="1" operator="equal">
      <formula>"Adjustment to Income/Expense/Rate Base:"</formula>
    </cfRule>
  </conditionalFormatting>
  <conditionalFormatting sqref="B454">
    <cfRule type="cellIs" dxfId="3461" priority="4647" stopIfTrue="1" operator="equal">
      <formula>"Title"</formula>
    </cfRule>
  </conditionalFormatting>
  <conditionalFormatting sqref="B454">
    <cfRule type="cellIs" dxfId="3460" priority="4648" stopIfTrue="1" operator="equal">
      <formula>"Adjustment to Income/Expense/Rate Base:"</formula>
    </cfRule>
  </conditionalFormatting>
  <conditionalFormatting sqref="B453">
    <cfRule type="cellIs" dxfId="3459" priority="4645" stopIfTrue="1" operator="equal">
      <formula>"Title"</formula>
    </cfRule>
  </conditionalFormatting>
  <conditionalFormatting sqref="B453">
    <cfRule type="cellIs" dxfId="3458" priority="4646" stopIfTrue="1" operator="equal">
      <formula>"Adjustment to Income/Expense/Rate Base:"</formula>
    </cfRule>
  </conditionalFormatting>
  <conditionalFormatting sqref="B455">
    <cfRule type="cellIs" dxfId="3457" priority="4639" stopIfTrue="1" operator="equal">
      <formula>"Adjustment to Income/Expense/Rate Base:"</formula>
    </cfRule>
  </conditionalFormatting>
  <conditionalFormatting sqref="B452">
    <cfRule type="cellIs" dxfId="3456" priority="4632" stopIfTrue="1" operator="equal">
      <formula>"Title"</formula>
    </cfRule>
  </conditionalFormatting>
  <conditionalFormatting sqref="B452">
    <cfRule type="cellIs" dxfId="3455" priority="4633" stopIfTrue="1" operator="equal">
      <formula>"Adjustment to Income/Expense/Rate Base:"</formula>
    </cfRule>
  </conditionalFormatting>
  <conditionalFormatting sqref="B456">
    <cfRule type="cellIs" dxfId="3454" priority="4634" stopIfTrue="1" operator="equal">
      <formula>"Adjustment to Income/Expense/Rate Base:"</formula>
    </cfRule>
  </conditionalFormatting>
  <conditionalFormatting sqref="B451">
    <cfRule type="cellIs" dxfId="3453" priority="4637" stopIfTrue="1" operator="equal">
      <formula>"Title"</formula>
    </cfRule>
  </conditionalFormatting>
  <conditionalFormatting sqref="B451">
    <cfRule type="cellIs" dxfId="3452" priority="4638" stopIfTrue="1" operator="equal">
      <formula>"Adjustment to Income/Expense/Rate Base:"</formula>
    </cfRule>
  </conditionalFormatting>
  <conditionalFormatting sqref="B453">
    <cfRule type="cellIs" dxfId="3451" priority="4627" stopIfTrue="1" operator="equal">
      <formula>"Title"</formula>
    </cfRule>
  </conditionalFormatting>
  <conditionalFormatting sqref="B453">
    <cfRule type="cellIs" dxfId="3450" priority="4628" stopIfTrue="1" operator="equal">
      <formula>"Adjustment to Income/Expense/Rate Base:"</formula>
    </cfRule>
  </conditionalFormatting>
  <conditionalFormatting sqref="B457">
    <cfRule type="cellIs" dxfId="3449" priority="4629" stopIfTrue="1" operator="equal">
      <formula>"Adjustment to Income/Expense/Rate Base:"</formula>
    </cfRule>
  </conditionalFormatting>
  <conditionalFormatting sqref="B451">
    <cfRule type="cellIs" dxfId="3448" priority="4630" stopIfTrue="1" operator="equal">
      <formula>"Title"</formula>
    </cfRule>
  </conditionalFormatting>
  <conditionalFormatting sqref="B451">
    <cfRule type="cellIs" dxfId="3447" priority="4631" stopIfTrue="1" operator="equal">
      <formula>"Adjustment to Income/Expense/Rate Base:"</formula>
    </cfRule>
  </conditionalFormatting>
  <conditionalFormatting sqref="B458">
    <cfRule type="cellIs" dxfId="3446" priority="4624" stopIfTrue="1" operator="equal">
      <formula>"Adjustment to Income/Expense/Rate Base:"</formula>
    </cfRule>
  </conditionalFormatting>
  <conditionalFormatting sqref="B452">
    <cfRule type="cellIs" dxfId="3445" priority="4625" stopIfTrue="1" operator="equal">
      <formula>"Title"</formula>
    </cfRule>
  </conditionalFormatting>
  <conditionalFormatting sqref="B452">
    <cfRule type="cellIs" dxfId="3444" priority="4626" stopIfTrue="1" operator="equal">
      <formula>"Adjustment to Income/Expense/Rate Base:"</formula>
    </cfRule>
  </conditionalFormatting>
  <conditionalFormatting sqref="B454">
    <cfRule type="cellIs" dxfId="3443" priority="4619" stopIfTrue="1" operator="equal">
      <formula>"Adjustment to Income/Expense/Rate Base:"</formula>
    </cfRule>
  </conditionalFormatting>
  <conditionalFormatting sqref="B455">
    <cfRule type="cellIs" dxfId="3442" priority="4614" stopIfTrue="1" operator="equal">
      <formula>"Adjustment to Income/Expense/Rate Base:"</formula>
    </cfRule>
  </conditionalFormatting>
  <conditionalFormatting sqref="B455">
    <cfRule type="cellIs" dxfId="3441" priority="4607" stopIfTrue="1" operator="equal">
      <formula>"Title"</formula>
    </cfRule>
  </conditionalFormatting>
  <conditionalFormatting sqref="B455">
    <cfRule type="cellIs" dxfId="3440" priority="4608" stopIfTrue="1" operator="equal">
      <formula>"Adjustment to Income/Expense/Rate Base:"</formula>
    </cfRule>
  </conditionalFormatting>
  <conditionalFormatting sqref="B459">
    <cfRule type="cellIs" dxfId="3439" priority="4609" stopIfTrue="1" operator="equal">
      <formula>"Adjustment to Income/Expense/Rate Base:"</formula>
    </cfRule>
  </conditionalFormatting>
  <conditionalFormatting sqref="B454">
    <cfRule type="cellIs" dxfId="3438" priority="4612" stopIfTrue="1" operator="equal">
      <formula>"Title"</formula>
    </cfRule>
  </conditionalFormatting>
  <conditionalFormatting sqref="B454">
    <cfRule type="cellIs" dxfId="3437" priority="4613" stopIfTrue="1" operator="equal">
      <formula>"Adjustment to Income/Expense/Rate Base:"</formula>
    </cfRule>
  </conditionalFormatting>
  <conditionalFormatting sqref="B453">
    <cfRule type="cellIs" dxfId="3436" priority="4610" stopIfTrue="1" operator="equal">
      <formula>"Title"</formula>
    </cfRule>
  </conditionalFormatting>
  <conditionalFormatting sqref="B453">
    <cfRule type="cellIs" dxfId="3435" priority="4611" stopIfTrue="1" operator="equal">
      <formula>"Adjustment to Income/Expense/Rate Base:"</formula>
    </cfRule>
  </conditionalFormatting>
  <conditionalFormatting sqref="B454">
    <cfRule type="cellIs" dxfId="3434" priority="4605" stopIfTrue="1" operator="equal">
      <formula>"Title"</formula>
    </cfRule>
  </conditionalFormatting>
  <conditionalFormatting sqref="B454">
    <cfRule type="cellIs" dxfId="3433" priority="4606" stopIfTrue="1" operator="equal">
      <formula>"Adjustment to Income/Expense/Rate Base:"</formula>
    </cfRule>
  </conditionalFormatting>
  <conditionalFormatting sqref="B456">
    <cfRule type="cellIs" dxfId="3432" priority="4600" stopIfTrue="1" operator="equal">
      <formula>"Adjustment to Income/Expense/Rate Base:"</formula>
    </cfRule>
  </conditionalFormatting>
  <conditionalFormatting sqref="B451">
    <cfRule type="cellIs" dxfId="3431" priority="4603" stopIfTrue="1" operator="equal">
      <formula>"Title"</formula>
    </cfRule>
  </conditionalFormatting>
  <conditionalFormatting sqref="B451">
    <cfRule type="cellIs" dxfId="3430" priority="4604" stopIfTrue="1" operator="equal">
      <formula>"Adjustment to Income/Expense/Rate Base:"</formula>
    </cfRule>
  </conditionalFormatting>
  <conditionalFormatting sqref="B453">
    <cfRule type="cellIs" dxfId="3429" priority="4593" stopIfTrue="1" operator="equal">
      <formula>"Title"</formula>
    </cfRule>
  </conditionalFormatting>
  <conditionalFormatting sqref="B453">
    <cfRule type="cellIs" dxfId="3428" priority="4594" stopIfTrue="1" operator="equal">
      <formula>"Adjustment to Income/Expense/Rate Base:"</formula>
    </cfRule>
  </conditionalFormatting>
  <conditionalFormatting sqref="B457">
    <cfRule type="cellIs" dxfId="3427" priority="4595" stopIfTrue="1" operator="equal">
      <formula>"Adjustment to Income/Expense/Rate Base:"</formula>
    </cfRule>
  </conditionalFormatting>
  <conditionalFormatting sqref="B452">
    <cfRule type="cellIs" dxfId="3426" priority="4598" stopIfTrue="1" operator="equal">
      <formula>"Title"</formula>
    </cfRule>
  </conditionalFormatting>
  <conditionalFormatting sqref="B452">
    <cfRule type="cellIs" dxfId="3425" priority="4599" stopIfTrue="1" operator="equal">
      <formula>"Adjustment to Income/Expense/Rate Base:"</formula>
    </cfRule>
  </conditionalFormatting>
  <conditionalFormatting sqref="B451">
    <cfRule type="cellIs" dxfId="3424" priority="4596" stopIfTrue="1" operator="equal">
      <formula>"Title"</formula>
    </cfRule>
  </conditionalFormatting>
  <conditionalFormatting sqref="B451">
    <cfRule type="cellIs" dxfId="3423" priority="4597" stopIfTrue="1" operator="equal">
      <formula>"Adjustment to Income/Expense/Rate Base:"</formula>
    </cfRule>
  </conditionalFormatting>
  <conditionalFormatting sqref="B458">
    <cfRule type="cellIs" dxfId="3422" priority="4590" stopIfTrue="1" operator="equal">
      <formula>"Adjustment to Income/Expense/Rate Base:"</formula>
    </cfRule>
  </conditionalFormatting>
  <conditionalFormatting sqref="B452">
    <cfRule type="cellIs" dxfId="3421" priority="4591" stopIfTrue="1" operator="equal">
      <formula>"Title"</formula>
    </cfRule>
  </conditionalFormatting>
  <conditionalFormatting sqref="B452">
    <cfRule type="cellIs" dxfId="3420" priority="4592" stopIfTrue="1" operator="equal">
      <formula>"Adjustment to Income/Expense/Rate Base:"</formula>
    </cfRule>
  </conditionalFormatting>
  <conditionalFormatting sqref="B459">
    <cfRule type="cellIs" dxfId="3419" priority="4585" stopIfTrue="1" operator="equal">
      <formula>"Adjustment to Income/Expense/Rate Base:"</formula>
    </cfRule>
  </conditionalFormatting>
  <conditionalFormatting sqref="B454">
    <cfRule type="cellIs" dxfId="3418" priority="4588" stopIfTrue="1" operator="equal">
      <formula>"Title"</formula>
    </cfRule>
  </conditionalFormatting>
  <conditionalFormatting sqref="B454">
    <cfRule type="cellIs" dxfId="3417" priority="4589" stopIfTrue="1" operator="equal">
      <formula>"Adjustment to Income/Expense/Rate Base:"</formula>
    </cfRule>
  </conditionalFormatting>
  <conditionalFormatting sqref="B453">
    <cfRule type="cellIs" dxfId="3416" priority="4586" stopIfTrue="1" operator="equal">
      <formula>"Title"</formula>
    </cfRule>
  </conditionalFormatting>
  <conditionalFormatting sqref="B453">
    <cfRule type="cellIs" dxfId="3415" priority="4587" stopIfTrue="1" operator="equal">
      <formula>"Adjustment to Income/Expense/Rate Base:"</formula>
    </cfRule>
  </conditionalFormatting>
  <conditionalFormatting sqref="B455">
    <cfRule type="cellIs" dxfId="3414" priority="4580" stopIfTrue="1" operator="equal">
      <formula>"Adjustment to Income/Expense/Rate Base:"</formula>
    </cfRule>
  </conditionalFormatting>
  <conditionalFormatting sqref="B456">
    <cfRule type="cellIs" dxfId="3413" priority="4575" stopIfTrue="1" operator="equal">
      <formula>"Adjustment to Income/Expense/Rate Base:"</formula>
    </cfRule>
  </conditionalFormatting>
  <conditionalFormatting sqref="B451">
    <cfRule type="cellIs" dxfId="3412" priority="4578" stopIfTrue="1" operator="equal">
      <formula>"Title"</formula>
    </cfRule>
  </conditionalFormatting>
  <conditionalFormatting sqref="B451">
    <cfRule type="cellIs" dxfId="3411" priority="4579" stopIfTrue="1" operator="equal">
      <formula>"Adjustment to Income/Expense/Rate Base:"</formula>
    </cfRule>
  </conditionalFormatting>
  <conditionalFormatting sqref="B454">
    <cfRule type="cellIs" dxfId="3410" priority="4570" stopIfTrue="1" operator="equal">
      <formula>"Adjustment to Income/Expense/Rate Base:"</formula>
    </cfRule>
  </conditionalFormatting>
  <conditionalFormatting sqref="B455">
    <cfRule type="cellIs" dxfId="3409" priority="4565" stopIfTrue="1" operator="equal">
      <formula>"Adjustment to Income/Expense/Rate Base:"</formula>
    </cfRule>
  </conditionalFormatting>
  <conditionalFormatting sqref="B451">
    <cfRule type="cellIs" dxfId="3408" priority="4560" stopIfTrue="1" operator="equal">
      <formula>"Adjustment to Income/Expense/Rate Base:"</formula>
    </cfRule>
  </conditionalFormatting>
  <conditionalFormatting sqref="B452">
    <cfRule type="cellIs" dxfId="3407" priority="4555" stopIfTrue="1" operator="equal">
      <formula>"Adjustment to Income/Expense/Rate Base:"</formula>
    </cfRule>
  </conditionalFormatting>
  <conditionalFormatting sqref="B453">
    <cfRule type="cellIs" dxfId="3406" priority="4550" stopIfTrue="1" operator="equal">
      <formula>"Adjustment to Income/Expense/Rate Base:"</formula>
    </cfRule>
  </conditionalFormatting>
  <conditionalFormatting sqref="B454">
    <cfRule type="cellIs" dxfId="3405" priority="4545" stopIfTrue="1" operator="equal">
      <formula>"Adjustment to Income/Expense/Rate Base:"</formula>
    </cfRule>
  </conditionalFormatting>
  <conditionalFormatting sqref="B451">
    <cfRule type="cellIs" dxfId="3404" priority="4535" stopIfTrue="1" operator="equal">
      <formula>"Adjustment to Income/Expense/Rate Base:"</formula>
    </cfRule>
  </conditionalFormatting>
  <conditionalFormatting sqref="B455">
    <cfRule type="cellIs" dxfId="3403" priority="4530" stopIfTrue="1" operator="equal">
      <formula>"Adjustment to Income/Expense/Rate Base:"</formula>
    </cfRule>
  </conditionalFormatting>
  <conditionalFormatting sqref="B456">
    <cfRule type="cellIs" dxfId="3402" priority="4525" stopIfTrue="1" operator="equal">
      <formula>"Adjustment to Income/Expense/Rate Base:"</formula>
    </cfRule>
  </conditionalFormatting>
  <conditionalFormatting sqref="B451">
    <cfRule type="cellIs" dxfId="3401" priority="4528" stopIfTrue="1" operator="equal">
      <formula>"Title"</formula>
    </cfRule>
  </conditionalFormatting>
  <conditionalFormatting sqref="B451">
    <cfRule type="cellIs" dxfId="3400" priority="4529" stopIfTrue="1" operator="equal">
      <formula>"Adjustment to Income/Expense/Rate Base:"</formula>
    </cfRule>
  </conditionalFormatting>
  <conditionalFormatting sqref="B452">
    <cfRule type="cellIs" dxfId="3399" priority="4520" stopIfTrue="1" operator="equal">
      <formula>"Adjustment to Income/Expense/Rate Base:"</formula>
    </cfRule>
  </conditionalFormatting>
  <conditionalFormatting sqref="B453">
    <cfRule type="cellIs" dxfId="3398" priority="4515" stopIfTrue="1" operator="equal">
      <formula>"Adjustment to Income/Expense/Rate Base:"</formula>
    </cfRule>
  </conditionalFormatting>
  <conditionalFormatting sqref="B454">
    <cfRule type="cellIs" dxfId="3397" priority="4510" stopIfTrue="1" operator="equal">
      <formula>"Adjustment to Income/Expense/Rate Base:"</formula>
    </cfRule>
  </conditionalFormatting>
  <conditionalFormatting sqref="B455">
    <cfRule type="cellIs" dxfId="3396" priority="4505" stopIfTrue="1" operator="equal">
      <formula>"Adjustment to Income/Expense/Rate Base:"</formula>
    </cfRule>
  </conditionalFormatting>
  <conditionalFormatting sqref="B451">
    <cfRule type="cellIs" dxfId="3395" priority="4500" stopIfTrue="1" operator="equal">
      <formula>"Adjustment to Income/Expense/Rate Base:"</formula>
    </cfRule>
  </conditionalFormatting>
  <conditionalFormatting sqref="B452">
    <cfRule type="cellIs" dxfId="3394" priority="4495" stopIfTrue="1" operator="equal">
      <formula>"Adjustment to Income/Expense/Rate Base:"</formula>
    </cfRule>
  </conditionalFormatting>
  <conditionalFormatting sqref="B457">
    <cfRule type="cellIs" dxfId="3393" priority="4490" stopIfTrue="1" operator="equal">
      <formula>"Adjustment to Income/Expense/Rate Base:"</formula>
    </cfRule>
  </conditionalFormatting>
  <conditionalFormatting sqref="B452">
    <cfRule type="cellIs" dxfId="3392" priority="4493" stopIfTrue="1" operator="equal">
      <formula>"Title"</formula>
    </cfRule>
  </conditionalFormatting>
  <conditionalFormatting sqref="B452">
    <cfRule type="cellIs" dxfId="3391" priority="4494" stopIfTrue="1" operator="equal">
      <formula>"Adjustment to Income/Expense/Rate Base:"</formula>
    </cfRule>
  </conditionalFormatting>
  <conditionalFormatting sqref="B451">
    <cfRule type="cellIs" dxfId="3390" priority="4491" stopIfTrue="1" operator="equal">
      <formula>"Title"</formula>
    </cfRule>
  </conditionalFormatting>
  <conditionalFormatting sqref="B451">
    <cfRule type="cellIs" dxfId="3389" priority="4492" stopIfTrue="1" operator="equal">
      <formula>"Adjustment to Income/Expense/Rate Base:"</formula>
    </cfRule>
  </conditionalFormatting>
  <conditionalFormatting sqref="B458">
    <cfRule type="cellIs" dxfId="3388" priority="4485" stopIfTrue="1" operator="equal">
      <formula>"Adjustment to Income/Expense/Rate Base:"</formula>
    </cfRule>
  </conditionalFormatting>
  <conditionalFormatting sqref="B453">
    <cfRule type="cellIs" dxfId="3387" priority="4488" stopIfTrue="1" operator="equal">
      <formula>"Title"</formula>
    </cfRule>
  </conditionalFormatting>
  <conditionalFormatting sqref="B453">
    <cfRule type="cellIs" dxfId="3386" priority="4489" stopIfTrue="1" operator="equal">
      <formula>"Adjustment to Income/Expense/Rate Base:"</formula>
    </cfRule>
  </conditionalFormatting>
  <conditionalFormatting sqref="B452">
    <cfRule type="cellIs" dxfId="3385" priority="4486" stopIfTrue="1" operator="equal">
      <formula>"Title"</formula>
    </cfRule>
  </conditionalFormatting>
  <conditionalFormatting sqref="B452">
    <cfRule type="cellIs" dxfId="3384" priority="4487" stopIfTrue="1" operator="equal">
      <formula>"Adjustment to Income/Expense/Rate Base:"</formula>
    </cfRule>
  </conditionalFormatting>
  <conditionalFormatting sqref="B454">
    <cfRule type="cellIs" dxfId="3383" priority="4480" stopIfTrue="1" operator="equal">
      <formula>"Adjustment to Income/Expense/Rate Base:"</formula>
    </cfRule>
  </conditionalFormatting>
  <conditionalFormatting sqref="B455">
    <cfRule type="cellIs" dxfId="3382" priority="4475" stopIfTrue="1" operator="equal">
      <formula>"Adjustment to Income/Expense/Rate Base:"</formula>
    </cfRule>
  </conditionalFormatting>
  <conditionalFormatting sqref="B452">
    <cfRule type="cellIs" dxfId="3381" priority="4468" stopIfTrue="1" operator="equal">
      <formula>"Title"</formula>
    </cfRule>
  </conditionalFormatting>
  <conditionalFormatting sqref="B452">
    <cfRule type="cellIs" dxfId="3380" priority="4469" stopIfTrue="1" operator="equal">
      <formula>"Adjustment to Income/Expense/Rate Base:"</formula>
    </cfRule>
  </conditionalFormatting>
  <conditionalFormatting sqref="B456">
    <cfRule type="cellIs" dxfId="3379" priority="4470" stopIfTrue="1" operator="equal">
      <formula>"Adjustment to Income/Expense/Rate Base:"</formula>
    </cfRule>
  </conditionalFormatting>
  <conditionalFormatting sqref="B451">
    <cfRule type="cellIs" dxfId="3378" priority="4473" stopIfTrue="1" operator="equal">
      <formula>"Title"</formula>
    </cfRule>
  </conditionalFormatting>
  <conditionalFormatting sqref="B451">
    <cfRule type="cellIs" dxfId="3377" priority="4474" stopIfTrue="1" operator="equal">
      <formula>"Adjustment to Income/Expense/Rate Base:"</formula>
    </cfRule>
  </conditionalFormatting>
  <conditionalFormatting sqref="B457">
    <cfRule type="cellIs" dxfId="3376" priority="4465" stopIfTrue="1" operator="equal">
      <formula>"Adjustment to Income/Expense/Rate Base:"</formula>
    </cfRule>
  </conditionalFormatting>
  <conditionalFormatting sqref="B451">
    <cfRule type="cellIs" dxfId="3375" priority="4466" stopIfTrue="1" operator="equal">
      <formula>"Title"</formula>
    </cfRule>
  </conditionalFormatting>
  <conditionalFormatting sqref="B451">
    <cfRule type="cellIs" dxfId="3374" priority="4467" stopIfTrue="1" operator="equal">
      <formula>"Adjustment to Income/Expense/Rate Base:"</formula>
    </cfRule>
  </conditionalFormatting>
  <conditionalFormatting sqref="B453">
    <cfRule type="cellIs" dxfId="3373" priority="4460" stopIfTrue="1" operator="equal">
      <formula>"Adjustment to Income/Expense/Rate Base:"</formula>
    </cfRule>
  </conditionalFormatting>
  <conditionalFormatting sqref="B454">
    <cfRule type="cellIs" dxfId="3372" priority="4455" stopIfTrue="1" operator="equal">
      <formula>"Adjustment to Income/Expense/Rate Base:"</formula>
    </cfRule>
  </conditionalFormatting>
  <conditionalFormatting sqref="B458">
    <cfRule type="cellIs" dxfId="3371" priority="4450" stopIfTrue="1" operator="equal">
      <formula>"Adjustment to Income/Expense/Rate Base:"</formula>
    </cfRule>
  </conditionalFormatting>
  <conditionalFormatting sqref="B453">
    <cfRule type="cellIs" dxfId="3370" priority="4453" stopIfTrue="1" operator="equal">
      <formula>"Title"</formula>
    </cfRule>
  </conditionalFormatting>
  <conditionalFormatting sqref="B453">
    <cfRule type="cellIs" dxfId="3369" priority="4454" stopIfTrue="1" operator="equal">
      <formula>"Adjustment to Income/Expense/Rate Base:"</formula>
    </cfRule>
  </conditionalFormatting>
  <conditionalFormatting sqref="B452">
    <cfRule type="cellIs" dxfId="3368" priority="4451" stopIfTrue="1" operator="equal">
      <formula>"Title"</formula>
    </cfRule>
  </conditionalFormatting>
  <conditionalFormatting sqref="B452">
    <cfRule type="cellIs" dxfId="3367" priority="4452" stopIfTrue="1" operator="equal">
      <formula>"Adjustment to Income/Expense/Rate Base:"</formula>
    </cfRule>
  </conditionalFormatting>
  <conditionalFormatting sqref="B459">
    <cfRule type="cellIs" dxfId="3366" priority="4445" stopIfTrue="1" operator="equal">
      <formula>"Adjustment to Income/Expense/Rate Base:"</formula>
    </cfRule>
  </conditionalFormatting>
  <conditionalFormatting sqref="B454">
    <cfRule type="cellIs" dxfId="3365" priority="4448" stopIfTrue="1" operator="equal">
      <formula>"Title"</formula>
    </cfRule>
  </conditionalFormatting>
  <conditionalFormatting sqref="B454">
    <cfRule type="cellIs" dxfId="3364" priority="4449" stopIfTrue="1" operator="equal">
      <formula>"Adjustment to Income/Expense/Rate Base:"</formula>
    </cfRule>
  </conditionalFormatting>
  <conditionalFormatting sqref="B453">
    <cfRule type="cellIs" dxfId="3363" priority="4446" stopIfTrue="1" operator="equal">
      <formula>"Title"</formula>
    </cfRule>
  </conditionalFormatting>
  <conditionalFormatting sqref="B453">
    <cfRule type="cellIs" dxfId="3362" priority="4447" stopIfTrue="1" operator="equal">
      <formula>"Adjustment to Income/Expense/Rate Base:"</formula>
    </cfRule>
  </conditionalFormatting>
  <conditionalFormatting sqref="B455">
    <cfRule type="cellIs" dxfId="3361" priority="4440" stopIfTrue="1" operator="equal">
      <formula>"Adjustment to Income/Expense/Rate Base:"</formula>
    </cfRule>
  </conditionalFormatting>
  <conditionalFormatting sqref="B452">
    <cfRule type="cellIs" dxfId="3360" priority="4433" stopIfTrue="1" operator="equal">
      <formula>"Title"</formula>
    </cfRule>
  </conditionalFormatting>
  <conditionalFormatting sqref="B452">
    <cfRule type="cellIs" dxfId="3359" priority="4434" stopIfTrue="1" operator="equal">
      <formula>"Adjustment to Income/Expense/Rate Base:"</formula>
    </cfRule>
  </conditionalFormatting>
  <conditionalFormatting sqref="B456">
    <cfRule type="cellIs" dxfId="3358" priority="4435" stopIfTrue="1" operator="equal">
      <formula>"Adjustment to Income/Expense/Rate Base:"</formula>
    </cfRule>
  </conditionalFormatting>
  <conditionalFormatting sqref="B451">
    <cfRule type="cellIs" dxfId="3357" priority="4438" stopIfTrue="1" operator="equal">
      <formula>"Title"</formula>
    </cfRule>
  </conditionalFormatting>
  <conditionalFormatting sqref="B451">
    <cfRule type="cellIs" dxfId="3356" priority="4439" stopIfTrue="1" operator="equal">
      <formula>"Adjustment to Income/Expense/Rate Base:"</formula>
    </cfRule>
  </conditionalFormatting>
  <conditionalFormatting sqref="B453">
    <cfRule type="cellIs" dxfId="3355" priority="4428" stopIfTrue="1" operator="equal">
      <formula>"Title"</formula>
    </cfRule>
  </conditionalFormatting>
  <conditionalFormatting sqref="B453">
    <cfRule type="cellIs" dxfId="3354" priority="4429" stopIfTrue="1" operator="equal">
      <formula>"Adjustment to Income/Expense/Rate Base:"</formula>
    </cfRule>
  </conditionalFormatting>
  <conditionalFormatting sqref="B457">
    <cfRule type="cellIs" dxfId="3353" priority="4430" stopIfTrue="1" operator="equal">
      <formula>"Adjustment to Income/Expense/Rate Base:"</formula>
    </cfRule>
  </conditionalFormatting>
  <conditionalFormatting sqref="B451">
    <cfRule type="cellIs" dxfId="3352" priority="4431" stopIfTrue="1" operator="equal">
      <formula>"Title"</formula>
    </cfRule>
  </conditionalFormatting>
  <conditionalFormatting sqref="B451">
    <cfRule type="cellIs" dxfId="3351" priority="4432" stopIfTrue="1" operator="equal">
      <formula>"Adjustment to Income/Expense/Rate Base:"</formula>
    </cfRule>
  </conditionalFormatting>
  <conditionalFormatting sqref="B458">
    <cfRule type="cellIs" dxfId="3350" priority="4425" stopIfTrue="1" operator="equal">
      <formula>"Adjustment to Income/Expense/Rate Base:"</formula>
    </cfRule>
  </conditionalFormatting>
  <conditionalFormatting sqref="B452">
    <cfRule type="cellIs" dxfId="3349" priority="4426" stopIfTrue="1" operator="equal">
      <formula>"Title"</formula>
    </cfRule>
  </conditionalFormatting>
  <conditionalFormatting sqref="B452">
    <cfRule type="cellIs" dxfId="3348" priority="4427" stopIfTrue="1" operator="equal">
      <formula>"Adjustment to Income/Expense/Rate Base:"</formula>
    </cfRule>
  </conditionalFormatting>
  <conditionalFormatting sqref="B454">
    <cfRule type="cellIs" dxfId="3347" priority="4420" stopIfTrue="1" operator="equal">
      <formula>"Adjustment to Income/Expense/Rate Base:"</formula>
    </cfRule>
  </conditionalFormatting>
  <conditionalFormatting sqref="B455">
    <cfRule type="cellIs" dxfId="3346" priority="4415" stopIfTrue="1" operator="equal">
      <formula>"Adjustment to Income/Expense/Rate Base:"</formula>
    </cfRule>
  </conditionalFormatting>
  <conditionalFormatting sqref="B453">
    <cfRule type="cellIs" dxfId="3345" priority="4410" stopIfTrue="1" operator="equal">
      <formula>"Adjustment to Income/Expense/Rate Base:"</formula>
    </cfRule>
  </conditionalFormatting>
  <conditionalFormatting sqref="B454">
    <cfRule type="cellIs" dxfId="3344" priority="4405" stopIfTrue="1" operator="equal">
      <formula>"Adjustment to Income/Expense/Rate Base:"</formula>
    </cfRule>
  </conditionalFormatting>
  <conditionalFormatting sqref="B451">
    <cfRule type="cellIs" dxfId="3343" priority="4395" stopIfTrue="1" operator="equal">
      <formula>"Adjustment to Income/Expense/Rate Base:"</formula>
    </cfRule>
  </conditionalFormatting>
  <conditionalFormatting sqref="B452">
    <cfRule type="cellIs" dxfId="3342" priority="4390" stopIfTrue="1" operator="equal">
      <formula>"Adjustment to Income/Expense/Rate Base:"</formula>
    </cfRule>
  </conditionalFormatting>
  <conditionalFormatting sqref="B453">
    <cfRule type="cellIs" dxfId="3341" priority="4385" stopIfTrue="1" operator="equal">
      <formula>"Adjustment to Income/Expense/Rate Base:"</formula>
    </cfRule>
  </conditionalFormatting>
  <conditionalFormatting sqref="B454">
    <cfRule type="cellIs" dxfId="3340" priority="4372" stopIfTrue="1" operator="equal">
      <formula>"Adjustment to Income/Expense/Rate Base:"</formula>
    </cfRule>
  </conditionalFormatting>
  <conditionalFormatting sqref="B455">
    <cfRule type="cellIs" dxfId="3339" priority="4367" stopIfTrue="1" operator="equal">
      <formula>"Adjustment to Income/Expense/Rate Base:"</formula>
    </cfRule>
  </conditionalFormatting>
  <conditionalFormatting sqref="B451">
    <cfRule type="cellIs" dxfId="3338" priority="4362" stopIfTrue="1" operator="equal">
      <formula>"Adjustment to Income/Expense/Rate Base:"</formula>
    </cfRule>
  </conditionalFormatting>
  <conditionalFormatting sqref="B452">
    <cfRule type="cellIs" dxfId="3337" priority="4357" stopIfTrue="1" operator="equal">
      <formula>"Adjustment to Income/Expense/Rate Base:"</formula>
    </cfRule>
  </conditionalFormatting>
  <conditionalFormatting sqref="B453">
    <cfRule type="cellIs" dxfId="3336" priority="4352" stopIfTrue="1" operator="equal">
      <formula>"Adjustment to Income/Expense/Rate Base:"</formula>
    </cfRule>
  </conditionalFormatting>
  <conditionalFormatting sqref="B454">
    <cfRule type="cellIs" dxfId="3335" priority="4347" stopIfTrue="1" operator="equal">
      <formula>"Adjustment to Income/Expense/Rate Base:"</formula>
    </cfRule>
  </conditionalFormatting>
  <conditionalFormatting sqref="B451">
    <cfRule type="cellIs" dxfId="3334" priority="4337" stopIfTrue="1" operator="equal">
      <formula>"Adjustment to Income/Expense/Rate Base:"</formula>
    </cfRule>
  </conditionalFormatting>
  <conditionalFormatting sqref="B456">
    <cfRule type="cellIs" dxfId="3333" priority="4332" stopIfTrue="1" operator="equal">
      <formula>"Adjustment to Income/Expense/Rate Base:"</formula>
    </cfRule>
  </conditionalFormatting>
  <conditionalFormatting sqref="B451">
    <cfRule type="cellIs" dxfId="3332" priority="4335" stopIfTrue="1" operator="equal">
      <formula>"Title"</formula>
    </cfRule>
  </conditionalFormatting>
  <conditionalFormatting sqref="B451">
    <cfRule type="cellIs" dxfId="3331" priority="4336" stopIfTrue="1" operator="equal">
      <formula>"Adjustment to Income/Expense/Rate Base:"</formula>
    </cfRule>
  </conditionalFormatting>
  <conditionalFormatting sqref="B457">
    <cfRule type="cellIs" dxfId="3330" priority="4327" stopIfTrue="1" operator="equal">
      <formula>"Adjustment to Income/Expense/Rate Base:"</formula>
    </cfRule>
  </conditionalFormatting>
  <conditionalFormatting sqref="B452">
    <cfRule type="cellIs" dxfId="3329" priority="4330" stopIfTrue="1" operator="equal">
      <formula>"Title"</formula>
    </cfRule>
  </conditionalFormatting>
  <conditionalFormatting sqref="B452">
    <cfRule type="cellIs" dxfId="3328" priority="4331" stopIfTrue="1" operator="equal">
      <formula>"Adjustment to Income/Expense/Rate Base:"</formula>
    </cfRule>
  </conditionalFormatting>
  <conditionalFormatting sqref="B451">
    <cfRule type="cellIs" dxfId="3327" priority="4328" stopIfTrue="1" operator="equal">
      <formula>"Title"</formula>
    </cfRule>
  </conditionalFormatting>
  <conditionalFormatting sqref="B451">
    <cfRule type="cellIs" dxfId="3326" priority="4329" stopIfTrue="1" operator="equal">
      <formula>"Adjustment to Income/Expense/Rate Base:"</formula>
    </cfRule>
  </conditionalFormatting>
  <conditionalFormatting sqref="B453">
    <cfRule type="cellIs" dxfId="3325" priority="4322" stopIfTrue="1" operator="equal">
      <formula>"Adjustment to Income/Expense/Rate Base:"</formula>
    </cfRule>
  </conditionalFormatting>
  <conditionalFormatting sqref="B454">
    <cfRule type="cellIs" dxfId="3324" priority="4317" stopIfTrue="1" operator="equal">
      <formula>"Adjustment to Income/Expense/Rate Base:"</formula>
    </cfRule>
  </conditionalFormatting>
  <conditionalFormatting sqref="B455">
    <cfRule type="cellIs" dxfId="3323" priority="4312" stopIfTrue="1" operator="equal">
      <formula>"Adjustment to Income/Expense/Rate Base:"</formula>
    </cfRule>
  </conditionalFormatting>
  <conditionalFormatting sqref="B456">
    <cfRule type="cellIs" dxfId="3322" priority="4307" stopIfTrue="1" operator="equal">
      <formula>"Adjustment to Income/Expense/Rate Base:"</formula>
    </cfRule>
  </conditionalFormatting>
  <conditionalFormatting sqref="B451">
    <cfRule type="cellIs" dxfId="3321" priority="4310" stopIfTrue="1" operator="equal">
      <formula>"Title"</formula>
    </cfRule>
  </conditionalFormatting>
  <conditionalFormatting sqref="B451">
    <cfRule type="cellIs" dxfId="3320" priority="4311" stopIfTrue="1" operator="equal">
      <formula>"Adjustment to Income/Expense/Rate Base:"</formula>
    </cfRule>
  </conditionalFormatting>
  <conditionalFormatting sqref="B452">
    <cfRule type="cellIs" dxfId="3319" priority="4302" stopIfTrue="1" operator="equal">
      <formula>"Adjustment to Income/Expense/Rate Base:"</formula>
    </cfRule>
  </conditionalFormatting>
  <conditionalFormatting sqref="B453">
    <cfRule type="cellIs" dxfId="3318" priority="4297" stopIfTrue="1" operator="equal">
      <formula>"Adjustment to Income/Expense/Rate Base:"</formula>
    </cfRule>
  </conditionalFormatting>
  <conditionalFormatting sqref="B457">
    <cfRule type="cellIs" dxfId="3317" priority="4292" stopIfTrue="1" operator="equal">
      <formula>"Adjustment to Income/Expense/Rate Base:"</formula>
    </cfRule>
  </conditionalFormatting>
  <conditionalFormatting sqref="B452">
    <cfRule type="cellIs" dxfId="3316" priority="4295" stopIfTrue="1" operator="equal">
      <formula>"Title"</formula>
    </cfRule>
  </conditionalFormatting>
  <conditionalFormatting sqref="B452">
    <cfRule type="cellIs" dxfId="3315" priority="4296" stopIfTrue="1" operator="equal">
      <formula>"Adjustment to Income/Expense/Rate Base:"</formula>
    </cfRule>
  </conditionalFormatting>
  <conditionalFormatting sqref="B451">
    <cfRule type="cellIs" dxfId="3314" priority="4293" stopIfTrue="1" operator="equal">
      <formula>"Title"</formula>
    </cfRule>
  </conditionalFormatting>
  <conditionalFormatting sqref="B451">
    <cfRule type="cellIs" dxfId="3313" priority="4294" stopIfTrue="1" operator="equal">
      <formula>"Adjustment to Income/Expense/Rate Base:"</formula>
    </cfRule>
  </conditionalFormatting>
  <conditionalFormatting sqref="B458">
    <cfRule type="cellIs" dxfId="3312" priority="4287" stopIfTrue="1" operator="equal">
      <formula>"Adjustment to Income/Expense/Rate Base:"</formula>
    </cfRule>
  </conditionalFormatting>
  <conditionalFormatting sqref="B453">
    <cfRule type="cellIs" dxfId="3311" priority="4290" stopIfTrue="1" operator="equal">
      <formula>"Title"</formula>
    </cfRule>
  </conditionalFormatting>
  <conditionalFormatting sqref="B453">
    <cfRule type="cellIs" dxfId="3310" priority="4291" stopIfTrue="1" operator="equal">
      <formula>"Adjustment to Income/Expense/Rate Base:"</formula>
    </cfRule>
  </conditionalFormatting>
  <conditionalFormatting sqref="B452">
    <cfRule type="cellIs" dxfId="3309" priority="4288" stopIfTrue="1" operator="equal">
      <formula>"Title"</formula>
    </cfRule>
  </conditionalFormatting>
  <conditionalFormatting sqref="B452">
    <cfRule type="cellIs" dxfId="3308" priority="4289" stopIfTrue="1" operator="equal">
      <formula>"Adjustment to Income/Expense/Rate Base:"</formula>
    </cfRule>
  </conditionalFormatting>
  <conditionalFormatting sqref="B454">
    <cfRule type="cellIs" dxfId="3307" priority="4282" stopIfTrue="1" operator="equal">
      <formula>"Adjustment to Income/Expense/Rate Base:"</formula>
    </cfRule>
  </conditionalFormatting>
  <conditionalFormatting sqref="B455">
    <cfRule type="cellIs" dxfId="3306" priority="4277" stopIfTrue="1" operator="equal">
      <formula>"Adjustment to Income/Expense/Rate Base:"</formula>
    </cfRule>
  </conditionalFormatting>
  <conditionalFormatting sqref="B452">
    <cfRule type="cellIs" dxfId="3305" priority="4270" stopIfTrue="1" operator="equal">
      <formula>"Title"</formula>
    </cfRule>
  </conditionalFormatting>
  <conditionalFormatting sqref="B452">
    <cfRule type="cellIs" dxfId="3304" priority="4271" stopIfTrue="1" operator="equal">
      <formula>"Adjustment to Income/Expense/Rate Base:"</formula>
    </cfRule>
  </conditionalFormatting>
  <conditionalFormatting sqref="B456">
    <cfRule type="cellIs" dxfId="3303" priority="4272" stopIfTrue="1" operator="equal">
      <formula>"Adjustment to Income/Expense/Rate Base:"</formula>
    </cfRule>
  </conditionalFormatting>
  <conditionalFormatting sqref="B451">
    <cfRule type="cellIs" dxfId="3302" priority="4275" stopIfTrue="1" operator="equal">
      <formula>"Title"</formula>
    </cfRule>
  </conditionalFormatting>
  <conditionalFormatting sqref="B451">
    <cfRule type="cellIs" dxfId="3301" priority="4276" stopIfTrue="1" operator="equal">
      <formula>"Adjustment to Income/Expense/Rate Base:"</formula>
    </cfRule>
  </conditionalFormatting>
  <conditionalFormatting sqref="B457">
    <cfRule type="cellIs" dxfId="3300" priority="4267" stopIfTrue="1" operator="equal">
      <formula>"Adjustment to Income/Expense/Rate Base:"</formula>
    </cfRule>
  </conditionalFormatting>
  <conditionalFormatting sqref="B451">
    <cfRule type="cellIs" dxfId="3299" priority="4268" stopIfTrue="1" operator="equal">
      <formula>"Title"</formula>
    </cfRule>
  </conditionalFormatting>
  <conditionalFormatting sqref="B451">
    <cfRule type="cellIs" dxfId="3298" priority="4269" stopIfTrue="1" operator="equal">
      <formula>"Adjustment to Income/Expense/Rate Base:"</formula>
    </cfRule>
  </conditionalFormatting>
  <conditionalFormatting sqref="B453">
    <cfRule type="cellIs" dxfId="3297" priority="4262" stopIfTrue="1" operator="equal">
      <formula>"Adjustment to Income/Expense/Rate Base:"</formula>
    </cfRule>
  </conditionalFormatting>
  <conditionalFormatting sqref="B454">
    <cfRule type="cellIs" dxfId="3296" priority="4257" stopIfTrue="1" operator="equal">
      <formula>"Adjustment to Income/Expense/Rate Base:"</formula>
    </cfRule>
  </conditionalFormatting>
  <conditionalFormatting sqref="B452">
    <cfRule type="cellIs" dxfId="3295" priority="4252" stopIfTrue="1" operator="equal">
      <formula>"Adjustment to Income/Expense/Rate Base:"</formula>
    </cfRule>
  </conditionalFormatting>
  <conditionalFormatting sqref="B453">
    <cfRule type="cellIs" dxfId="3294" priority="4247" stopIfTrue="1" operator="equal">
      <formula>"Adjustment to Income/Expense/Rate Base:"</formula>
    </cfRule>
  </conditionalFormatting>
  <conditionalFormatting sqref="B451">
    <cfRule type="cellIs" dxfId="3293" priority="4234" stopIfTrue="1" operator="equal">
      <formula>"Adjustment to Income/Expense/Rate Base:"</formula>
    </cfRule>
  </conditionalFormatting>
  <conditionalFormatting sqref="B452">
    <cfRule type="cellIs" dxfId="3292" priority="4229" stopIfTrue="1" operator="equal">
      <formula>"Adjustment to Income/Expense/Rate Base:"</formula>
    </cfRule>
  </conditionalFormatting>
  <conditionalFormatting sqref="B453">
    <cfRule type="cellIs" dxfId="3291" priority="4220" stopIfTrue="1" operator="equal">
      <formula>"Adjustment to Income/Expense/Rate Base:"</formula>
    </cfRule>
  </conditionalFormatting>
  <conditionalFormatting sqref="B454">
    <cfRule type="cellIs" dxfId="3290" priority="4215" stopIfTrue="1" operator="equal">
      <formula>"Adjustment to Income/Expense/Rate Base:"</formula>
    </cfRule>
  </conditionalFormatting>
  <conditionalFormatting sqref="B451">
    <cfRule type="cellIs" dxfId="3289" priority="4205" stopIfTrue="1" operator="equal">
      <formula>"Adjustment to Income/Expense/Rate Base:"</formula>
    </cfRule>
  </conditionalFormatting>
  <conditionalFormatting sqref="B452">
    <cfRule type="cellIs" dxfId="3288" priority="4200" stopIfTrue="1" operator="equal">
      <formula>"Adjustment to Income/Expense/Rate Base:"</formula>
    </cfRule>
  </conditionalFormatting>
  <conditionalFormatting sqref="B453">
    <cfRule type="cellIs" dxfId="3287" priority="4195" stopIfTrue="1" operator="equal">
      <formula>"Adjustment to Income/Expense/Rate Base:"</formula>
    </cfRule>
  </conditionalFormatting>
  <conditionalFormatting sqref="B455">
    <cfRule type="cellIs" dxfId="3286" priority="4184" stopIfTrue="1" operator="equal">
      <formula>"Adjustment to Income/Expense/Rate Base:"</formula>
    </cfRule>
  </conditionalFormatting>
  <conditionalFormatting sqref="B456">
    <cfRule type="cellIs" dxfId="3285" priority="4185" stopIfTrue="1" operator="equal">
      <formula>"Title"</formula>
    </cfRule>
  </conditionalFormatting>
  <conditionalFormatting sqref="B456">
    <cfRule type="cellIs" dxfId="3284" priority="4186" stopIfTrue="1" operator="equal">
      <formula>"Adjustment to Income/Expense/Rate Base:"</formula>
    </cfRule>
  </conditionalFormatting>
  <conditionalFormatting sqref="B455">
    <cfRule type="cellIs" dxfId="3283" priority="4183" stopIfTrue="1" operator="equal">
      <formula>"Title"</formula>
    </cfRule>
  </conditionalFormatting>
  <conditionalFormatting sqref="B457">
    <cfRule type="cellIs" dxfId="3282" priority="4181" stopIfTrue="1" operator="equal">
      <formula>"Title"</formula>
    </cfRule>
  </conditionalFormatting>
  <conditionalFormatting sqref="B457">
    <cfRule type="cellIs" dxfId="3281" priority="4182" stopIfTrue="1" operator="equal">
      <formula>"Adjustment to Income/Expense/Rate Base:"</formula>
    </cfRule>
  </conditionalFormatting>
  <conditionalFormatting sqref="B456">
    <cfRule type="cellIs" dxfId="3280" priority="4179" stopIfTrue="1" operator="equal">
      <formula>"Title"</formula>
    </cfRule>
  </conditionalFormatting>
  <conditionalFormatting sqref="B456">
    <cfRule type="cellIs" dxfId="3279" priority="4180" stopIfTrue="1" operator="equal">
      <formula>"Adjustment to Income/Expense/Rate Base:"</formula>
    </cfRule>
  </conditionalFormatting>
  <conditionalFormatting sqref="B458">
    <cfRule type="cellIs" dxfId="3278" priority="4174" stopIfTrue="1" operator="equal">
      <formula>"Adjustment to Income/Expense/Rate Base:"</formula>
    </cfRule>
  </conditionalFormatting>
  <conditionalFormatting sqref="B453">
    <cfRule type="cellIs" dxfId="3277" priority="4177" stopIfTrue="1" operator="equal">
      <formula>"Title"</formula>
    </cfRule>
  </conditionalFormatting>
  <conditionalFormatting sqref="B453">
    <cfRule type="cellIs" dxfId="3276" priority="4178" stopIfTrue="1" operator="equal">
      <formula>"Adjustment to Income/Expense/Rate Base:"</formula>
    </cfRule>
  </conditionalFormatting>
  <conditionalFormatting sqref="B452">
    <cfRule type="cellIs" dxfId="3275" priority="4175" stopIfTrue="1" operator="equal">
      <formula>"Title"</formula>
    </cfRule>
  </conditionalFormatting>
  <conditionalFormatting sqref="B452">
    <cfRule type="cellIs" dxfId="3274" priority="4176" stopIfTrue="1" operator="equal">
      <formula>"Adjustment to Income/Expense/Rate Base:"</formula>
    </cfRule>
  </conditionalFormatting>
  <conditionalFormatting sqref="B459">
    <cfRule type="cellIs" dxfId="3273" priority="4169" stopIfTrue="1" operator="equal">
      <formula>"Adjustment to Income/Expense/Rate Base:"</formula>
    </cfRule>
  </conditionalFormatting>
  <conditionalFormatting sqref="B454">
    <cfRule type="cellIs" dxfId="3272" priority="4172" stopIfTrue="1" operator="equal">
      <formula>"Title"</formula>
    </cfRule>
  </conditionalFormatting>
  <conditionalFormatting sqref="B454">
    <cfRule type="cellIs" dxfId="3271" priority="4173" stopIfTrue="1" operator="equal">
      <formula>"Adjustment to Income/Expense/Rate Base:"</formula>
    </cfRule>
  </conditionalFormatting>
  <conditionalFormatting sqref="B453">
    <cfRule type="cellIs" dxfId="3270" priority="4170" stopIfTrue="1" operator="equal">
      <formula>"Title"</formula>
    </cfRule>
  </conditionalFormatting>
  <conditionalFormatting sqref="B453">
    <cfRule type="cellIs" dxfId="3269" priority="4171" stopIfTrue="1" operator="equal">
      <formula>"Adjustment to Income/Expense/Rate Base:"</formula>
    </cfRule>
  </conditionalFormatting>
  <conditionalFormatting sqref="B455">
    <cfRule type="cellIs" dxfId="3268" priority="4167" stopIfTrue="1" operator="equal">
      <formula>"Title"</formula>
    </cfRule>
  </conditionalFormatting>
  <conditionalFormatting sqref="B455">
    <cfRule type="cellIs" dxfId="3267" priority="4168" stopIfTrue="1" operator="equal">
      <formula>"Adjustment to Income/Expense/Rate Base:"</formula>
    </cfRule>
  </conditionalFormatting>
  <conditionalFormatting sqref="B454">
    <cfRule type="cellIs" dxfId="3266" priority="4165" stopIfTrue="1" operator="equal">
      <formula>"Title"</formula>
    </cfRule>
  </conditionalFormatting>
  <conditionalFormatting sqref="B454">
    <cfRule type="cellIs" dxfId="3265" priority="4166" stopIfTrue="1" operator="equal">
      <formula>"Adjustment to Income/Expense/Rate Base:"</formula>
    </cfRule>
  </conditionalFormatting>
  <conditionalFormatting sqref="B456">
    <cfRule type="cellIs" dxfId="3264" priority="4163" stopIfTrue="1" operator="equal">
      <formula>"Title"</formula>
    </cfRule>
  </conditionalFormatting>
  <conditionalFormatting sqref="B456">
    <cfRule type="cellIs" dxfId="3263" priority="4164" stopIfTrue="1" operator="equal">
      <formula>"Adjustment to Income/Expense/Rate Base:"</formula>
    </cfRule>
  </conditionalFormatting>
  <conditionalFormatting sqref="B455">
    <cfRule type="cellIs" dxfId="3262" priority="4161" stopIfTrue="1" operator="equal">
      <formula>"Title"</formula>
    </cfRule>
  </conditionalFormatting>
  <conditionalFormatting sqref="B455">
    <cfRule type="cellIs" dxfId="3261" priority="4162" stopIfTrue="1" operator="equal">
      <formula>"Adjustment to Income/Expense/Rate Base:"</formula>
    </cfRule>
  </conditionalFormatting>
  <conditionalFormatting sqref="B457">
    <cfRule type="cellIs" dxfId="3260" priority="4158" stopIfTrue="1" operator="equal">
      <formula>"Adjustment to Income/Expense/Rate Base:"</formula>
    </cfRule>
  </conditionalFormatting>
  <conditionalFormatting sqref="B452">
    <cfRule type="cellIs" dxfId="3259" priority="4159" stopIfTrue="1" operator="equal">
      <formula>"Title"</formula>
    </cfRule>
  </conditionalFormatting>
  <conditionalFormatting sqref="B452">
    <cfRule type="cellIs" dxfId="3258" priority="4160" stopIfTrue="1" operator="equal">
      <formula>"Adjustment to Income/Expense/Rate Base:"</formula>
    </cfRule>
  </conditionalFormatting>
  <conditionalFormatting sqref="B458">
    <cfRule type="cellIs" dxfId="3257" priority="4153" stopIfTrue="1" operator="equal">
      <formula>"Adjustment to Income/Expense/Rate Base:"</formula>
    </cfRule>
  </conditionalFormatting>
  <conditionalFormatting sqref="B453">
    <cfRule type="cellIs" dxfId="3256" priority="4156" stopIfTrue="1" operator="equal">
      <formula>"Title"</formula>
    </cfRule>
  </conditionalFormatting>
  <conditionalFormatting sqref="B453">
    <cfRule type="cellIs" dxfId="3255" priority="4157" stopIfTrue="1" operator="equal">
      <formula>"Adjustment to Income/Expense/Rate Base:"</formula>
    </cfRule>
  </conditionalFormatting>
  <conditionalFormatting sqref="B452">
    <cfRule type="cellIs" dxfId="3254" priority="4154" stopIfTrue="1" operator="equal">
      <formula>"Title"</formula>
    </cfRule>
  </conditionalFormatting>
  <conditionalFormatting sqref="B452">
    <cfRule type="cellIs" dxfId="3253" priority="4155" stopIfTrue="1" operator="equal">
      <formula>"Adjustment to Income/Expense/Rate Base:"</formula>
    </cfRule>
  </conditionalFormatting>
  <conditionalFormatting sqref="B457">
    <cfRule type="cellIs" dxfId="3252" priority="4151" stopIfTrue="1" operator="equal">
      <formula>"Title"</formula>
    </cfRule>
  </conditionalFormatting>
  <conditionalFormatting sqref="B457">
    <cfRule type="cellIs" dxfId="3251" priority="4152" stopIfTrue="1" operator="equal">
      <formula>"Adjustment to Income/Expense/Rate Base:"</formula>
    </cfRule>
  </conditionalFormatting>
  <conditionalFormatting sqref="B456">
    <cfRule type="cellIs" dxfId="3250" priority="4149" stopIfTrue="1" operator="equal">
      <formula>"Title"</formula>
    </cfRule>
  </conditionalFormatting>
  <conditionalFormatting sqref="B456">
    <cfRule type="cellIs" dxfId="3249" priority="4150" stopIfTrue="1" operator="equal">
      <formula>"Adjustment to Income/Expense/Rate Base:"</formula>
    </cfRule>
  </conditionalFormatting>
  <conditionalFormatting sqref="B458">
    <cfRule type="cellIs" dxfId="3248" priority="4147" stopIfTrue="1" operator="equal">
      <formula>"Title"</formula>
    </cfRule>
  </conditionalFormatting>
  <conditionalFormatting sqref="B458">
    <cfRule type="cellIs" dxfId="3247" priority="4148" stopIfTrue="1" operator="equal">
      <formula>"Adjustment to Income/Expense/Rate Base:"</formula>
    </cfRule>
  </conditionalFormatting>
  <conditionalFormatting sqref="B457">
    <cfRule type="cellIs" dxfId="3246" priority="4145" stopIfTrue="1" operator="equal">
      <formula>"Title"</formula>
    </cfRule>
  </conditionalFormatting>
  <conditionalFormatting sqref="B457">
    <cfRule type="cellIs" dxfId="3245" priority="4146" stopIfTrue="1" operator="equal">
      <formula>"Adjustment to Income/Expense/Rate Base:"</formula>
    </cfRule>
  </conditionalFormatting>
  <conditionalFormatting sqref="B459">
    <cfRule type="cellIs" dxfId="3244" priority="4140" stopIfTrue="1" operator="equal">
      <formula>"Adjustment to Income/Expense/Rate Base:"</formula>
    </cfRule>
  </conditionalFormatting>
  <conditionalFormatting sqref="B454">
    <cfRule type="cellIs" dxfId="3243" priority="4143" stopIfTrue="1" operator="equal">
      <formula>"Title"</formula>
    </cfRule>
  </conditionalFormatting>
  <conditionalFormatting sqref="B454">
    <cfRule type="cellIs" dxfId="3242" priority="4144" stopIfTrue="1" operator="equal">
      <formula>"Adjustment to Income/Expense/Rate Base:"</formula>
    </cfRule>
  </conditionalFormatting>
  <conditionalFormatting sqref="B453">
    <cfRule type="cellIs" dxfId="3241" priority="4141" stopIfTrue="1" operator="equal">
      <formula>"Title"</formula>
    </cfRule>
  </conditionalFormatting>
  <conditionalFormatting sqref="B453">
    <cfRule type="cellIs" dxfId="3240" priority="4142" stopIfTrue="1" operator="equal">
      <formula>"Adjustment to Income/Expense/Rate Base:"</formula>
    </cfRule>
  </conditionalFormatting>
  <conditionalFormatting sqref="B455">
    <cfRule type="cellIs" dxfId="3239" priority="4138" stopIfTrue="1" operator="equal">
      <formula>"Title"</formula>
    </cfRule>
  </conditionalFormatting>
  <conditionalFormatting sqref="B455">
    <cfRule type="cellIs" dxfId="3238" priority="4139" stopIfTrue="1" operator="equal">
      <formula>"Adjustment to Income/Expense/Rate Base:"</formula>
    </cfRule>
  </conditionalFormatting>
  <conditionalFormatting sqref="B454">
    <cfRule type="cellIs" dxfId="3237" priority="4136" stopIfTrue="1" operator="equal">
      <formula>"Title"</formula>
    </cfRule>
  </conditionalFormatting>
  <conditionalFormatting sqref="B454">
    <cfRule type="cellIs" dxfId="3236" priority="4137" stopIfTrue="1" operator="equal">
      <formula>"Adjustment to Income/Expense/Rate Base:"</formula>
    </cfRule>
  </conditionalFormatting>
  <conditionalFormatting sqref="B456">
    <cfRule type="cellIs" dxfId="3235" priority="4134" stopIfTrue="1" operator="equal">
      <formula>"Title"</formula>
    </cfRule>
  </conditionalFormatting>
  <conditionalFormatting sqref="B456">
    <cfRule type="cellIs" dxfId="3234" priority="4135" stopIfTrue="1" operator="equal">
      <formula>"Adjustment to Income/Expense/Rate Base:"</formula>
    </cfRule>
  </conditionalFormatting>
  <conditionalFormatting sqref="B455">
    <cfRule type="cellIs" dxfId="3233" priority="4132" stopIfTrue="1" operator="equal">
      <formula>"Title"</formula>
    </cfRule>
  </conditionalFormatting>
  <conditionalFormatting sqref="B455">
    <cfRule type="cellIs" dxfId="3232" priority="4133" stopIfTrue="1" operator="equal">
      <formula>"Adjustment to Income/Expense/Rate Base:"</formula>
    </cfRule>
  </conditionalFormatting>
  <conditionalFormatting sqref="B457">
    <cfRule type="cellIs" dxfId="3231" priority="4130" stopIfTrue="1" operator="equal">
      <formula>"Title"</formula>
    </cfRule>
  </conditionalFormatting>
  <conditionalFormatting sqref="B457">
    <cfRule type="cellIs" dxfId="3230" priority="4131" stopIfTrue="1" operator="equal">
      <formula>"Adjustment to Income/Expense/Rate Base:"</formula>
    </cfRule>
  </conditionalFormatting>
  <conditionalFormatting sqref="B456">
    <cfRule type="cellIs" dxfId="3229" priority="4128" stopIfTrue="1" operator="equal">
      <formula>"Title"</formula>
    </cfRule>
  </conditionalFormatting>
  <conditionalFormatting sqref="B456">
    <cfRule type="cellIs" dxfId="3228" priority="4129" stopIfTrue="1" operator="equal">
      <formula>"Adjustment to Income/Expense/Rate Base:"</formula>
    </cfRule>
  </conditionalFormatting>
  <conditionalFormatting sqref="B458">
    <cfRule type="cellIs" dxfId="3227" priority="4123" stopIfTrue="1" operator="equal">
      <formula>"Adjustment to Income/Expense/Rate Base:"</formula>
    </cfRule>
  </conditionalFormatting>
  <conditionalFormatting sqref="B453">
    <cfRule type="cellIs" dxfId="3226" priority="4126" stopIfTrue="1" operator="equal">
      <formula>"Title"</formula>
    </cfRule>
  </conditionalFormatting>
  <conditionalFormatting sqref="B453">
    <cfRule type="cellIs" dxfId="3225" priority="4127" stopIfTrue="1" operator="equal">
      <formula>"Adjustment to Income/Expense/Rate Base:"</formula>
    </cfRule>
  </conditionalFormatting>
  <conditionalFormatting sqref="B452">
    <cfRule type="cellIs" dxfId="3224" priority="4124" stopIfTrue="1" operator="equal">
      <formula>"Title"</formula>
    </cfRule>
  </conditionalFormatting>
  <conditionalFormatting sqref="B452">
    <cfRule type="cellIs" dxfId="3223" priority="4125" stopIfTrue="1" operator="equal">
      <formula>"Adjustment to Income/Expense/Rate Base:"</formula>
    </cfRule>
  </conditionalFormatting>
  <conditionalFormatting sqref="B459">
    <cfRule type="cellIs" dxfId="3222" priority="4118" stopIfTrue="1" operator="equal">
      <formula>"Adjustment to Income/Expense/Rate Base:"</formula>
    </cfRule>
  </conditionalFormatting>
  <conditionalFormatting sqref="B454">
    <cfRule type="cellIs" dxfId="3221" priority="4121" stopIfTrue="1" operator="equal">
      <formula>"Title"</formula>
    </cfRule>
  </conditionalFormatting>
  <conditionalFormatting sqref="B454">
    <cfRule type="cellIs" dxfId="3220" priority="4122" stopIfTrue="1" operator="equal">
      <formula>"Adjustment to Income/Expense/Rate Base:"</formula>
    </cfRule>
  </conditionalFormatting>
  <conditionalFormatting sqref="B453">
    <cfRule type="cellIs" dxfId="3219" priority="4119" stopIfTrue="1" operator="equal">
      <formula>"Title"</formula>
    </cfRule>
  </conditionalFormatting>
  <conditionalFormatting sqref="B453">
    <cfRule type="cellIs" dxfId="3218" priority="4120" stopIfTrue="1" operator="equal">
      <formula>"Adjustment to Income/Expense/Rate Base:"</formula>
    </cfRule>
  </conditionalFormatting>
  <conditionalFormatting sqref="B457">
    <cfRule type="cellIs" dxfId="3217" priority="4115" stopIfTrue="1" operator="equal">
      <formula>"Adjustment to Income/Expense/Rate Base:"</formula>
    </cfRule>
  </conditionalFormatting>
  <conditionalFormatting sqref="B452">
    <cfRule type="cellIs" dxfId="3216" priority="4116" stopIfTrue="1" operator="equal">
      <formula>"Title"</formula>
    </cfRule>
  </conditionalFormatting>
  <conditionalFormatting sqref="B452">
    <cfRule type="cellIs" dxfId="3215" priority="4117" stopIfTrue="1" operator="equal">
      <formula>"Adjustment to Income/Expense/Rate Base:"</formula>
    </cfRule>
  </conditionalFormatting>
  <conditionalFormatting sqref="B458">
    <cfRule type="cellIs" dxfId="3214" priority="4110" stopIfTrue="1" operator="equal">
      <formula>"Adjustment to Income/Expense/Rate Base:"</formula>
    </cfRule>
  </conditionalFormatting>
  <conditionalFormatting sqref="B453">
    <cfRule type="cellIs" dxfId="3213" priority="4113" stopIfTrue="1" operator="equal">
      <formula>"Title"</formula>
    </cfRule>
  </conditionalFormatting>
  <conditionalFormatting sqref="B453">
    <cfRule type="cellIs" dxfId="3212" priority="4114" stopIfTrue="1" operator="equal">
      <formula>"Adjustment to Income/Expense/Rate Base:"</formula>
    </cfRule>
  </conditionalFormatting>
  <conditionalFormatting sqref="B452">
    <cfRule type="cellIs" dxfId="3211" priority="4111" stopIfTrue="1" operator="equal">
      <formula>"Title"</formula>
    </cfRule>
  </conditionalFormatting>
  <conditionalFormatting sqref="B452">
    <cfRule type="cellIs" dxfId="3210" priority="4112" stopIfTrue="1" operator="equal">
      <formula>"Adjustment to Income/Expense/Rate Base:"</formula>
    </cfRule>
  </conditionalFormatting>
  <conditionalFormatting sqref="B454">
    <cfRule type="cellIs" dxfId="3209" priority="4109" stopIfTrue="1" operator="equal">
      <formula>"Adjustment to Income/Expense/Rate Base:"</formula>
    </cfRule>
  </conditionalFormatting>
  <conditionalFormatting sqref="B455">
    <cfRule type="cellIs" dxfId="3208" priority="4108" stopIfTrue="1" operator="equal">
      <formula>"Adjustment to Income/Expense/Rate Base:"</formula>
    </cfRule>
  </conditionalFormatting>
  <conditionalFormatting sqref="B456">
    <cfRule type="cellIs" dxfId="3207" priority="4107" stopIfTrue="1" operator="equal">
      <formula>"Adjustment to Income/Expense/Rate Base:"</formula>
    </cfRule>
  </conditionalFormatting>
  <conditionalFormatting sqref="B457">
    <cfRule type="cellIs" dxfId="3206" priority="4104" stopIfTrue="1" operator="equal">
      <formula>"Adjustment to Income/Expense/Rate Base:"</formula>
    </cfRule>
  </conditionalFormatting>
  <conditionalFormatting sqref="B452">
    <cfRule type="cellIs" dxfId="3205" priority="4105" stopIfTrue="1" operator="equal">
      <formula>"Title"</formula>
    </cfRule>
  </conditionalFormatting>
  <conditionalFormatting sqref="B452">
    <cfRule type="cellIs" dxfId="3204" priority="4106" stopIfTrue="1" operator="equal">
      <formula>"Adjustment to Income/Expense/Rate Base:"</formula>
    </cfRule>
  </conditionalFormatting>
  <conditionalFormatting sqref="B453">
    <cfRule type="cellIs" dxfId="3203" priority="4103" stopIfTrue="1" operator="equal">
      <formula>"Adjustment to Income/Expense/Rate Base:"</formula>
    </cfRule>
  </conditionalFormatting>
  <conditionalFormatting sqref="B454">
    <cfRule type="cellIs" dxfId="3202" priority="4102" stopIfTrue="1" operator="equal">
      <formula>"Adjustment to Income/Expense/Rate Base:"</formula>
    </cfRule>
  </conditionalFormatting>
  <conditionalFormatting sqref="B458">
    <cfRule type="cellIs" dxfId="3201" priority="4097" stopIfTrue="1" operator="equal">
      <formula>"Adjustment to Income/Expense/Rate Base:"</formula>
    </cfRule>
  </conditionalFormatting>
  <conditionalFormatting sqref="B453">
    <cfRule type="cellIs" dxfId="3200" priority="4100" stopIfTrue="1" operator="equal">
      <formula>"Title"</formula>
    </cfRule>
  </conditionalFormatting>
  <conditionalFormatting sqref="B453">
    <cfRule type="cellIs" dxfId="3199" priority="4101" stopIfTrue="1" operator="equal">
      <formula>"Adjustment to Income/Expense/Rate Base:"</formula>
    </cfRule>
  </conditionalFormatting>
  <conditionalFormatting sqref="B452">
    <cfRule type="cellIs" dxfId="3198" priority="4098" stopIfTrue="1" operator="equal">
      <formula>"Title"</formula>
    </cfRule>
  </conditionalFormatting>
  <conditionalFormatting sqref="B452">
    <cfRule type="cellIs" dxfId="3197" priority="4099" stopIfTrue="1" operator="equal">
      <formula>"Adjustment to Income/Expense/Rate Base:"</formula>
    </cfRule>
  </conditionalFormatting>
  <conditionalFormatting sqref="B459">
    <cfRule type="cellIs" dxfId="3196" priority="4092" stopIfTrue="1" operator="equal">
      <formula>"Adjustment to Income/Expense/Rate Base:"</formula>
    </cfRule>
  </conditionalFormatting>
  <conditionalFormatting sqref="B454">
    <cfRule type="cellIs" dxfId="3195" priority="4095" stopIfTrue="1" operator="equal">
      <formula>"Title"</formula>
    </cfRule>
  </conditionalFormatting>
  <conditionalFormatting sqref="B454">
    <cfRule type="cellIs" dxfId="3194" priority="4096" stopIfTrue="1" operator="equal">
      <formula>"Adjustment to Income/Expense/Rate Base:"</formula>
    </cfRule>
  </conditionalFormatting>
  <conditionalFormatting sqref="B453">
    <cfRule type="cellIs" dxfId="3193" priority="4093" stopIfTrue="1" operator="equal">
      <formula>"Title"</formula>
    </cfRule>
  </conditionalFormatting>
  <conditionalFormatting sqref="B453">
    <cfRule type="cellIs" dxfId="3192" priority="4094" stopIfTrue="1" operator="equal">
      <formula>"Adjustment to Income/Expense/Rate Base:"</formula>
    </cfRule>
  </conditionalFormatting>
  <conditionalFormatting sqref="B455">
    <cfRule type="cellIs" dxfId="3191" priority="4091" stopIfTrue="1" operator="equal">
      <formula>"Adjustment to Income/Expense/Rate Base:"</formula>
    </cfRule>
  </conditionalFormatting>
  <conditionalFormatting sqref="B456">
    <cfRule type="cellIs" dxfId="3190" priority="4090" stopIfTrue="1" operator="equal">
      <formula>"Adjustment to Income/Expense/Rate Base:"</formula>
    </cfRule>
  </conditionalFormatting>
  <conditionalFormatting sqref="B457">
    <cfRule type="cellIs" dxfId="3189" priority="4087" stopIfTrue="1" operator="equal">
      <formula>"Adjustment to Income/Expense/Rate Base:"</formula>
    </cfRule>
  </conditionalFormatting>
  <conditionalFormatting sqref="B452">
    <cfRule type="cellIs" dxfId="3188" priority="4088" stopIfTrue="1" operator="equal">
      <formula>"Title"</formula>
    </cfRule>
  </conditionalFormatting>
  <conditionalFormatting sqref="B452">
    <cfRule type="cellIs" dxfId="3187" priority="4089" stopIfTrue="1" operator="equal">
      <formula>"Adjustment to Income/Expense/Rate Base:"</formula>
    </cfRule>
  </conditionalFormatting>
  <conditionalFormatting sqref="B458">
    <cfRule type="cellIs" dxfId="3186" priority="4082" stopIfTrue="1" operator="equal">
      <formula>"Adjustment to Income/Expense/Rate Base:"</formula>
    </cfRule>
  </conditionalFormatting>
  <conditionalFormatting sqref="B453">
    <cfRule type="cellIs" dxfId="3185" priority="4085" stopIfTrue="1" operator="equal">
      <formula>"Title"</formula>
    </cfRule>
  </conditionalFormatting>
  <conditionalFormatting sqref="B453">
    <cfRule type="cellIs" dxfId="3184" priority="4086" stopIfTrue="1" operator="equal">
      <formula>"Adjustment to Income/Expense/Rate Base:"</formula>
    </cfRule>
  </conditionalFormatting>
  <conditionalFormatting sqref="B452">
    <cfRule type="cellIs" dxfId="3183" priority="4083" stopIfTrue="1" operator="equal">
      <formula>"Title"</formula>
    </cfRule>
  </conditionalFormatting>
  <conditionalFormatting sqref="B452">
    <cfRule type="cellIs" dxfId="3182" priority="4084" stopIfTrue="1" operator="equal">
      <formula>"Adjustment to Income/Expense/Rate Base:"</formula>
    </cfRule>
  </conditionalFormatting>
  <conditionalFormatting sqref="B454">
    <cfRule type="cellIs" dxfId="3181" priority="4081" stopIfTrue="1" operator="equal">
      <formula>"Adjustment to Income/Expense/Rate Base:"</formula>
    </cfRule>
  </conditionalFormatting>
  <conditionalFormatting sqref="B455">
    <cfRule type="cellIs" dxfId="3180" priority="4080" stopIfTrue="1" operator="equal">
      <formula>"Adjustment to Income/Expense/Rate Base:"</formula>
    </cfRule>
  </conditionalFormatting>
  <conditionalFormatting sqref="B455">
    <cfRule type="cellIs" dxfId="3179" priority="4078" stopIfTrue="1" operator="equal">
      <formula>"Title"</formula>
    </cfRule>
  </conditionalFormatting>
  <conditionalFormatting sqref="B455">
    <cfRule type="cellIs" dxfId="3178" priority="4079" stopIfTrue="1" operator="equal">
      <formula>"Adjustment to Income/Expense/Rate Base:"</formula>
    </cfRule>
  </conditionalFormatting>
  <conditionalFormatting sqref="B454">
    <cfRule type="cellIs" dxfId="3177" priority="4076" stopIfTrue="1" operator="equal">
      <formula>"Title"</formula>
    </cfRule>
  </conditionalFormatting>
  <conditionalFormatting sqref="B454">
    <cfRule type="cellIs" dxfId="3176" priority="4077" stopIfTrue="1" operator="equal">
      <formula>"Adjustment to Income/Expense/Rate Base:"</formula>
    </cfRule>
  </conditionalFormatting>
  <conditionalFormatting sqref="B456">
    <cfRule type="cellIs" dxfId="3175" priority="4074" stopIfTrue="1" operator="equal">
      <formula>"Title"</formula>
    </cfRule>
  </conditionalFormatting>
  <conditionalFormatting sqref="B456">
    <cfRule type="cellIs" dxfId="3174" priority="4075" stopIfTrue="1" operator="equal">
      <formula>"Adjustment to Income/Expense/Rate Base:"</formula>
    </cfRule>
  </conditionalFormatting>
  <conditionalFormatting sqref="B455">
    <cfRule type="cellIs" dxfId="3173" priority="4072" stopIfTrue="1" operator="equal">
      <formula>"Title"</formula>
    </cfRule>
  </conditionalFormatting>
  <conditionalFormatting sqref="B455">
    <cfRule type="cellIs" dxfId="3172" priority="4073" stopIfTrue="1" operator="equal">
      <formula>"Adjustment to Income/Expense/Rate Base:"</formula>
    </cfRule>
  </conditionalFormatting>
  <conditionalFormatting sqref="B457">
    <cfRule type="cellIs" dxfId="3171" priority="4069" stopIfTrue="1" operator="equal">
      <formula>"Adjustment to Income/Expense/Rate Base:"</formula>
    </cfRule>
  </conditionalFormatting>
  <conditionalFormatting sqref="B452">
    <cfRule type="cellIs" dxfId="3170" priority="4070" stopIfTrue="1" operator="equal">
      <formula>"Title"</formula>
    </cfRule>
  </conditionalFormatting>
  <conditionalFormatting sqref="B452">
    <cfRule type="cellIs" dxfId="3169" priority="4071" stopIfTrue="1" operator="equal">
      <formula>"Adjustment to Income/Expense/Rate Base:"</formula>
    </cfRule>
  </conditionalFormatting>
  <conditionalFormatting sqref="B458">
    <cfRule type="cellIs" dxfId="3168" priority="4064" stopIfTrue="1" operator="equal">
      <formula>"Adjustment to Income/Expense/Rate Base:"</formula>
    </cfRule>
  </conditionalFormatting>
  <conditionalFormatting sqref="B453">
    <cfRule type="cellIs" dxfId="3167" priority="4067" stopIfTrue="1" operator="equal">
      <formula>"Title"</formula>
    </cfRule>
  </conditionalFormatting>
  <conditionalFormatting sqref="B453">
    <cfRule type="cellIs" dxfId="3166" priority="4068" stopIfTrue="1" operator="equal">
      <formula>"Adjustment to Income/Expense/Rate Base:"</formula>
    </cfRule>
  </conditionalFormatting>
  <conditionalFormatting sqref="B452">
    <cfRule type="cellIs" dxfId="3165" priority="4065" stopIfTrue="1" operator="equal">
      <formula>"Title"</formula>
    </cfRule>
  </conditionalFormatting>
  <conditionalFormatting sqref="B452">
    <cfRule type="cellIs" dxfId="3164" priority="4066" stopIfTrue="1" operator="equal">
      <formula>"Adjustment to Income/Expense/Rate Base:"</formula>
    </cfRule>
  </conditionalFormatting>
  <conditionalFormatting sqref="B459">
    <cfRule type="cellIs" dxfId="3163" priority="4059" stopIfTrue="1" operator="equal">
      <formula>"Adjustment to Income/Expense/Rate Base:"</formula>
    </cfRule>
  </conditionalFormatting>
  <conditionalFormatting sqref="B454">
    <cfRule type="cellIs" dxfId="3162" priority="4062" stopIfTrue="1" operator="equal">
      <formula>"Title"</formula>
    </cfRule>
  </conditionalFormatting>
  <conditionalFormatting sqref="B454">
    <cfRule type="cellIs" dxfId="3161" priority="4063" stopIfTrue="1" operator="equal">
      <formula>"Adjustment to Income/Expense/Rate Base:"</formula>
    </cfRule>
  </conditionalFormatting>
  <conditionalFormatting sqref="B453">
    <cfRule type="cellIs" dxfId="3160" priority="4060" stopIfTrue="1" operator="equal">
      <formula>"Title"</formula>
    </cfRule>
  </conditionalFormatting>
  <conditionalFormatting sqref="B453">
    <cfRule type="cellIs" dxfId="3159" priority="4061" stopIfTrue="1" operator="equal">
      <formula>"Adjustment to Income/Expense/Rate Base:"</formula>
    </cfRule>
  </conditionalFormatting>
  <conditionalFormatting sqref="B455">
    <cfRule type="cellIs" dxfId="3158" priority="4057" stopIfTrue="1" operator="equal">
      <formula>"Title"</formula>
    </cfRule>
  </conditionalFormatting>
  <conditionalFormatting sqref="B455">
    <cfRule type="cellIs" dxfId="3157" priority="4058" stopIfTrue="1" operator="equal">
      <formula>"Adjustment to Income/Expense/Rate Base:"</formula>
    </cfRule>
  </conditionalFormatting>
  <conditionalFormatting sqref="B454">
    <cfRule type="cellIs" dxfId="3156" priority="4055" stopIfTrue="1" operator="equal">
      <formula>"Title"</formula>
    </cfRule>
  </conditionalFormatting>
  <conditionalFormatting sqref="B454">
    <cfRule type="cellIs" dxfId="3155" priority="4056" stopIfTrue="1" operator="equal">
      <formula>"Adjustment to Income/Expense/Rate Base:"</formula>
    </cfRule>
  </conditionalFormatting>
  <conditionalFormatting sqref="B456">
    <cfRule type="cellIs" dxfId="3154" priority="4054" stopIfTrue="1" operator="equal">
      <formula>"Adjustment to Income/Expense/Rate Base:"</formula>
    </cfRule>
  </conditionalFormatting>
  <conditionalFormatting sqref="B457">
    <cfRule type="cellIs" dxfId="3153" priority="4051" stopIfTrue="1" operator="equal">
      <formula>"Adjustment to Income/Expense/Rate Base:"</formula>
    </cfRule>
  </conditionalFormatting>
  <conditionalFormatting sqref="B452">
    <cfRule type="cellIs" dxfId="3152" priority="4052" stopIfTrue="1" operator="equal">
      <formula>"Title"</formula>
    </cfRule>
  </conditionalFormatting>
  <conditionalFormatting sqref="B452">
    <cfRule type="cellIs" dxfId="3151" priority="4053" stopIfTrue="1" operator="equal">
      <formula>"Adjustment to Income/Expense/Rate Base:"</formula>
    </cfRule>
  </conditionalFormatting>
  <conditionalFormatting sqref="B456">
    <cfRule type="cellIs" dxfId="3150" priority="4049" stopIfTrue="1" operator="equal">
      <formula>"Title"</formula>
    </cfRule>
  </conditionalFormatting>
  <conditionalFormatting sqref="B456">
    <cfRule type="cellIs" dxfId="3149" priority="4050" stopIfTrue="1" operator="equal">
      <formula>"Adjustment to Income/Expense/Rate Base:"</formula>
    </cfRule>
  </conditionalFormatting>
  <conditionalFormatting sqref="B455">
    <cfRule type="cellIs" dxfId="3148" priority="4047" stopIfTrue="1" operator="equal">
      <formula>"Title"</formula>
    </cfRule>
  </conditionalFormatting>
  <conditionalFormatting sqref="B455">
    <cfRule type="cellIs" dxfId="3147" priority="4048" stopIfTrue="1" operator="equal">
      <formula>"Adjustment to Income/Expense/Rate Base:"</formula>
    </cfRule>
  </conditionalFormatting>
  <conditionalFormatting sqref="B457">
    <cfRule type="cellIs" dxfId="3146" priority="4045" stopIfTrue="1" operator="equal">
      <formula>"Title"</formula>
    </cfRule>
  </conditionalFormatting>
  <conditionalFormatting sqref="B457">
    <cfRule type="cellIs" dxfId="3145" priority="4046" stopIfTrue="1" operator="equal">
      <formula>"Adjustment to Income/Expense/Rate Base:"</formula>
    </cfRule>
  </conditionalFormatting>
  <conditionalFormatting sqref="B456">
    <cfRule type="cellIs" dxfId="3144" priority="4043" stopIfTrue="1" operator="equal">
      <formula>"Title"</formula>
    </cfRule>
  </conditionalFormatting>
  <conditionalFormatting sqref="B456">
    <cfRule type="cellIs" dxfId="3143" priority="4044" stopIfTrue="1" operator="equal">
      <formula>"Adjustment to Income/Expense/Rate Base:"</formula>
    </cfRule>
  </conditionalFormatting>
  <conditionalFormatting sqref="B458">
    <cfRule type="cellIs" dxfId="3142" priority="4038" stopIfTrue="1" operator="equal">
      <formula>"Adjustment to Income/Expense/Rate Base:"</formula>
    </cfRule>
  </conditionalFormatting>
  <conditionalFormatting sqref="B453">
    <cfRule type="cellIs" dxfId="3141" priority="4041" stopIfTrue="1" operator="equal">
      <formula>"Title"</formula>
    </cfRule>
  </conditionalFormatting>
  <conditionalFormatting sqref="B453">
    <cfRule type="cellIs" dxfId="3140" priority="4042" stopIfTrue="1" operator="equal">
      <formula>"Adjustment to Income/Expense/Rate Base:"</formula>
    </cfRule>
  </conditionalFormatting>
  <conditionalFormatting sqref="B452">
    <cfRule type="cellIs" dxfId="3139" priority="4039" stopIfTrue="1" operator="equal">
      <formula>"Title"</formula>
    </cfRule>
  </conditionalFormatting>
  <conditionalFormatting sqref="B452">
    <cfRule type="cellIs" dxfId="3138" priority="4040" stopIfTrue="1" operator="equal">
      <formula>"Adjustment to Income/Expense/Rate Base:"</formula>
    </cfRule>
  </conditionalFormatting>
  <conditionalFormatting sqref="B459">
    <cfRule type="cellIs" dxfId="3137" priority="4033" stopIfTrue="1" operator="equal">
      <formula>"Adjustment to Income/Expense/Rate Base:"</formula>
    </cfRule>
  </conditionalFormatting>
  <conditionalFormatting sqref="B454">
    <cfRule type="cellIs" dxfId="3136" priority="4036" stopIfTrue="1" operator="equal">
      <formula>"Title"</formula>
    </cfRule>
  </conditionalFormatting>
  <conditionalFormatting sqref="B454">
    <cfRule type="cellIs" dxfId="3135" priority="4037" stopIfTrue="1" operator="equal">
      <formula>"Adjustment to Income/Expense/Rate Base:"</formula>
    </cfRule>
  </conditionalFormatting>
  <conditionalFormatting sqref="B453">
    <cfRule type="cellIs" dxfId="3134" priority="4034" stopIfTrue="1" operator="equal">
      <formula>"Title"</formula>
    </cfRule>
  </conditionalFormatting>
  <conditionalFormatting sqref="B453">
    <cfRule type="cellIs" dxfId="3133" priority="4035" stopIfTrue="1" operator="equal">
      <formula>"Adjustment to Income/Expense/Rate Base:"</formula>
    </cfRule>
  </conditionalFormatting>
  <conditionalFormatting sqref="B455">
    <cfRule type="cellIs" dxfId="3132" priority="4031" stopIfTrue="1" operator="equal">
      <formula>"Title"</formula>
    </cfRule>
  </conditionalFormatting>
  <conditionalFormatting sqref="B455">
    <cfRule type="cellIs" dxfId="3131" priority="4032" stopIfTrue="1" operator="equal">
      <formula>"Adjustment to Income/Expense/Rate Base:"</formula>
    </cfRule>
  </conditionalFormatting>
  <conditionalFormatting sqref="B454">
    <cfRule type="cellIs" dxfId="3130" priority="4029" stopIfTrue="1" operator="equal">
      <formula>"Title"</formula>
    </cfRule>
  </conditionalFormatting>
  <conditionalFormatting sqref="B454">
    <cfRule type="cellIs" dxfId="3129" priority="4030" stopIfTrue="1" operator="equal">
      <formula>"Adjustment to Income/Expense/Rate Base:"</formula>
    </cfRule>
  </conditionalFormatting>
  <conditionalFormatting sqref="B456">
    <cfRule type="cellIs" dxfId="3128" priority="4027" stopIfTrue="1" operator="equal">
      <formula>"Title"</formula>
    </cfRule>
  </conditionalFormatting>
  <conditionalFormatting sqref="B456">
    <cfRule type="cellIs" dxfId="3127" priority="4028" stopIfTrue="1" operator="equal">
      <formula>"Adjustment to Income/Expense/Rate Base:"</formula>
    </cfRule>
  </conditionalFormatting>
  <conditionalFormatting sqref="B455">
    <cfRule type="cellIs" dxfId="3126" priority="4025" stopIfTrue="1" operator="equal">
      <formula>"Title"</formula>
    </cfRule>
  </conditionalFormatting>
  <conditionalFormatting sqref="B455">
    <cfRule type="cellIs" dxfId="3125" priority="4026" stopIfTrue="1" operator="equal">
      <formula>"Adjustment to Income/Expense/Rate Base:"</formula>
    </cfRule>
  </conditionalFormatting>
  <conditionalFormatting sqref="B457">
    <cfRule type="cellIs" dxfId="3124" priority="4022" stopIfTrue="1" operator="equal">
      <formula>"Adjustment to Income/Expense/Rate Base:"</formula>
    </cfRule>
  </conditionalFormatting>
  <conditionalFormatting sqref="B452">
    <cfRule type="cellIs" dxfId="3123" priority="4023" stopIfTrue="1" operator="equal">
      <formula>"Title"</formula>
    </cfRule>
  </conditionalFormatting>
  <conditionalFormatting sqref="B452">
    <cfRule type="cellIs" dxfId="3122" priority="4024" stopIfTrue="1" operator="equal">
      <formula>"Adjustment to Income/Expense/Rate Base:"</formula>
    </cfRule>
  </conditionalFormatting>
  <conditionalFormatting sqref="B458">
    <cfRule type="cellIs" dxfId="3121" priority="4017" stopIfTrue="1" operator="equal">
      <formula>"Adjustment to Income/Expense/Rate Base:"</formula>
    </cfRule>
  </conditionalFormatting>
  <conditionalFormatting sqref="B453">
    <cfRule type="cellIs" dxfId="3120" priority="4020" stopIfTrue="1" operator="equal">
      <formula>"Title"</formula>
    </cfRule>
  </conditionalFormatting>
  <conditionalFormatting sqref="B453">
    <cfRule type="cellIs" dxfId="3119" priority="4021" stopIfTrue="1" operator="equal">
      <formula>"Adjustment to Income/Expense/Rate Base:"</formula>
    </cfRule>
  </conditionalFormatting>
  <conditionalFormatting sqref="B452">
    <cfRule type="cellIs" dxfId="3118" priority="4018" stopIfTrue="1" operator="equal">
      <formula>"Title"</formula>
    </cfRule>
  </conditionalFormatting>
  <conditionalFormatting sqref="B452">
    <cfRule type="cellIs" dxfId="3117" priority="4019" stopIfTrue="1" operator="equal">
      <formula>"Adjustment to Income/Expense/Rate Base:"</formula>
    </cfRule>
  </conditionalFormatting>
  <conditionalFormatting sqref="B456">
    <cfRule type="cellIs" dxfId="3116" priority="4016" stopIfTrue="1" operator="equal">
      <formula>"Adjustment to Income/Expense/Rate Base:"</formula>
    </cfRule>
  </conditionalFormatting>
  <conditionalFormatting sqref="B457">
    <cfRule type="cellIs" dxfId="3115" priority="4013" stopIfTrue="1" operator="equal">
      <formula>"Adjustment to Income/Expense/Rate Base:"</formula>
    </cfRule>
  </conditionalFormatting>
  <conditionalFormatting sqref="B452">
    <cfRule type="cellIs" dxfId="3114" priority="4014" stopIfTrue="1" operator="equal">
      <formula>"Title"</formula>
    </cfRule>
  </conditionalFormatting>
  <conditionalFormatting sqref="B452">
    <cfRule type="cellIs" dxfId="3113" priority="4015" stopIfTrue="1" operator="equal">
      <formula>"Adjustment to Income/Expense/Rate Base:"</formula>
    </cfRule>
  </conditionalFormatting>
  <conditionalFormatting sqref="B453">
    <cfRule type="cellIs" dxfId="3112" priority="4012" stopIfTrue="1" operator="equal">
      <formula>"Adjustment to Income/Expense/Rate Base:"</formula>
    </cfRule>
  </conditionalFormatting>
  <conditionalFormatting sqref="B454">
    <cfRule type="cellIs" dxfId="3111" priority="4011" stopIfTrue="1" operator="equal">
      <formula>"Adjustment to Income/Expense/Rate Base:"</formula>
    </cfRule>
  </conditionalFormatting>
  <conditionalFormatting sqref="B455">
    <cfRule type="cellIs" dxfId="3110" priority="4010" stopIfTrue="1" operator="equal">
      <formula>"Adjustment to Income/Expense/Rate Base:"</formula>
    </cfRule>
  </conditionalFormatting>
  <conditionalFormatting sqref="B456">
    <cfRule type="cellIs" dxfId="3109" priority="4009" stopIfTrue="1" operator="equal">
      <formula>"Adjustment to Income/Expense/Rate Base:"</formula>
    </cfRule>
  </conditionalFormatting>
  <conditionalFormatting sqref="B452">
    <cfRule type="cellIs" dxfId="3108" priority="4008" stopIfTrue="1" operator="equal">
      <formula>"Adjustment to Income/Expense/Rate Base:"</formula>
    </cfRule>
  </conditionalFormatting>
  <conditionalFormatting sqref="B453">
    <cfRule type="cellIs" dxfId="3107" priority="4007" stopIfTrue="1" operator="equal">
      <formula>"Adjustment to Income/Expense/Rate Base:"</formula>
    </cfRule>
  </conditionalFormatting>
  <conditionalFormatting sqref="B457">
    <cfRule type="cellIs" dxfId="3106" priority="4004" stopIfTrue="1" operator="equal">
      <formula>"Adjustment to Income/Expense/Rate Base:"</formula>
    </cfRule>
  </conditionalFormatting>
  <conditionalFormatting sqref="B452">
    <cfRule type="cellIs" dxfId="3105" priority="4005" stopIfTrue="1" operator="equal">
      <formula>"Title"</formula>
    </cfRule>
  </conditionalFormatting>
  <conditionalFormatting sqref="B452">
    <cfRule type="cellIs" dxfId="3104" priority="4006" stopIfTrue="1" operator="equal">
      <formula>"Adjustment to Income/Expense/Rate Base:"</formula>
    </cfRule>
  </conditionalFormatting>
  <conditionalFormatting sqref="B458">
    <cfRule type="cellIs" dxfId="3103" priority="3999" stopIfTrue="1" operator="equal">
      <formula>"Adjustment to Income/Expense/Rate Base:"</formula>
    </cfRule>
  </conditionalFormatting>
  <conditionalFormatting sqref="B453">
    <cfRule type="cellIs" dxfId="3102" priority="4002" stopIfTrue="1" operator="equal">
      <formula>"Title"</formula>
    </cfRule>
  </conditionalFormatting>
  <conditionalFormatting sqref="B453">
    <cfRule type="cellIs" dxfId="3101" priority="4003" stopIfTrue="1" operator="equal">
      <formula>"Adjustment to Income/Expense/Rate Base:"</formula>
    </cfRule>
  </conditionalFormatting>
  <conditionalFormatting sqref="B452">
    <cfRule type="cellIs" dxfId="3100" priority="4000" stopIfTrue="1" operator="equal">
      <formula>"Title"</formula>
    </cfRule>
  </conditionalFormatting>
  <conditionalFormatting sqref="B452">
    <cfRule type="cellIs" dxfId="3099" priority="4001" stopIfTrue="1" operator="equal">
      <formula>"Adjustment to Income/Expense/Rate Base:"</formula>
    </cfRule>
  </conditionalFormatting>
  <conditionalFormatting sqref="B454">
    <cfRule type="cellIs" dxfId="3098" priority="3998" stopIfTrue="1" operator="equal">
      <formula>"Adjustment to Income/Expense/Rate Base:"</formula>
    </cfRule>
  </conditionalFormatting>
  <conditionalFormatting sqref="B455">
    <cfRule type="cellIs" dxfId="3097" priority="3997" stopIfTrue="1" operator="equal">
      <formula>"Adjustment to Income/Expense/Rate Base:"</formula>
    </cfRule>
  </conditionalFormatting>
  <conditionalFormatting sqref="B456">
    <cfRule type="cellIs" dxfId="3096" priority="3996" stopIfTrue="1" operator="equal">
      <formula>"Adjustment to Income/Expense/Rate Base:"</formula>
    </cfRule>
  </conditionalFormatting>
  <conditionalFormatting sqref="B457">
    <cfRule type="cellIs" dxfId="3095" priority="3993" stopIfTrue="1" operator="equal">
      <formula>"Adjustment to Income/Expense/Rate Base:"</formula>
    </cfRule>
  </conditionalFormatting>
  <conditionalFormatting sqref="B452">
    <cfRule type="cellIs" dxfId="3094" priority="3994" stopIfTrue="1" operator="equal">
      <formula>"Title"</formula>
    </cfRule>
  </conditionalFormatting>
  <conditionalFormatting sqref="B452">
    <cfRule type="cellIs" dxfId="3093" priority="3995" stopIfTrue="1" operator="equal">
      <formula>"Adjustment to Income/Expense/Rate Base:"</formula>
    </cfRule>
  </conditionalFormatting>
  <conditionalFormatting sqref="B453">
    <cfRule type="cellIs" dxfId="3092" priority="3992" stopIfTrue="1" operator="equal">
      <formula>"Adjustment to Income/Expense/Rate Base:"</formula>
    </cfRule>
  </conditionalFormatting>
  <conditionalFormatting sqref="B454">
    <cfRule type="cellIs" dxfId="3091" priority="3991" stopIfTrue="1" operator="equal">
      <formula>"Adjustment to Income/Expense/Rate Base:"</formula>
    </cfRule>
  </conditionalFormatting>
  <conditionalFormatting sqref="B459">
    <cfRule type="cellIs" dxfId="3090" priority="3986" stopIfTrue="1" operator="equal">
      <formula>"Adjustment to Income/Expense/Rate Base:"</formula>
    </cfRule>
  </conditionalFormatting>
  <conditionalFormatting sqref="B454">
    <cfRule type="cellIs" dxfId="3089" priority="3989" stopIfTrue="1" operator="equal">
      <formula>"Title"</formula>
    </cfRule>
  </conditionalFormatting>
  <conditionalFormatting sqref="B454">
    <cfRule type="cellIs" dxfId="3088" priority="3990" stopIfTrue="1" operator="equal">
      <formula>"Adjustment to Income/Expense/Rate Base:"</formula>
    </cfRule>
  </conditionalFormatting>
  <conditionalFormatting sqref="B453">
    <cfRule type="cellIs" dxfId="3087" priority="3987" stopIfTrue="1" operator="equal">
      <formula>"Title"</formula>
    </cfRule>
  </conditionalFormatting>
  <conditionalFormatting sqref="B453">
    <cfRule type="cellIs" dxfId="3086" priority="3988" stopIfTrue="1" operator="equal">
      <formula>"Adjustment to Income/Expense/Rate Base:"</formula>
    </cfRule>
  </conditionalFormatting>
  <conditionalFormatting sqref="B455">
    <cfRule type="cellIs" dxfId="3085" priority="3984" stopIfTrue="1" operator="equal">
      <formula>"Title"</formula>
    </cfRule>
  </conditionalFormatting>
  <conditionalFormatting sqref="B455">
    <cfRule type="cellIs" dxfId="3084" priority="3985" stopIfTrue="1" operator="equal">
      <formula>"Adjustment to Income/Expense/Rate Base:"</formula>
    </cfRule>
  </conditionalFormatting>
  <conditionalFormatting sqref="B454">
    <cfRule type="cellIs" dxfId="3083" priority="3982" stopIfTrue="1" operator="equal">
      <formula>"Title"</formula>
    </cfRule>
  </conditionalFormatting>
  <conditionalFormatting sqref="B454">
    <cfRule type="cellIs" dxfId="3082" priority="3983" stopIfTrue="1" operator="equal">
      <formula>"Adjustment to Income/Expense/Rate Base:"</formula>
    </cfRule>
  </conditionalFormatting>
  <conditionalFormatting sqref="B456">
    <cfRule type="cellIs" dxfId="3081" priority="3981" stopIfTrue="1" operator="equal">
      <formula>"Adjustment to Income/Expense/Rate Base:"</formula>
    </cfRule>
  </conditionalFormatting>
  <conditionalFormatting sqref="B457">
    <cfRule type="cellIs" dxfId="3080" priority="3978" stopIfTrue="1" operator="equal">
      <formula>"Adjustment to Income/Expense/Rate Base:"</formula>
    </cfRule>
  </conditionalFormatting>
  <conditionalFormatting sqref="B452">
    <cfRule type="cellIs" dxfId="3079" priority="3979" stopIfTrue="1" operator="equal">
      <formula>"Title"</formula>
    </cfRule>
  </conditionalFormatting>
  <conditionalFormatting sqref="B452">
    <cfRule type="cellIs" dxfId="3078" priority="3980" stopIfTrue="1" operator="equal">
      <formula>"Adjustment to Income/Expense/Rate Base:"</formula>
    </cfRule>
  </conditionalFormatting>
  <conditionalFormatting sqref="B458">
    <cfRule type="cellIs" dxfId="3077" priority="3973" stopIfTrue="1" operator="equal">
      <formula>"Adjustment to Income/Expense/Rate Base:"</formula>
    </cfRule>
  </conditionalFormatting>
  <conditionalFormatting sqref="B453">
    <cfRule type="cellIs" dxfId="3076" priority="3976" stopIfTrue="1" operator="equal">
      <formula>"Title"</formula>
    </cfRule>
  </conditionalFormatting>
  <conditionalFormatting sqref="B453">
    <cfRule type="cellIs" dxfId="3075" priority="3977" stopIfTrue="1" operator="equal">
      <formula>"Adjustment to Income/Expense/Rate Base:"</formula>
    </cfRule>
  </conditionalFormatting>
  <conditionalFormatting sqref="B452">
    <cfRule type="cellIs" dxfId="3074" priority="3974" stopIfTrue="1" operator="equal">
      <formula>"Title"</formula>
    </cfRule>
  </conditionalFormatting>
  <conditionalFormatting sqref="B452">
    <cfRule type="cellIs" dxfId="3073" priority="3975" stopIfTrue="1" operator="equal">
      <formula>"Adjustment to Income/Expense/Rate Base:"</formula>
    </cfRule>
  </conditionalFormatting>
  <conditionalFormatting sqref="B459">
    <cfRule type="cellIs" dxfId="3072" priority="3968" stopIfTrue="1" operator="equal">
      <formula>"Adjustment to Income/Expense/Rate Base:"</formula>
    </cfRule>
  </conditionalFormatting>
  <conditionalFormatting sqref="B454">
    <cfRule type="cellIs" dxfId="3071" priority="3971" stopIfTrue="1" operator="equal">
      <formula>"Title"</formula>
    </cfRule>
  </conditionalFormatting>
  <conditionalFormatting sqref="B454">
    <cfRule type="cellIs" dxfId="3070" priority="3972" stopIfTrue="1" operator="equal">
      <formula>"Adjustment to Income/Expense/Rate Base:"</formula>
    </cfRule>
  </conditionalFormatting>
  <conditionalFormatting sqref="B453">
    <cfRule type="cellIs" dxfId="3069" priority="3969" stopIfTrue="1" operator="equal">
      <formula>"Title"</formula>
    </cfRule>
  </conditionalFormatting>
  <conditionalFormatting sqref="B453">
    <cfRule type="cellIs" dxfId="3068" priority="3970" stopIfTrue="1" operator="equal">
      <formula>"Adjustment to Income/Expense/Rate Base:"</formula>
    </cfRule>
  </conditionalFormatting>
  <conditionalFormatting sqref="B455">
    <cfRule type="cellIs" dxfId="3067" priority="3967" stopIfTrue="1" operator="equal">
      <formula>"Adjustment to Income/Expense/Rate Base:"</formula>
    </cfRule>
  </conditionalFormatting>
  <conditionalFormatting sqref="B456">
    <cfRule type="cellIs" dxfId="3066" priority="3966" stopIfTrue="1" operator="equal">
      <formula>"Adjustment to Income/Expense/Rate Base:"</formula>
    </cfRule>
  </conditionalFormatting>
  <conditionalFormatting sqref="B455">
    <cfRule type="cellIs" dxfId="3065" priority="3964" stopIfTrue="1" operator="equal">
      <formula>"Title"</formula>
    </cfRule>
  </conditionalFormatting>
  <conditionalFormatting sqref="B455">
    <cfRule type="cellIs" dxfId="3064" priority="3965" stopIfTrue="1" operator="equal">
      <formula>"Adjustment to Income/Expense/Rate Base:"</formula>
    </cfRule>
  </conditionalFormatting>
  <conditionalFormatting sqref="B454">
    <cfRule type="cellIs" dxfId="3063" priority="3962" stopIfTrue="1" operator="equal">
      <formula>"Title"</formula>
    </cfRule>
  </conditionalFormatting>
  <conditionalFormatting sqref="B454">
    <cfRule type="cellIs" dxfId="3062" priority="3963" stopIfTrue="1" operator="equal">
      <formula>"Adjustment to Income/Expense/Rate Base:"</formula>
    </cfRule>
  </conditionalFormatting>
  <conditionalFormatting sqref="B456">
    <cfRule type="cellIs" dxfId="3061" priority="3960" stopIfTrue="1" operator="equal">
      <formula>"Title"</formula>
    </cfRule>
  </conditionalFormatting>
  <conditionalFormatting sqref="B456">
    <cfRule type="cellIs" dxfId="3060" priority="3961" stopIfTrue="1" operator="equal">
      <formula>"Adjustment to Income/Expense/Rate Base:"</formula>
    </cfRule>
  </conditionalFormatting>
  <conditionalFormatting sqref="B455">
    <cfRule type="cellIs" dxfId="3059" priority="3958" stopIfTrue="1" operator="equal">
      <formula>"Title"</formula>
    </cfRule>
  </conditionalFormatting>
  <conditionalFormatting sqref="B455">
    <cfRule type="cellIs" dxfId="3058" priority="3959" stopIfTrue="1" operator="equal">
      <formula>"Adjustment to Income/Expense/Rate Base:"</formula>
    </cfRule>
  </conditionalFormatting>
  <conditionalFormatting sqref="B457">
    <cfRule type="cellIs" dxfId="3057" priority="3955" stopIfTrue="1" operator="equal">
      <formula>"Adjustment to Income/Expense/Rate Base:"</formula>
    </cfRule>
  </conditionalFormatting>
  <conditionalFormatting sqref="B452">
    <cfRule type="cellIs" dxfId="3056" priority="3956" stopIfTrue="1" operator="equal">
      <formula>"Title"</formula>
    </cfRule>
  </conditionalFormatting>
  <conditionalFormatting sqref="B452">
    <cfRule type="cellIs" dxfId="3055" priority="3957" stopIfTrue="1" operator="equal">
      <formula>"Adjustment to Income/Expense/Rate Base:"</formula>
    </cfRule>
  </conditionalFormatting>
  <conditionalFormatting sqref="B458">
    <cfRule type="cellIs" dxfId="3054" priority="3950" stopIfTrue="1" operator="equal">
      <formula>"Adjustment to Income/Expense/Rate Base:"</formula>
    </cfRule>
  </conditionalFormatting>
  <conditionalFormatting sqref="B453">
    <cfRule type="cellIs" dxfId="3053" priority="3953" stopIfTrue="1" operator="equal">
      <formula>"Title"</formula>
    </cfRule>
  </conditionalFormatting>
  <conditionalFormatting sqref="B453">
    <cfRule type="cellIs" dxfId="3052" priority="3954" stopIfTrue="1" operator="equal">
      <formula>"Adjustment to Income/Expense/Rate Base:"</formula>
    </cfRule>
  </conditionalFormatting>
  <conditionalFormatting sqref="B452">
    <cfRule type="cellIs" dxfId="3051" priority="3951" stopIfTrue="1" operator="equal">
      <formula>"Title"</formula>
    </cfRule>
  </conditionalFormatting>
  <conditionalFormatting sqref="B452">
    <cfRule type="cellIs" dxfId="3050" priority="3952" stopIfTrue="1" operator="equal">
      <formula>"Adjustment to Income/Expense/Rate Base:"</formula>
    </cfRule>
  </conditionalFormatting>
  <conditionalFormatting sqref="B459">
    <cfRule type="cellIs" dxfId="3049" priority="3945" stopIfTrue="1" operator="equal">
      <formula>"Adjustment to Income/Expense/Rate Base:"</formula>
    </cfRule>
  </conditionalFormatting>
  <conditionalFormatting sqref="B454">
    <cfRule type="cellIs" dxfId="3048" priority="3948" stopIfTrue="1" operator="equal">
      <formula>"Title"</formula>
    </cfRule>
  </conditionalFormatting>
  <conditionalFormatting sqref="B454">
    <cfRule type="cellIs" dxfId="3047" priority="3949" stopIfTrue="1" operator="equal">
      <formula>"Adjustment to Income/Expense/Rate Base:"</formula>
    </cfRule>
  </conditionalFormatting>
  <conditionalFormatting sqref="B453">
    <cfRule type="cellIs" dxfId="3046" priority="3946" stopIfTrue="1" operator="equal">
      <formula>"Title"</formula>
    </cfRule>
  </conditionalFormatting>
  <conditionalFormatting sqref="B453">
    <cfRule type="cellIs" dxfId="3045" priority="3947" stopIfTrue="1" operator="equal">
      <formula>"Adjustment to Income/Expense/Rate Base:"</formula>
    </cfRule>
  </conditionalFormatting>
  <conditionalFormatting sqref="B455">
    <cfRule type="cellIs" dxfId="3044" priority="3943" stopIfTrue="1" operator="equal">
      <formula>"Title"</formula>
    </cfRule>
  </conditionalFormatting>
  <conditionalFormatting sqref="B455">
    <cfRule type="cellIs" dxfId="3043" priority="3944" stopIfTrue="1" operator="equal">
      <formula>"Adjustment to Income/Expense/Rate Base:"</formula>
    </cfRule>
  </conditionalFormatting>
  <conditionalFormatting sqref="B454">
    <cfRule type="cellIs" dxfId="3042" priority="3941" stopIfTrue="1" operator="equal">
      <formula>"Title"</formula>
    </cfRule>
  </conditionalFormatting>
  <conditionalFormatting sqref="B454">
    <cfRule type="cellIs" dxfId="3041" priority="3942" stopIfTrue="1" operator="equal">
      <formula>"Adjustment to Income/Expense/Rate Base:"</formula>
    </cfRule>
  </conditionalFormatting>
  <conditionalFormatting sqref="B456">
    <cfRule type="cellIs" dxfId="3040" priority="3940" stopIfTrue="1" operator="equal">
      <formula>"Adjustment to Income/Expense/Rate Base:"</formula>
    </cfRule>
  </conditionalFormatting>
  <conditionalFormatting sqref="B457">
    <cfRule type="cellIs" dxfId="3039" priority="3937" stopIfTrue="1" operator="equal">
      <formula>"Adjustment to Income/Expense/Rate Base:"</formula>
    </cfRule>
  </conditionalFormatting>
  <conditionalFormatting sqref="B452">
    <cfRule type="cellIs" dxfId="3038" priority="3938" stopIfTrue="1" operator="equal">
      <formula>"Title"</formula>
    </cfRule>
  </conditionalFormatting>
  <conditionalFormatting sqref="B452">
    <cfRule type="cellIs" dxfId="3037" priority="3939" stopIfTrue="1" operator="equal">
      <formula>"Adjustment to Income/Expense/Rate Base:"</formula>
    </cfRule>
  </conditionalFormatting>
  <conditionalFormatting sqref="B455">
    <cfRule type="cellIs" dxfId="3036" priority="3936" stopIfTrue="1" operator="equal">
      <formula>"Adjustment to Income/Expense/Rate Base:"</formula>
    </cfRule>
  </conditionalFormatting>
  <conditionalFormatting sqref="B456">
    <cfRule type="cellIs" dxfId="3035" priority="3935" stopIfTrue="1" operator="equal">
      <formula>"Adjustment to Income/Expense/Rate Base:"</formula>
    </cfRule>
  </conditionalFormatting>
  <conditionalFormatting sqref="B452">
    <cfRule type="cellIs" dxfId="3034" priority="3934" stopIfTrue="1" operator="equal">
      <formula>"Adjustment to Income/Expense/Rate Base:"</formula>
    </cfRule>
  </conditionalFormatting>
  <conditionalFormatting sqref="B453">
    <cfRule type="cellIs" dxfId="3033" priority="3933" stopIfTrue="1" operator="equal">
      <formula>"Adjustment to Income/Expense/Rate Base:"</formula>
    </cfRule>
  </conditionalFormatting>
  <conditionalFormatting sqref="B454">
    <cfRule type="cellIs" dxfId="3032" priority="3932" stopIfTrue="1" operator="equal">
      <formula>"Adjustment to Income/Expense/Rate Base:"</formula>
    </cfRule>
  </conditionalFormatting>
  <conditionalFormatting sqref="B455">
    <cfRule type="cellIs" dxfId="3031" priority="3931" stopIfTrue="1" operator="equal">
      <formula>"Adjustment to Income/Expense/Rate Base:"</formula>
    </cfRule>
  </conditionalFormatting>
  <conditionalFormatting sqref="B452">
    <cfRule type="cellIs" dxfId="3030" priority="3930" stopIfTrue="1" operator="equal">
      <formula>"Adjustment to Income/Expense/Rate Base:"</formula>
    </cfRule>
  </conditionalFormatting>
  <conditionalFormatting sqref="B456">
    <cfRule type="cellIs" dxfId="3029" priority="3929" stopIfTrue="1" operator="equal">
      <formula>"Adjustment to Income/Expense/Rate Base:"</formula>
    </cfRule>
  </conditionalFormatting>
  <conditionalFormatting sqref="B457">
    <cfRule type="cellIs" dxfId="3028" priority="3926" stopIfTrue="1" operator="equal">
      <formula>"Adjustment to Income/Expense/Rate Base:"</formula>
    </cfRule>
  </conditionalFormatting>
  <conditionalFormatting sqref="B452">
    <cfRule type="cellIs" dxfId="3027" priority="3927" stopIfTrue="1" operator="equal">
      <formula>"Title"</formula>
    </cfRule>
  </conditionalFormatting>
  <conditionalFormatting sqref="B452">
    <cfRule type="cellIs" dxfId="3026" priority="3928" stopIfTrue="1" operator="equal">
      <formula>"Adjustment to Income/Expense/Rate Base:"</formula>
    </cfRule>
  </conditionalFormatting>
  <conditionalFormatting sqref="B453">
    <cfRule type="cellIs" dxfId="3025" priority="3925" stopIfTrue="1" operator="equal">
      <formula>"Adjustment to Income/Expense/Rate Base:"</formula>
    </cfRule>
  </conditionalFormatting>
  <conditionalFormatting sqref="B454">
    <cfRule type="cellIs" dxfId="3024" priority="3924" stopIfTrue="1" operator="equal">
      <formula>"Adjustment to Income/Expense/Rate Base:"</formula>
    </cfRule>
  </conditionalFormatting>
  <conditionalFormatting sqref="B455">
    <cfRule type="cellIs" dxfId="3023" priority="3923" stopIfTrue="1" operator="equal">
      <formula>"Adjustment to Income/Expense/Rate Base:"</formula>
    </cfRule>
  </conditionalFormatting>
  <conditionalFormatting sqref="B456">
    <cfRule type="cellIs" dxfId="3022" priority="3922" stopIfTrue="1" operator="equal">
      <formula>"Adjustment to Income/Expense/Rate Base:"</formula>
    </cfRule>
  </conditionalFormatting>
  <conditionalFormatting sqref="B452">
    <cfRule type="cellIs" dxfId="3021" priority="3921" stopIfTrue="1" operator="equal">
      <formula>"Adjustment to Income/Expense/Rate Base:"</formula>
    </cfRule>
  </conditionalFormatting>
  <conditionalFormatting sqref="B453">
    <cfRule type="cellIs" dxfId="3020" priority="3920" stopIfTrue="1" operator="equal">
      <formula>"Adjustment to Income/Expense/Rate Base:"</formula>
    </cfRule>
  </conditionalFormatting>
  <conditionalFormatting sqref="B458">
    <cfRule type="cellIs" dxfId="3019" priority="3915" stopIfTrue="1" operator="equal">
      <formula>"Adjustment to Income/Expense/Rate Base:"</formula>
    </cfRule>
  </conditionalFormatting>
  <conditionalFormatting sqref="B453">
    <cfRule type="cellIs" dxfId="3018" priority="3918" stopIfTrue="1" operator="equal">
      <formula>"Title"</formula>
    </cfRule>
  </conditionalFormatting>
  <conditionalFormatting sqref="B453">
    <cfRule type="cellIs" dxfId="3017" priority="3919" stopIfTrue="1" operator="equal">
      <formula>"Adjustment to Income/Expense/Rate Base:"</formula>
    </cfRule>
  </conditionalFormatting>
  <conditionalFormatting sqref="B452">
    <cfRule type="cellIs" dxfId="3016" priority="3916" stopIfTrue="1" operator="equal">
      <formula>"Title"</formula>
    </cfRule>
  </conditionalFormatting>
  <conditionalFormatting sqref="B452">
    <cfRule type="cellIs" dxfId="3015" priority="3917" stopIfTrue="1" operator="equal">
      <formula>"Adjustment to Income/Expense/Rate Base:"</formula>
    </cfRule>
  </conditionalFormatting>
  <conditionalFormatting sqref="B459">
    <cfRule type="cellIs" dxfId="3014" priority="3910" stopIfTrue="1" operator="equal">
      <formula>"Adjustment to Income/Expense/Rate Base:"</formula>
    </cfRule>
  </conditionalFormatting>
  <conditionalFormatting sqref="B454">
    <cfRule type="cellIs" dxfId="3013" priority="3913" stopIfTrue="1" operator="equal">
      <formula>"Title"</formula>
    </cfRule>
  </conditionalFormatting>
  <conditionalFormatting sqref="B454">
    <cfRule type="cellIs" dxfId="3012" priority="3914" stopIfTrue="1" operator="equal">
      <formula>"Adjustment to Income/Expense/Rate Base:"</formula>
    </cfRule>
  </conditionalFormatting>
  <conditionalFormatting sqref="B453">
    <cfRule type="cellIs" dxfId="3011" priority="3911" stopIfTrue="1" operator="equal">
      <formula>"Title"</formula>
    </cfRule>
  </conditionalFormatting>
  <conditionalFormatting sqref="B453">
    <cfRule type="cellIs" dxfId="3010" priority="3912" stopIfTrue="1" operator="equal">
      <formula>"Adjustment to Income/Expense/Rate Base:"</formula>
    </cfRule>
  </conditionalFormatting>
  <conditionalFormatting sqref="B455">
    <cfRule type="cellIs" dxfId="3009" priority="3909" stopIfTrue="1" operator="equal">
      <formula>"Adjustment to Income/Expense/Rate Base:"</formula>
    </cfRule>
  </conditionalFormatting>
  <conditionalFormatting sqref="B456">
    <cfRule type="cellIs" dxfId="3008" priority="3908" stopIfTrue="1" operator="equal">
      <formula>"Adjustment to Income/Expense/Rate Base:"</formula>
    </cfRule>
  </conditionalFormatting>
  <conditionalFormatting sqref="B457">
    <cfRule type="cellIs" dxfId="3007" priority="3905" stopIfTrue="1" operator="equal">
      <formula>"Adjustment to Income/Expense/Rate Base:"</formula>
    </cfRule>
  </conditionalFormatting>
  <conditionalFormatting sqref="B452">
    <cfRule type="cellIs" dxfId="3006" priority="3906" stopIfTrue="1" operator="equal">
      <formula>"Title"</formula>
    </cfRule>
  </conditionalFormatting>
  <conditionalFormatting sqref="B452">
    <cfRule type="cellIs" dxfId="3005" priority="3907" stopIfTrue="1" operator="equal">
      <formula>"Adjustment to Income/Expense/Rate Base:"</formula>
    </cfRule>
  </conditionalFormatting>
  <conditionalFormatting sqref="B458">
    <cfRule type="cellIs" dxfId="3004" priority="3900" stopIfTrue="1" operator="equal">
      <formula>"Adjustment to Income/Expense/Rate Base:"</formula>
    </cfRule>
  </conditionalFormatting>
  <conditionalFormatting sqref="B453">
    <cfRule type="cellIs" dxfId="3003" priority="3903" stopIfTrue="1" operator="equal">
      <formula>"Title"</formula>
    </cfRule>
  </conditionalFormatting>
  <conditionalFormatting sqref="B453">
    <cfRule type="cellIs" dxfId="3002" priority="3904" stopIfTrue="1" operator="equal">
      <formula>"Adjustment to Income/Expense/Rate Base:"</formula>
    </cfRule>
  </conditionalFormatting>
  <conditionalFormatting sqref="B452">
    <cfRule type="cellIs" dxfId="3001" priority="3901" stopIfTrue="1" operator="equal">
      <formula>"Title"</formula>
    </cfRule>
  </conditionalFormatting>
  <conditionalFormatting sqref="B452">
    <cfRule type="cellIs" dxfId="3000" priority="3902" stopIfTrue="1" operator="equal">
      <formula>"Adjustment to Income/Expense/Rate Base:"</formula>
    </cfRule>
  </conditionalFormatting>
  <conditionalFormatting sqref="B454">
    <cfRule type="cellIs" dxfId="2999" priority="3899" stopIfTrue="1" operator="equal">
      <formula>"Adjustment to Income/Expense/Rate Base:"</formula>
    </cfRule>
  </conditionalFormatting>
  <conditionalFormatting sqref="B455">
    <cfRule type="cellIs" dxfId="2998" priority="3898" stopIfTrue="1" operator="equal">
      <formula>"Adjustment to Income/Expense/Rate Base:"</formula>
    </cfRule>
  </conditionalFormatting>
  <conditionalFormatting sqref="B459">
    <cfRule type="cellIs" dxfId="2997" priority="3893" stopIfTrue="1" operator="equal">
      <formula>"Adjustment to Income/Expense/Rate Base:"</formula>
    </cfRule>
  </conditionalFormatting>
  <conditionalFormatting sqref="B454">
    <cfRule type="cellIs" dxfId="2996" priority="3896" stopIfTrue="1" operator="equal">
      <formula>"Title"</formula>
    </cfRule>
  </conditionalFormatting>
  <conditionalFormatting sqref="B454">
    <cfRule type="cellIs" dxfId="2995" priority="3897" stopIfTrue="1" operator="equal">
      <formula>"Adjustment to Income/Expense/Rate Base:"</formula>
    </cfRule>
  </conditionalFormatting>
  <conditionalFormatting sqref="B453">
    <cfRule type="cellIs" dxfId="2994" priority="3894" stopIfTrue="1" operator="equal">
      <formula>"Title"</formula>
    </cfRule>
  </conditionalFormatting>
  <conditionalFormatting sqref="B453">
    <cfRule type="cellIs" dxfId="2993" priority="3895" stopIfTrue="1" operator="equal">
      <formula>"Adjustment to Income/Expense/Rate Base:"</formula>
    </cfRule>
  </conditionalFormatting>
  <conditionalFormatting sqref="B455">
    <cfRule type="cellIs" dxfId="2992" priority="3891" stopIfTrue="1" operator="equal">
      <formula>"Title"</formula>
    </cfRule>
  </conditionalFormatting>
  <conditionalFormatting sqref="B455">
    <cfRule type="cellIs" dxfId="2991" priority="3892" stopIfTrue="1" operator="equal">
      <formula>"Adjustment to Income/Expense/Rate Base:"</formula>
    </cfRule>
  </conditionalFormatting>
  <conditionalFormatting sqref="B454">
    <cfRule type="cellIs" dxfId="2990" priority="3889" stopIfTrue="1" operator="equal">
      <formula>"Title"</formula>
    </cfRule>
  </conditionalFormatting>
  <conditionalFormatting sqref="B454">
    <cfRule type="cellIs" dxfId="2989" priority="3890" stopIfTrue="1" operator="equal">
      <formula>"Adjustment to Income/Expense/Rate Base:"</formula>
    </cfRule>
  </conditionalFormatting>
  <conditionalFormatting sqref="B456">
    <cfRule type="cellIs" dxfId="2988" priority="3888" stopIfTrue="1" operator="equal">
      <formula>"Adjustment to Income/Expense/Rate Base:"</formula>
    </cfRule>
  </conditionalFormatting>
  <conditionalFormatting sqref="B457">
    <cfRule type="cellIs" dxfId="2987" priority="3885" stopIfTrue="1" operator="equal">
      <formula>"Adjustment to Income/Expense/Rate Base:"</formula>
    </cfRule>
  </conditionalFormatting>
  <conditionalFormatting sqref="B452">
    <cfRule type="cellIs" dxfId="2986" priority="3886" stopIfTrue="1" operator="equal">
      <formula>"Title"</formula>
    </cfRule>
  </conditionalFormatting>
  <conditionalFormatting sqref="B452">
    <cfRule type="cellIs" dxfId="2985" priority="3887" stopIfTrue="1" operator="equal">
      <formula>"Adjustment to Income/Expense/Rate Base:"</formula>
    </cfRule>
  </conditionalFormatting>
  <conditionalFormatting sqref="B458">
    <cfRule type="cellIs" dxfId="2984" priority="3880" stopIfTrue="1" operator="equal">
      <formula>"Adjustment to Income/Expense/Rate Base:"</formula>
    </cfRule>
  </conditionalFormatting>
  <conditionalFormatting sqref="B453">
    <cfRule type="cellIs" dxfId="2983" priority="3883" stopIfTrue="1" operator="equal">
      <formula>"Title"</formula>
    </cfRule>
  </conditionalFormatting>
  <conditionalFormatting sqref="B453">
    <cfRule type="cellIs" dxfId="2982" priority="3884" stopIfTrue="1" operator="equal">
      <formula>"Adjustment to Income/Expense/Rate Base:"</formula>
    </cfRule>
  </conditionalFormatting>
  <conditionalFormatting sqref="B452">
    <cfRule type="cellIs" dxfId="2981" priority="3881" stopIfTrue="1" operator="equal">
      <formula>"Title"</formula>
    </cfRule>
  </conditionalFormatting>
  <conditionalFormatting sqref="B452">
    <cfRule type="cellIs" dxfId="2980" priority="3882" stopIfTrue="1" operator="equal">
      <formula>"Adjustment to Income/Expense/Rate Base:"</formula>
    </cfRule>
  </conditionalFormatting>
  <conditionalFormatting sqref="B459">
    <cfRule type="cellIs" dxfId="2979" priority="3875" stopIfTrue="1" operator="equal">
      <formula>"Adjustment to Income/Expense/Rate Base:"</formula>
    </cfRule>
  </conditionalFormatting>
  <conditionalFormatting sqref="B454">
    <cfRule type="cellIs" dxfId="2978" priority="3878" stopIfTrue="1" operator="equal">
      <formula>"Title"</formula>
    </cfRule>
  </conditionalFormatting>
  <conditionalFormatting sqref="B454">
    <cfRule type="cellIs" dxfId="2977" priority="3879" stopIfTrue="1" operator="equal">
      <formula>"Adjustment to Income/Expense/Rate Base:"</formula>
    </cfRule>
  </conditionalFormatting>
  <conditionalFormatting sqref="B453">
    <cfRule type="cellIs" dxfId="2976" priority="3876" stopIfTrue="1" operator="equal">
      <formula>"Title"</formula>
    </cfRule>
  </conditionalFormatting>
  <conditionalFormatting sqref="B453">
    <cfRule type="cellIs" dxfId="2975" priority="3877" stopIfTrue="1" operator="equal">
      <formula>"Adjustment to Income/Expense/Rate Base:"</formula>
    </cfRule>
  </conditionalFormatting>
  <conditionalFormatting sqref="B455">
    <cfRule type="cellIs" dxfId="2974" priority="3874" stopIfTrue="1" operator="equal">
      <formula>"Adjustment to Income/Expense/Rate Base:"</formula>
    </cfRule>
  </conditionalFormatting>
  <conditionalFormatting sqref="B456">
    <cfRule type="cellIs" dxfId="2973" priority="3873" stopIfTrue="1" operator="equal">
      <formula>"Adjustment to Income/Expense/Rate Base:"</formula>
    </cfRule>
  </conditionalFormatting>
  <conditionalFormatting sqref="B454">
    <cfRule type="cellIs" dxfId="2972" priority="3872" stopIfTrue="1" operator="equal">
      <formula>"Adjustment to Income/Expense/Rate Base:"</formula>
    </cfRule>
  </conditionalFormatting>
  <conditionalFormatting sqref="B455">
    <cfRule type="cellIs" dxfId="2971" priority="3871" stopIfTrue="1" operator="equal">
      <formula>"Adjustment to Income/Expense/Rate Base:"</formula>
    </cfRule>
  </conditionalFormatting>
  <conditionalFormatting sqref="B452">
    <cfRule type="cellIs" dxfId="2970" priority="3870" stopIfTrue="1" operator="equal">
      <formula>"Adjustment to Income/Expense/Rate Base:"</formula>
    </cfRule>
  </conditionalFormatting>
  <conditionalFormatting sqref="B453">
    <cfRule type="cellIs" dxfId="2969" priority="3869" stopIfTrue="1" operator="equal">
      <formula>"Adjustment to Income/Expense/Rate Base:"</formula>
    </cfRule>
  </conditionalFormatting>
  <conditionalFormatting sqref="B454">
    <cfRule type="cellIs" dxfId="2968" priority="3868" stopIfTrue="1" operator="equal">
      <formula>"Adjustment to Income/Expense/Rate Base:"</formula>
    </cfRule>
  </conditionalFormatting>
  <conditionalFormatting sqref="B455">
    <cfRule type="cellIs" dxfId="2967" priority="3867" stopIfTrue="1" operator="equal">
      <formula>"Adjustment to Income/Expense/Rate Base:"</formula>
    </cfRule>
  </conditionalFormatting>
  <conditionalFormatting sqref="B456">
    <cfRule type="cellIs" dxfId="2966" priority="3866" stopIfTrue="1" operator="equal">
      <formula>"Adjustment to Income/Expense/Rate Base:"</formula>
    </cfRule>
  </conditionalFormatting>
  <conditionalFormatting sqref="B452">
    <cfRule type="cellIs" dxfId="2965" priority="3865" stopIfTrue="1" operator="equal">
      <formula>"Adjustment to Income/Expense/Rate Base:"</formula>
    </cfRule>
  </conditionalFormatting>
  <conditionalFormatting sqref="B453">
    <cfRule type="cellIs" dxfId="2964" priority="3864" stopIfTrue="1" operator="equal">
      <formula>"Adjustment to Income/Expense/Rate Base:"</formula>
    </cfRule>
  </conditionalFormatting>
  <conditionalFormatting sqref="B454">
    <cfRule type="cellIs" dxfId="2963" priority="3863" stopIfTrue="1" operator="equal">
      <formula>"Adjustment to Income/Expense/Rate Base:"</formula>
    </cfRule>
  </conditionalFormatting>
  <conditionalFormatting sqref="B455">
    <cfRule type="cellIs" dxfId="2962" priority="3862" stopIfTrue="1" operator="equal">
      <formula>"Adjustment to Income/Expense/Rate Base:"</formula>
    </cfRule>
  </conditionalFormatting>
  <conditionalFormatting sqref="B452">
    <cfRule type="cellIs" dxfId="2961" priority="3861" stopIfTrue="1" operator="equal">
      <formula>"Adjustment to Income/Expense/Rate Base:"</formula>
    </cfRule>
  </conditionalFormatting>
  <conditionalFormatting sqref="B461">
    <cfRule type="cellIs" dxfId="2960" priority="3856" stopIfTrue="1" operator="equal">
      <formula>"Adjustment to Income/Expense/Rate Base:"</formula>
    </cfRule>
  </conditionalFormatting>
  <conditionalFormatting sqref="B456">
    <cfRule type="cellIs" dxfId="2959" priority="3859" stopIfTrue="1" operator="equal">
      <formula>"Title"</formula>
    </cfRule>
  </conditionalFormatting>
  <conditionalFormatting sqref="B456">
    <cfRule type="cellIs" dxfId="2958" priority="3860" stopIfTrue="1" operator="equal">
      <formula>"Adjustment to Income/Expense/Rate Base:"</formula>
    </cfRule>
  </conditionalFormatting>
  <conditionalFormatting sqref="B455">
    <cfRule type="cellIs" dxfId="2957" priority="3857" stopIfTrue="1" operator="equal">
      <formula>"Title"</formula>
    </cfRule>
  </conditionalFormatting>
  <conditionalFormatting sqref="B455">
    <cfRule type="cellIs" dxfId="2956" priority="3858" stopIfTrue="1" operator="equal">
      <formula>"Adjustment to Income/Expense/Rate Base:"</formula>
    </cfRule>
  </conditionalFormatting>
  <conditionalFormatting sqref="B457">
    <cfRule type="cellIs" dxfId="2955" priority="3854" stopIfTrue="1" operator="equal">
      <formula>"Title"</formula>
    </cfRule>
  </conditionalFormatting>
  <conditionalFormatting sqref="B457">
    <cfRule type="cellIs" dxfId="2954" priority="3855" stopIfTrue="1" operator="equal">
      <formula>"Adjustment to Income/Expense/Rate Base:"</formula>
    </cfRule>
  </conditionalFormatting>
  <conditionalFormatting sqref="B456">
    <cfRule type="cellIs" dxfId="2953" priority="3852" stopIfTrue="1" operator="equal">
      <formula>"Title"</formula>
    </cfRule>
  </conditionalFormatting>
  <conditionalFormatting sqref="B456">
    <cfRule type="cellIs" dxfId="2952" priority="3853" stopIfTrue="1" operator="equal">
      <formula>"Adjustment to Income/Expense/Rate Base:"</formula>
    </cfRule>
  </conditionalFormatting>
  <conditionalFormatting sqref="B458">
    <cfRule type="cellIs" dxfId="2951" priority="3847" stopIfTrue="1" operator="equal">
      <formula>"Adjustment to Income/Expense/Rate Base:"</formula>
    </cfRule>
  </conditionalFormatting>
  <conditionalFormatting sqref="B453">
    <cfRule type="cellIs" dxfId="2950" priority="3850" stopIfTrue="1" operator="equal">
      <formula>"Title"</formula>
    </cfRule>
  </conditionalFormatting>
  <conditionalFormatting sqref="B453">
    <cfRule type="cellIs" dxfId="2949" priority="3851" stopIfTrue="1" operator="equal">
      <formula>"Adjustment to Income/Expense/Rate Base:"</formula>
    </cfRule>
  </conditionalFormatting>
  <conditionalFormatting sqref="B452">
    <cfRule type="cellIs" dxfId="2948" priority="3848" stopIfTrue="1" operator="equal">
      <formula>"Title"</formula>
    </cfRule>
  </conditionalFormatting>
  <conditionalFormatting sqref="B452">
    <cfRule type="cellIs" dxfId="2947" priority="3849" stopIfTrue="1" operator="equal">
      <formula>"Adjustment to Income/Expense/Rate Base:"</formula>
    </cfRule>
  </conditionalFormatting>
  <conditionalFormatting sqref="B459">
    <cfRule type="cellIs" dxfId="2946" priority="3842" stopIfTrue="1" operator="equal">
      <formula>"Adjustment to Income/Expense/Rate Base:"</formula>
    </cfRule>
  </conditionalFormatting>
  <conditionalFormatting sqref="B454">
    <cfRule type="cellIs" dxfId="2945" priority="3845" stopIfTrue="1" operator="equal">
      <formula>"Title"</formula>
    </cfRule>
  </conditionalFormatting>
  <conditionalFormatting sqref="B454">
    <cfRule type="cellIs" dxfId="2944" priority="3846" stopIfTrue="1" operator="equal">
      <formula>"Adjustment to Income/Expense/Rate Base:"</formula>
    </cfRule>
  </conditionalFormatting>
  <conditionalFormatting sqref="B453">
    <cfRule type="cellIs" dxfId="2943" priority="3843" stopIfTrue="1" operator="equal">
      <formula>"Title"</formula>
    </cfRule>
  </conditionalFormatting>
  <conditionalFormatting sqref="B453">
    <cfRule type="cellIs" dxfId="2942" priority="3844" stopIfTrue="1" operator="equal">
      <formula>"Adjustment to Income/Expense/Rate Base:"</formula>
    </cfRule>
  </conditionalFormatting>
  <conditionalFormatting sqref="B460">
    <cfRule type="cellIs" dxfId="2941" priority="3837" stopIfTrue="1" operator="equal">
      <formula>"Adjustment to Income/Expense/Rate Base:"</formula>
    </cfRule>
  </conditionalFormatting>
  <conditionalFormatting sqref="B455">
    <cfRule type="cellIs" dxfId="2940" priority="3840" stopIfTrue="1" operator="equal">
      <formula>"Title"</formula>
    </cfRule>
  </conditionalFormatting>
  <conditionalFormatting sqref="B455">
    <cfRule type="cellIs" dxfId="2939" priority="3841" stopIfTrue="1" operator="equal">
      <formula>"Adjustment to Income/Expense/Rate Base:"</formula>
    </cfRule>
  </conditionalFormatting>
  <conditionalFormatting sqref="B454">
    <cfRule type="cellIs" dxfId="2938" priority="3838" stopIfTrue="1" operator="equal">
      <formula>"Title"</formula>
    </cfRule>
  </conditionalFormatting>
  <conditionalFormatting sqref="B454">
    <cfRule type="cellIs" dxfId="2937" priority="3839" stopIfTrue="1" operator="equal">
      <formula>"Adjustment to Income/Expense/Rate Base:"</formula>
    </cfRule>
  </conditionalFormatting>
  <conditionalFormatting sqref="B461">
    <cfRule type="cellIs" dxfId="2936" priority="3832" stopIfTrue="1" operator="equal">
      <formula>"Adjustment to Income/Expense/Rate Base:"</formula>
    </cfRule>
  </conditionalFormatting>
  <conditionalFormatting sqref="B456">
    <cfRule type="cellIs" dxfId="2935" priority="3835" stopIfTrue="1" operator="equal">
      <formula>"Title"</formula>
    </cfRule>
  </conditionalFormatting>
  <conditionalFormatting sqref="B456">
    <cfRule type="cellIs" dxfId="2934" priority="3836" stopIfTrue="1" operator="equal">
      <formula>"Adjustment to Income/Expense/Rate Base:"</formula>
    </cfRule>
  </conditionalFormatting>
  <conditionalFormatting sqref="B455">
    <cfRule type="cellIs" dxfId="2933" priority="3833" stopIfTrue="1" operator="equal">
      <formula>"Title"</formula>
    </cfRule>
  </conditionalFormatting>
  <conditionalFormatting sqref="B455">
    <cfRule type="cellIs" dxfId="2932" priority="3834" stopIfTrue="1" operator="equal">
      <formula>"Adjustment to Income/Expense/Rate Base:"</formula>
    </cfRule>
  </conditionalFormatting>
  <conditionalFormatting sqref="B457">
    <cfRule type="cellIs" dxfId="2931" priority="3827" stopIfTrue="1" operator="equal">
      <formula>"Adjustment to Income/Expense/Rate Base:"</formula>
    </cfRule>
  </conditionalFormatting>
  <conditionalFormatting sqref="B452">
    <cfRule type="cellIs" dxfId="2930" priority="3830" stopIfTrue="1" operator="equal">
      <formula>"Title"</formula>
    </cfRule>
  </conditionalFormatting>
  <conditionalFormatting sqref="B452">
    <cfRule type="cellIs" dxfId="2929" priority="3831" stopIfTrue="1" operator="equal">
      <formula>"Adjustment to Income/Expense/Rate Base:"</formula>
    </cfRule>
  </conditionalFormatting>
  <conditionalFormatting sqref="B451">
    <cfRule type="cellIs" dxfId="2928" priority="3828" stopIfTrue="1" operator="equal">
      <formula>"Title"</formula>
    </cfRule>
  </conditionalFormatting>
  <conditionalFormatting sqref="B451">
    <cfRule type="cellIs" dxfId="2927" priority="3829" stopIfTrue="1" operator="equal">
      <formula>"Adjustment to Income/Expense/Rate Base:"</formula>
    </cfRule>
  </conditionalFormatting>
  <conditionalFormatting sqref="B458">
    <cfRule type="cellIs" dxfId="2926" priority="3822" stopIfTrue="1" operator="equal">
      <formula>"Adjustment to Income/Expense/Rate Base:"</formula>
    </cfRule>
  </conditionalFormatting>
  <conditionalFormatting sqref="B453">
    <cfRule type="cellIs" dxfId="2925" priority="3825" stopIfTrue="1" operator="equal">
      <formula>"Title"</formula>
    </cfRule>
  </conditionalFormatting>
  <conditionalFormatting sqref="B453">
    <cfRule type="cellIs" dxfId="2924" priority="3826" stopIfTrue="1" operator="equal">
      <formula>"Adjustment to Income/Expense/Rate Base:"</formula>
    </cfRule>
  </conditionalFormatting>
  <conditionalFormatting sqref="B452">
    <cfRule type="cellIs" dxfId="2923" priority="3823" stopIfTrue="1" operator="equal">
      <formula>"Title"</formula>
    </cfRule>
  </conditionalFormatting>
  <conditionalFormatting sqref="B452">
    <cfRule type="cellIs" dxfId="2922" priority="3824" stopIfTrue="1" operator="equal">
      <formula>"Adjustment to Income/Expense/Rate Base:"</formula>
    </cfRule>
  </conditionalFormatting>
  <conditionalFormatting sqref="B457">
    <cfRule type="cellIs" dxfId="2921" priority="3820" stopIfTrue="1" operator="equal">
      <formula>"Title"</formula>
    </cfRule>
  </conditionalFormatting>
  <conditionalFormatting sqref="B457">
    <cfRule type="cellIs" dxfId="2920" priority="3821" stopIfTrue="1" operator="equal">
      <formula>"Adjustment to Income/Expense/Rate Base:"</formula>
    </cfRule>
  </conditionalFormatting>
  <conditionalFormatting sqref="B456">
    <cfRule type="cellIs" dxfId="2919" priority="3818" stopIfTrue="1" operator="equal">
      <formula>"Title"</formula>
    </cfRule>
  </conditionalFormatting>
  <conditionalFormatting sqref="B456">
    <cfRule type="cellIs" dxfId="2918" priority="3819" stopIfTrue="1" operator="equal">
      <formula>"Adjustment to Income/Expense/Rate Base:"</formula>
    </cfRule>
  </conditionalFormatting>
  <conditionalFormatting sqref="B458">
    <cfRule type="cellIs" dxfId="2917" priority="3816" stopIfTrue="1" operator="equal">
      <formula>"Title"</formula>
    </cfRule>
  </conditionalFormatting>
  <conditionalFormatting sqref="B458">
    <cfRule type="cellIs" dxfId="2916" priority="3817" stopIfTrue="1" operator="equal">
      <formula>"Adjustment to Income/Expense/Rate Base:"</formula>
    </cfRule>
  </conditionalFormatting>
  <conditionalFormatting sqref="B457">
    <cfRule type="cellIs" dxfId="2915" priority="3814" stopIfTrue="1" operator="equal">
      <formula>"Title"</formula>
    </cfRule>
  </conditionalFormatting>
  <conditionalFormatting sqref="B457">
    <cfRule type="cellIs" dxfId="2914" priority="3815" stopIfTrue="1" operator="equal">
      <formula>"Adjustment to Income/Expense/Rate Base:"</formula>
    </cfRule>
  </conditionalFormatting>
  <conditionalFormatting sqref="B459">
    <cfRule type="cellIs" dxfId="2913" priority="3809" stopIfTrue="1" operator="equal">
      <formula>"Adjustment to Income/Expense/Rate Base:"</formula>
    </cfRule>
  </conditionalFormatting>
  <conditionalFormatting sqref="B454">
    <cfRule type="cellIs" dxfId="2912" priority="3812" stopIfTrue="1" operator="equal">
      <formula>"Title"</formula>
    </cfRule>
  </conditionalFormatting>
  <conditionalFormatting sqref="B454">
    <cfRule type="cellIs" dxfId="2911" priority="3813" stopIfTrue="1" operator="equal">
      <formula>"Adjustment to Income/Expense/Rate Base:"</formula>
    </cfRule>
  </conditionalFormatting>
  <conditionalFormatting sqref="B453">
    <cfRule type="cellIs" dxfId="2910" priority="3810" stopIfTrue="1" operator="equal">
      <formula>"Title"</formula>
    </cfRule>
  </conditionalFormatting>
  <conditionalFormatting sqref="B453">
    <cfRule type="cellIs" dxfId="2909" priority="3811" stopIfTrue="1" operator="equal">
      <formula>"Adjustment to Income/Expense/Rate Base:"</formula>
    </cfRule>
  </conditionalFormatting>
  <conditionalFormatting sqref="B460">
    <cfRule type="cellIs" dxfId="2908" priority="3804" stopIfTrue="1" operator="equal">
      <formula>"Adjustment to Income/Expense/Rate Base:"</formula>
    </cfRule>
  </conditionalFormatting>
  <conditionalFormatting sqref="B455">
    <cfRule type="cellIs" dxfId="2907" priority="3807" stopIfTrue="1" operator="equal">
      <formula>"Title"</formula>
    </cfRule>
  </conditionalFormatting>
  <conditionalFormatting sqref="B455">
    <cfRule type="cellIs" dxfId="2906" priority="3808" stopIfTrue="1" operator="equal">
      <formula>"Adjustment to Income/Expense/Rate Base:"</formula>
    </cfRule>
  </conditionalFormatting>
  <conditionalFormatting sqref="B454">
    <cfRule type="cellIs" dxfId="2905" priority="3805" stopIfTrue="1" operator="equal">
      <formula>"Title"</formula>
    </cfRule>
  </conditionalFormatting>
  <conditionalFormatting sqref="B454">
    <cfRule type="cellIs" dxfId="2904" priority="3806" stopIfTrue="1" operator="equal">
      <formula>"Adjustment to Income/Expense/Rate Base:"</formula>
    </cfRule>
  </conditionalFormatting>
  <conditionalFormatting sqref="B461">
    <cfRule type="cellIs" dxfId="2903" priority="3799" stopIfTrue="1" operator="equal">
      <formula>"Adjustment to Income/Expense/Rate Base:"</formula>
    </cfRule>
  </conditionalFormatting>
  <conditionalFormatting sqref="B456">
    <cfRule type="cellIs" dxfId="2902" priority="3802" stopIfTrue="1" operator="equal">
      <formula>"Title"</formula>
    </cfRule>
  </conditionalFormatting>
  <conditionalFormatting sqref="B456">
    <cfRule type="cellIs" dxfId="2901" priority="3803" stopIfTrue="1" operator="equal">
      <formula>"Adjustment to Income/Expense/Rate Base:"</formula>
    </cfRule>
  </conditionalFormatting>
  <conditionalFormatting sqref="B455">
    <cfRule type="cellIs" dxfId="2900" priority="3800" stopIfTrue="1" operator="equal">
      <formula>"Title"</formula>
    </cfRule>
  </conditionalFormatting>
  <conditionalFormatting sqref="B455">
    <cfRule type="cellIs" dxfId="2899" priority="3801" stopIfTrue="1" operator="equal">
      <formula>"Adjustment to Income/Expense/Rate Base:"</formula>
    </cfRule>
  </conditionalFormatting>
  <conditionalFormatting sqref="B457">
    <cfRule type="cellIs" dxfId="2898" priority="3797" stopIfTrue="1" operator="equal">
      <formula>"Title"</formula>
    </cfRule>
  </conditionalFormatting>
  <conditionalFormatting sqref="B457">
    <cfRule type="cellIs" dxfId="2897" priority="3798" stopIfTrue="1" operator="equal">
      <formula>"Adjustment to Income/Expense/Rate Base:"</formula>
    </cfRule>
  </conditionalFormatting>
  <conditionalFormatting sqref="B456">
    <cfRule type="cellIs" dxfId="2896" priority="3795" stopIfTrue="1" operator="equal">
      <formula>"Title"</formula>
    </cfRule>
  </conditionalFormatting>
  <conditionalFormatting sqref="B456">
    <cfRule type="cellIs" dxfId="2895" priority="3796" stopIfTrue="1" operator="equal">
      <formula>"Adjustment to Income/Expense/Rate Base:"</formula>
    </cfRule>
  </conditionalFormatting>
  <conditionalFormatting sqref="B458">
    <cfRule type="cellIs" dxfId="2894" priority="3790" stopIfTrue="1" operator="equal">
      <formula>"Adjustment to Income/Expense/Rate Base:"</formula>
    </cfRule>
  </conditionalFormatting>
  <conditionalFormatting sqref="B453">
    <cfRule type="cellIs" dxfId="2893" priority="3793" stopIfTrue="1" operator="equal">
      <formula>"Title"</formula>
    </cfRule>
  </conditionalFormatting>
  <conditionalFormatting sqref="B453">
    <cfRule type="cellIs" dxfId="2892" priority="3794" stopIfTrue="1" operator="equal">
      <formula>"Adjustment to Income/Expense/Rate Base:"</formula>
    </cfRule>
  </conditionalFormatting>
  <conditionalFormatting sqref="B452">
    <cfRule type="cellIs" dxfId="2891" priority="3791" stopIfTrue="1" operator="equal">
      <formula>"Title"</formula>
    </cfRule>
  </conditionalFormatting>
  <conditionalFormatting sqref="B452">
    <cfRule type="cellIs" dxfId="2890" priority="3792" stopIfTrue="1" operator="equal">
      <formula>"Adjustment to Income/Expense/Rate Base:"</formula>
    </cfRule>
  </conditionalFormatting>
  <conditionalFormatting sqref="B459">
    <cfRule type="cellIs" dxfId="2889" priority="3785" stopIfTrue="1" operator="equal">
      <formula>"Adjustment to Income/Expense/Rate Base:"</formula>
    </cfRule>
  </conditionalFormatting>
  <conditionalFormatting sqref="B454">
    <cfRule type="cellIs" dxfId="2888" priority="3788" stopIfTrue="1" operator="equal">
      <formula>"Title"</formula>
    </cfRule>
  </conditionalFormatting>
  <conditionalFormatting sqref="B454">
    <cfRule type="cellIs" dxfId="2887" priority="3789" stopIfTrue="1" operator="equal">
      <formula>"Adjustment to Income/Expense/Rate Base:"</formula>
    </cfRule>
  </conditionalFormatting>
  <conditionalFormatting sqref="B453">
    <cfRule type="cellIs" dxfId="2886" priority="3786" stopIfTrue="1" operator="equal">
      <formula>"Title"</formula>
    </cfRule>
  </conditionalFormatting>
  <conditionalFormatting sqref="B453">
    <cfRule type="cellIs" dxfId="2885" priority="3787" stopIfTrue="1" operator="equal">
      <formula>"Adjustment to Income/Expense/Rate Base:"</formula>
    </cfRule>
  </conditionalFormatting>
  <conditionalFormatting sqref="B457">
    <cfRule type="cellIs" dxfId="2884" priority="3780" stopIfTrue="1" operator="equal">
      <formula>"Adjustment to Income/Expense/Rate Base:"</formula>
    </cfRule>
  </conditionalFormatting>
  <conditionalFormatting sqref="B452">
    <cfRule type="cellIs" dxfId="2883" priority="3783" stopIfTrue="1" operator="equal">
      <formula>"Title"</formula>
    </cfRule>
  </conditionalFormatting>
  <conditionalFormatting sqref="B452">
    <cfRule type="cellIs" dxfId="2882" priority="3784" stopIfTrue="1" operator="equal">
      <formula>"Adjustment to Income/Expense/Rate Base:"</formula>
    </cfRule>
  </conditionalFormatting>
  <conditionalFormatting sqref="B451">
    <cfRule type="cellIs" dxfId="2881" priority="3781" stopIfTrue="1" operator="equal">
      <formula>"Title"</formula>
    </cfRule>
  </conditionalFormatting>
  <conditionalFormatting sqref="B451">
    <cfRule type="cellIs" dxfId="2880" priority="3782" stopIfTrue="1" operator="equal">
      <formula>"Adjustment to Income/Expense/Rate Base:"</formula>
    </cfRule>
  </conditionalFormatting>
  <conditionalFormatting sqref="B458">
    <cfRule type="cellIs" dxfId="2879" priority="3775" stopIfTrue="1" operator="equal">
      <formula>"Adjustment to Income/Expense/Rate Base:"</formula>
    </cfRule>
  </conditionalFormatting>
  <conditionalFormatting sqref="B453">
    <cfRule type="cellIs" dxfId="2878" priority="3778" stopIfTrue="1" operator="equal">
      <formula>"Title"</formula>
    </cfRule>
  </conditionalFormatting>
  <conditionalFormatting sqref="B453">
    <cfRule type="cellIs" dxfId="2877" priority="3779" stopIfTrue="1" operator="equal">
      <formula>"Adjustment to Income/Expense/Rate Base:"</formula>
    </cfRule>
  </conditionalFormatting>
  <conditionalFormatting sqref="B452">
    <cfRule type="cellIs" dxfId="2876" priority="3776" stopIfTrue="1" operator="equal">
      <formula>"Title"</formula>
    </cfRule>
  </conditionalFormatting>
  <conditionalFormatting sqref="B452">
    <cfRule type="cellIs" dxfId="2875" priority="3777" stopIfTrue="1" operator="equal">
      <formula>"Adjustment to Income/Expense/Rate Base:"</formula>
    </cfRule>
  </conditionalFormatting>
  <conditionalFormatting sqref="B454">
    <cfRule type="cellIs" dxfId="2874" priority="3770" stopIfTrue="1" operator="equal">
      <formula>"Adjustment to Income/Expense/Rate Base:"</formula>
    </cfRule>
  </conditionalFormatting>
  <conditionalFormatting sqref="B455">
    <cfRule type="cellIs" dxfId="2873" priority="3765" stopIfTrue="1" operator="equal">
      <formula>"Adjustment to Income/Expense/Rate Base:"</formula>
    </cfRule>
  </conditionalFormatting>
  <conditionalFormatting sqref="B452">
    <cfRule type="cellIs" dxfId="2872" priority="3758" stopIfTrue="1" operator="equal">
      <formula>"Title"</formula>
    </cfRule>
  </conditionalFormatting>
  <conditionalFormatting sqref="B452">
    <cfRule type="cellIs" dxfId="2871" priority="3759" stopIfTrue="1" operator="equal">
      <formula>"Adjustment to Income/Expense/Rate Base:"</formula>
    </cfRule>
  </conditionalFormatting>
  <conditionalFormatting sqref="B456">
    <cfRule type="cellIs" dxfId="2870" priority="3760" stopIfTrue="1" operator="equal">
      <formula>"Adjustment to Income/Expense/Rate Base:"</formula>
    </cfRule>
  </conditionalFormatting>
  <conditionalFormatting sqref="B451">
    <cfRule type="cellIs" dxfId="2869" priority="3763" stopIfTrue="1" operator="equal">
      <formula>"Title"</formula>
    </cfRule>
  </conditionalFormatting>
  <conditionalFormatting sqref="B451">
    <cfRule type="cellIs" dxfId="2868" priority="3764" stopIfTrue="1" operator="equal">
      <formula>"Adjustment to Income/Expense/Rate Base:"</formula>
    </cfRule>
  </conditionalFormatting>
  <conditionalFormatting sqref="B457">
    <cfRule type="cellIs" dxfId="2867" priority="3755" stopIfTrue="1" operator="equal">
      <formula>"Adjustment to Income/Expense/Rate Base:"</formula>
    </cfRule>
  </conditionalFormatting>
  <conditionalFormatting sqref="B451">
    <cfRule type="cellIs" dxfId="2866" priority="3756" stopIfTrue="1" operator="equal">
      <formula>"Title"</formula>
    </cfRule>
  </conditionalFormatting>
  <conditionalFormatting sqref="B451">
    <cfRule type="cellIs" dxfId="2865" priority="3757" stopIfTrue="1" operator="equal">
      <formula>"Adjustment to Income/Expense/Rate Base:"</formula>
    </cfRule>
  </conditionalFormatting>
  <conditionalFormatting sqref="B453">
    <cfRule type="cellIs" dxfId="2864" priority="3750" stopIfTrue="1" operator="equal">
      <formula>"Adjustment to Income/Expense/Rate Base:"</formula>
    </cfRule>
  </conditionalFormatting>
  <conditionalFormatting sqref="B454">
    <cfRule type="cellIs" dxfId="2863" priority="3745" stopIfTrue="1" operator="equal">
      <formula>"Adjustment to Income/Expense/Rate Base:"</formula>
    </cfRule>
  </conditionalFormatting>
  <conditionalFormatting sqref="B458">
    <cfRule type="cellIs" dxfId="2862" priority="3740" stopIfTrue="1" operator="equal">
      <formula>"Adjustment to Income/Expense/Rate Base:"</formula>
    </cfRule>
  </conditionalFormatting>
  <conditionalFormatting sqref="B453">
    <cfRule type="cellIs" dxfId="2861" priority="3743" stopIfTrue="1" operator="equal">
      <formula>"Title"</formula>
    </cfRule>
  </conditionalFormatting>
  <conditionalFormatting sqref="B453">
    <cfRule type="cellIs" dxfId="2860" priority="3744" stopIfTrue="1" operator="equal">
      <formula>"Adjustment to Income/Expense/Rate Base:"</formula>
    </cfRule>
  </conditionalFormatting>
  <conditionalFormatting sqref="B452">
    <cfRule type="cellIs" dxfId="2859" priority="3741" stopIfTrue="1" operator="equal">
      <formula>"Title"</formula>
    </cfRule>
  </conditionalFormatting>
  <conditionalFormatting sqref="B452">
    <cfRule type="cellIs" dxfId="2858" priority="3742" stopIfTrue="1" operator="equal">
      <formula>"Adjustment to Income/Expense/Rate Base:"</formula>
    </cfRule>
  </conditionalFormatting>
  <conditionalFormatting sqref="B459">
    <cfRule type="cellIs" dxfId="2857" priority="3735" stopIfTrue="1" operator="equal">
      <formula>"Adjustment to Income/Expense/Rate Base:"</formula>
    </cfRule>
  </conditionalFormatting>
  <conditionalFormatting sqref="B454">
    <cfRule type="cellIs" dxfId="2856" priority="3738" stopIfTrue="1" operator="equal">
      <formula>"Title"</formula>
    </cfRule>
  </conditionalFormatting>
  <conditionalFormatting sqref="B454">
    <cfRule type="cellIs" dxfId="2855" priority="3739" stopIfTrue="1" operator="equal">
      <formula>"Adjustment to Income/Expense/Rate Base:"</formula>
    </cfRule>
  </conditionalFormatting>
  <conditionalFormatting sqref="B453">
    <cfRule type="cellIs" dxfId="2854" priority="3736" stopIfTrue="1" operator="equal">
      <formula>"Title"</formula>
    </cfRule>
  </conditionalFormatting>
  <conditionalFormatting sqref="B453">
    <cfRule type="cellIs" dxfId="2853" priority="3737" stopIfTrue="1" operator="equal">
      <formula>"Adjustment to Income/Expense/Rate Base:"</formula>
    </cfRule>
  </conditionalFormatting>
  <conditionalFormatting sqref="B455">
    <cfRule type="cellIs" dxfId="2852" priority="3730" stopIfTrue="1" operator="equal">
      <formula>"Adjustment to Income/Expense/Rate Base:"</formula>
    </cfRule>
  </conditionalFormatting>
  <conditionalFormatting sqref="B452">
    <cfRule type="cellIs" dxfId="2851" priority="3723" stopIfTrue="1" operator="equal">
      <formula>"Title"</formula>
    </cfRule>
  </conditionalFormatting>
  <conditionalFormatting sqref="B452">
    <cfRule type="cellIs" dxfId="2850" priority="3724" stopIfTrue="1" operator="equal">
      <formula>"Adjustment to Income/Expense/Rate Base:"</formula>
    </cfRule>
  </conditionalFormatting>
  <conditionalFormatting sqref="B456">
    <cfRule type="cellIs" dxfId="2849" priority="3725" stopIfTrue="1" operator="equal">
      <formula>"Adjustment to Income/Expense/Rate Base:"</formula>
    </cfRule>
  </conditionalFormatting>
  <conditionalFormatting sqref="B451">
    <cfRule type="cellIs" dxfId="2848" priority="3728" stopIfTrue="1" operator="equal">
      <formula>"Title"</formula>
    </cfRule>
  </conditionalFormatting>
  <conditionalFormatting sqref="B451">
    <cfRule type="cellIs" dxfId="2847" priority="3729" stopIfTrue="1" operator="equal">
      <formula>"Adjustment to Income/Expense/Rate Base:"</formula>
    </cfRule>
  </conditionalFormatting>
  <conditionalFormatting sqref="B453">
    <cfRule type="cellIs" dxfId="2846" priority="3718" stopIfTrue="1" operator="equal">
      <formula>"Title"</formula>
    </cfRule>
  </conditionalFormatting>
  <conditionalFormatting sqref="B453">
    <cfRule type="cellIs" dxfId="2845" priority="3719" stopIfTrue="1" operator="equal">
      <formula>"Adjustment to Income/Expense/Rate Base:"</formula>
    </cfRule>
  </conditionalFormatting>
  <conditionalFormatting sqref="B457">
    <cfRule type="cellIs" dxfId="2844" priority="3720" stopIfTrue="1" operator="equal">
      <formula>"Adjustment to Income/Expense/Rate Base:"</formula>
    </cfRule>
  </conditionalFormatting>
  <conditionalFormatting sqref="B451">
    <cfRule type="cellIs" dxfId="2843" priority="3721" stopIfTrue="1" operator="equal">
      <formula>"Title"</formula>
    </cfRule>
  </conditionalFormatting>
  <conditionalFormatting sqref="B451">
    <cfRule type="cellIs" dxfId="2842" priority="3722" stopIfTrue="1" operator="equal">
      <formula>"Adjustment to Income/Expense/Rate Base:"</formula>
    </cfRule>
  </conditionalFormatting>
  <conditionalFormatting sqref="B458">
    <cfRule type="cellIs" dxfId="2841" priority="3715" stopIfTrue="1" operator="equal">
      <formula>"Adjustment to Income/Expense/Rate Base:"</formula>
    </cfRule>
  </conditionalFormatting>
  <conditionalFormatting sqref="B452">
    <cfRule type="cellIs" dxfId="2840" priority="3716" stopIfTrue="1" operator="equal">
      <formula>"Title"</formula>
    </cfRule>
  </conditionalFormatting>
  <conditionalFormatting sqref="B452">
    <cfRule type="cellIs" dxfId="2839" priority="3717" stopIfTrue="1" operator="equal">
      <formula>"Adjustment to Income/Expense/Rate Base:"</formula>
    </cfRule>
  </conditionalFormatting>
  <conditionalFormatting sqref="B454">
    <cfRule type="cellIs" dxfId="2838" priority="3710" stopIfTrue="1" operator="equal">
      <formula>"Adjustment to Income/Expense/Rate Base:"</formula>
    </cfRule>
  </conditionalFormatting>
  <conditionalFormatting sqref="B455">
    <cfRule type="cellIs" dxfId="2837" priority="3705" stopIfTrue="1" operator="equal">
      <formula>"Adjustment to Income/Expense/Rate Base:"</formula>
    </cfRule>
  </conditionalFormatting>
  <conditionalFormatting sqref="B456">
    <cfRule type="cellIs" dxfId="2836" priority="3698" stopIfTrue="1" operator="equal">
      <formula>"Title"</formula>
    </cfRule>
  </conditionalFormatting>
  <conditionalFormatting sqref="B456">
    <cfRule type="cellIs" dxfId="2835" priority="3699" stopIfTrue="1" operator="equal">
      <formula>"Adjustment to Income/Expense/Rate Base:"</formula>
    </cfRule>
  </conditionalFormatting>
  <conditionalFormatting sqref="B460">
    <cfRule type="cellIs" dxfId="2834" priority="3700" stopIfTrue="1" operator="equal">
      <formula>"Adjustment to Income/Expense/Rate Base:"</formula>
    </cfRule>
  </conditionalFormatting>
  <conditionalFormatting sqref="B455">
    <cfRule type="cellIs" dxfId="2833" priority="3703" stopIfTrue="1" operator="equal">
      <formula>"Title"</formula>
    </cfRule>
  </conditionalFormatting>
  <conditionalFormatting sqref="B455">
    <cfRule type="cellIs" dxfId="2832" priority="3704" stopIfTrue="1" operator="equal">
      <formula>"Adjustment to Income/Expense/Rate Base:"</formula>
    </cfRule>
  </conditionalFormatting>
  <conditionalFormatting sqref="B454">
    <cfRule type="cellIs" dxfId="2831" priority="3701" stopIfTrue="1" operator="equal">
      <formula>"Title"</formula>
    </cfRule>
  </conditionalFormatting>
  <conditionalFormatting sqref="B454">
    <cfRule type="cellIs" dxfId="2830" priority="3702" stopIfTrue="1" operator="equal">
      <formula>"Adjustment to Income/Expense/Rate Base:"</formula>
    </cfRule>
  </conditionalFormatting>
  <conditionalFormatting sqref="B461">
    <cfRule type="cellIs" dxfId="2829" priority="3695" stopIfTrue="1" operator="equal">
      <formula>"Adjustment to Income/Expense/Rate Base:"</formula>
    </cfRule>
  </conditionalFormatting>
  <conditionalFormatting sqref="B455">
    <cfRule type="cellIs" dxfId="2828" priority="3696" stopIfTrue="1" operator="equal">
      <formula>"Title"</formula>
    </cfRule>
  </conditionalFormatting>
  <conditionalFormatting sqref="B455">
    <cfRule type="cellIs" dxfId="2827" priority="3697" stopIfTrue="1" operator="equal">
      <formula>"Adjustment to Income/Expense/Rate Base:"</formula>
    </cfRule>
  </conditionalFormatting>
  <conditionalFormatting sqref="B457">
    <cfRule type="cellIs" dxfId="2826" priority="3690" stopIfTrue="1" operator="equal">
      <formula>"Adjustment to Income/Expense/Rate Base:"</formula>
    </cfRule>
  </conditionalFormatting>
  <conditionalFormatting sqref="B452">
    <cfRule type="cellIs" dxfId="2825" priority="3693" stopIfTrue="1" operator="equal">
      <formula>"Title"</formula>
    </cfRule>
  </conditionalFormatting>
  <conditionalFormatting sqref="B452">
    <cfRule type="cellIs" dxfId="2824" priority="3694" stopIfTrue="1" operator="equal">
      <formula>"Adjustment to Income/Expense/Rate Base:"</formula>
    </cfRule>
  </conditionalFormatting>
  <conditionalFormatting sqref="B451">
    <cfRule type="cellIs" dxfId="2823" priority="3691" stopIfTrue="1" operator="equal">
      <formula>"Title"</formula>
    </cfRule>
  </conditionalFormatting>
  <conditionalFormatting sqref="B451">
    <cfRule type="cellIs" dxfId="2822" priority="3692" stopIfTrue="1" operator="equal">
      <formula>"Adjustment to Income/Expense/Rate Base:"</formula>
    </cfRule>
  </conditionalFormatting>
  <conditionalFormatting sqref="B458">
    <cfRule type="cellIs" dxfId="2821" priority="3685" stopIfTrue="1" operator="equal">
      <formula>"Adjustment to Income/Expense/Rate Base:"</formula>
    </cfRule>
  </conditionalFormatting>
  <conditionalFormatting sqref="B453">
    <cfRule type="cellIs" dxfId="2820" priority="3688" stopIfTrue="1" operator="equal">
      <formula>"Title"</formula>
    </cfRule>
  </conditionalFormatting>
  <conditionalFormatting sqref="B453">
    <cfRule type="cellIs" dxfId="2819" priority="3689" stopIfTrue="1" operator="equal">
      <formula>"Adjustment to Income/Expense/Rate Base:"</formula>
    </cfRule>
  </conditionalFormatting>
  <conditionalFormatting sqref="B452">
    <cfRule type="cellIs" dxfId="2818" priority="3686" stopIfTrue="1" operator="equal">
      <formula>"Title"</formula>
    </cfRule>
  </conditionalFormatting>
  <conditionalFormatting sqref="B452">
    <cfRule type="cellIs" dxfId="2817" priority="3687" stopIfTrue="1" operator="equal">
      <formula>"Adjustment to Income/Expense/Rate Base:"</formula>
    </cfRule>
  </conditionalFormatting>
  <conditionalFormatting sqref="B459">
    <cfRule type="cellIs" dxfId="2816" priority="3680" stopIfTrue="1" operator="equal">
      <formula>"Adjustment to Income/Expense/Rate Base:"</formula>
    </cfRule>
  </conditionalFormatting>
  <conditionalFormatting sqref="B454">
    <cfRule type="cellIs" dxfId="2815" priority="3683" stopIfTrue="1" operator="equal">
      <formula>"Title"</formula>
    </cfRule>
  </conditionalFormatting>
  <conditionalFormatting sqref="B454">
    <cfRule type="cellIs" dxfId="2814" priority="3684" stopIfTrue="1" operator="equal">
      <formula>"Adjustment to Income/Expense/Rate Base:"</formula>
    </cfRule>
  </conditionalFormatting>
  <conditionalFormatting sqref="B453">
    <cfRule type="cellIs" dxfId="2813" priority="3681" stopIfTrue="1" operator="equal">
      <formula>"Title"</formula>
    </cfRule>
  </conditionalFormatting>
  <conditionalFormatting sqref="B453">
    <cfRule type="cellIs" dxfId="2812" priority="3682" stopIfTrue="1" operator="equal">
      <formula>"Adjustment to Income/Expense/Rate Base:"</formula>
    </cfRule>
  </conditionalFormatting>
  <conditionalFormatting sqref="B460">
    <cfRule type="cellIs" dxfId="2811" priority="3675" stopIfTrue="1" operator="equal">
      <formula>"Adjustment to Income/Expense/Rate Base:"</formula>
    </cfRule>
  </conditionalFormatting>
  <conditionalFormatting sqref="B455">
    <cfRule type="cellIs" dxfId="2810" priority="3678" stopIfTrue="1" operator="equal">
      <formula>"Title"</formula>
    </cfRule>
  </conditionalFormatting>
  <conditionalFormatting sqref="B455">
    <cfRule type="cellIs" dxfId="2809" priority="3679" stopIfTrue="1" operator="equal">
      <formula>"Adjustment to Income/Expense/Rate Base:"</formula>
    </cfRule>
  </conditionalFormatting>
  <conditionalFormatting sqref="B454">
    <cfRule type="cellIs" dxfId="2808" priority="3676" stopIfTrue="1" operator="equal">
      <formula>"Title"</formula>
    </cfRule>
  </conditionalFormatting>
  <conditionalFormatting sqref="B454">
    <cfRule type="cellIs" dxfId="2807" priority="3677" stopIfTrue="1" operator="equal">
      <formula>"Adjustment to Income/Expense/Rate Base:"</formula>
    </cfRule>
  </conditionalFormatting>
  <conditionalFormatting sqref="B456">
    <cfRule type="cellIs" dxfId="2806" priority="3670" stopIfTrue="1" operator="equal">
      <formula>"Adjustment to Income/Expense/Rate Base:"</formula>
    </cfRule>
  </conditionalFormatting>
  <conditionalFormatting sqref="B451">
    <cfRule type="cellIs" dxfId="2805" priority="3673" stopIfTrue="1" operator="equal">
      <formula>"Title"</formula>
    </cfRule>
  </conditionalFormatting>
  <conditionalFormatting sqref="B451">
    <cfRule type="cellIs" dxfId="2804" priority="3674" stopIfTrue="1" operator="equal">
      <formula>"Adjustment to Income/Expense/Rate Base:"</formula>
    </cfRule>
  </conditionalFormatting>
  <conditionalFormatting sqref="B456">
    <cfRule type="cellIs" dxfId="2803" priority="3663" stopIfTrue="1" operator="equal">
      <formula>"Title"</formula>
    </cfRule>
  </conditionalFormatting>
  <conditionalFormatting sqref="B456">
    <cfRule type="cellIs" dxfId="2802" priority="3664" stopIfTrue="1" operator="equal">
      <formula>"Adjustment to Income/Expense/Rate Base:"</formula>
    </cfRule>
  </conditionalFormatting>
  <conditionalFormatting sqref="B457">
    <cfRule type="cellIs" dxfId="2801" priority="3665" stopIfTrue="1" operator="equal">
      <formula>"Adjustment to Income/Expense/Rate Base:"</formula>
    </cfRule>
  </conditionalFormatting>
  <conditionalFormatting sqref="B452">
    <cfRule type="cellIs" dxfId="2800" priority="3668" stopIfTrue="1" operator="equal">
      <formula>"Title"</formula>
    </cfRule>
  </conditionalFormatting>
  <conditionalFormatting sqref="B452">
    <cfRule type="cellIs" dxfId="2799" priority="3669" stopIfTrue="1" operator="equal">
      <formula>"Adjustment to Income/Expense/Rate Base:"</formula>
    </cfRule>
  </conditionalFormatting>
  <conditionalFormatting sqref="B451">
    <cfRule type="cellIs" dxfId="2798" priority="3666" stopIfTrue="1" operator="equal">
      <formula>"Title"</formula>
    </cfRule>
  </conditionalFormatting>
  <conditionalFormatting sqref="B451">
    <cfRule type="cellIs" dxfId="2797" priority="3667" stopIfTrue="1" operator="equal">
      <formula>"Adjustment to Income/Expense/Rate Base:"</formula>
    </cfRule>
  </conditionalFormatting>
  <conditionalFormatting sqref="B461">
    <cfRule type="cellIs" dxfId="2796" priority="3660" stopIfTrue="1" operator="equal">
      <formula>"Adjustment to Income/Expense/Rate Base:"</formula>
    </cfRule>
  </conditionalFormatting>
  <conditionalFormatting sqref="B455">
    <cfRule type="cellIs" dxfId="2795" priority="3661" stopIfTrue="1" operator="equal">
      <formula>"Title"</formula>
    </cfRule>
  </conditionalFormatting>
  <conditionalFormatting sqref="B455">
    <cfRule type="cellIs" dxfId="2794" priority="3662" stopIfTrue="1" operator="equal">
      <formula>"Adjustment to Income/Expense/Rate Base:"</formula>
    </cfRule>
  </conditionalFormatting>
  <conditionalFormatting sqref="B457">
    <cfRule type="cellIs" dxfId="2793" priority="3658" stopIfTrue="1" operator="equal">
      <formula>"Title"</formula>
    </cfRule>
  </conditionalFormatting>
  <conditionalFormatting sqref="B457">
    <cfRule type="cellIs" dxfId="2792" priority="3659" stopIfTrue="1" operator="equal">
      <formula>"Adjustment to Income/Expense/Rate Base:"</formula>
    </cfRule>
  </conditionalFormatting>
  <conditionalFormatting sqref="B456">
    <cfRule type="cellIs" dxfId="2791" priority="3656" stopIfTrue="1" operator="equal">
      <formula>"Title"</formula>
    </cfRule>
  </conditionalFormatting>
  <conditionalFormatting sqref="B456">
    <cfRule type="cellIs" dxfId="2790" priority="3657" stopIfTrue="1" operator="equal">
      <formula>"Adjustment to Income/Expense/Rate Base:"</formula>
    </cfRule>
  </conditionalFormatting>
  <conditionalFormatting sqref="B458">
    <cfRule type="cellIs" dxfId="2789" priority="3651" stopIfTrue="1" operator="equal">
      <formula>"Adjustment to Income/Expense/Rate Base:"</formula>
    </cfRule>
  </conditionalFormatting>
  <conditionalFormatting sqref="B453">
    <cfRule type="cellIs" dxfId="2788" priority="3654" stopIfTrue="1" operator="equal">
      <formula>"Title"</formula>
    </cfRule>
  </conditionalFormatting>
  <conditionalFormatting sqref="B453">
    <cfRule type="cellIs" dxfId="2787" priority="3655" stopIfTrue="1" operator="equal">
      <formula>"Adjustment to Income/Expense/Rate Base:"</formula>
    </cfRule>
  </conditionalFormatting>
  <conditionalFormatting sqref="B452">
    <cfRule type="cellIs" dxfId="2786" priority="3652" stopIfTrue="1" operator="equal">
      <formula>"Title"</formula>
    </cfRule>
  </conditionalFormatting>
  <conditionalFormatting sqref="B452">
    <cfRule type="cellIs" dxfId="2785" priority="3653" stopIfTrue="1" operator="equal">
      <formula>"Adjustment to Income/Expense/Rate Base:"</formula>
    </cfRule>
  </conditionalFormatting>
  <conditionalFormatting sqref="B459">
    <cfRule type="cellIs" dxfId="2784" priority="3646" stopIfTrue="1" operator="equal">
      <formula>"Adjustment to Income/Expense/Rate Base:"</formula>
    </cfRule>
  </conditionalFormatting>
  <conditionalFormatting sqref="B454">
    <cfRule type="cellIs" dxfId="2783" priority="3649" stopIfTrue="1" operator="equal">
      <formula>"Title"</formula>
    </cfRule>
  </conditionalFormatting>
  <conditionalFormatting sqref="B454">
    <cfRule type="cellIs" dxfId="2782" priority="3650" stopIfTrue="1" operator="equal">
      <formula>"Adjustment to Income/Expense/Rate Base:"</formula>
    </cfRule>
  </conditionalFormatting>
  <conditionalFormatting sqref="B453">
    <cfRule type="cellIs" dxfId="2781" priority="3647" stopIfTrue="1" operator="equal">
      <formula>"Title"</formula>
    </cfRule>
  </conditionalFormatting>
  <conditionalFormatting sqref="B453">
    <cfRule type="cellIs" dxfId="2780" priority="3648" stopIfTrue="1" operator="equal">
      <formula>"Adjustment to Income/Expense/Rate Base:"</formula>
    </cfRule>
  </conditionalFormatting>
  <conditionalFormatting sqref="B460">
    <cfRule type="cellIs" dxfId="2779" priority="3641" stopIfTrue="1" operator="equal">
      <formula>"Adjustment to Income/Expense/Rate Base:"</formula>
    </cfRule>
  </conditionalFormatting>
  <conditionalFormatting sqref="B455">
    <cfRule type="cellIs" dxfId="2778" priority="3644" stopIfTrue="1" operator="equal">
      <formula>"Title"</formula>
    </cfRule>
  </conditionalFormatting>
  <conditionalFormatting sqref="B455">
    <cfRule type="cellIs" dxfId="2777" priority="3645" stopIfTrue="1" operator="equal">
      <formula>"Adjustment to Income/Expense/Rate Base:"</formula>
    </cfRule>
  </conditionalFormatting>
  <conditionalFormatting sqref="B454">
    <cfRule type="cellIs" dxfId="2776" priority="3642" stopIfTrue="1" operator="equal">
      <formula>"Title"</formula>
    </cfRule>
  </conditionalFormatting>
  <conditionalFormatting sqref="B454">
    <cfRule type="cellIs" dxfId="2775" priority="3643" stopIfTrue="1" operator="equal">
      <formula>"Adjustment to Income/Expense/Rate Base:"</formula>
    </cfRule>
  </conditionalFormatting>
  <conditionalFormatting sqref="B461">
    <cfRule type="cellIs" dxfId="2774" priority="3636" stopIfTrue="1" operator="equal">
      <formula>"Adjustment to Income/Expense/Rate Base:"</formula>
    </cfRule>
  </conditionalFormatting>
  <conditionalFormatting sqref="B456">
    <cfRule type="cellIs" dxfId="2773" priority="3639" stopIfTrue="1" operator="equal">
      <formula>"Title"</formula>
    </cfRule>
  </conditionalFormatting>
  <conditionalFormatting sqref="B456">
    <cfRule type="cellIs" dxfId="2772" priority="3640" stopIfTrue="1" operator="equal">
      <formula>"Adjustment to Income/Expense/Rate Base:"</formula>
    </cfRule>
  </conditionalFormatting>
  <conditionalFormatting sqref="B455">
    <cfRule type="cellIs" dxfId="2771" priority="3637" stopIfTrue="1" operator="equal">
      <formula>"Title"</formula>
    </cfRule>
  </conditionalFormatting>
  <conditionalFormatting sqref="B455">
    <cfRule type="cellIs" dxfId="2770" priority="3638" stopIfTrue="1" operator="equal">
      <formula>"Adjustment to Income/Expense/Rate Base:"</formula>
    </cfRule>
  </conditionalFormatting>
  <conditionalFormatting sqref="B457">
    <cfRule type="cellIs" dxfId="2769" priority="3631" stopIfTrue="1" operator="equal">
      <formula>"Adjustment to Income/Expense/Rate Base:"</formula>
    </cfRule>
  </conditionalFormatting>
  <conditionalFormatting sqref="B452">
    <cfRule type="cellIs" dxfId="2768" priority="3634" stopIfTrue="1" operator="equal">
      <formula>"Title"</formula>
    </cfRule>
  </conditionalFormatting>
  <conditionalFormatting sqref="B452">
    <cfRule type="cellIs" dxfId="2767" priority="3635" stopIfTrue="1" operator="equal">
      <formula>"Adjustment to Income/Expense/Rate Base:"</formula>
    </cfRule>
  </conditionalFormatting>
  <conditionalFormatting sqref="B451">
    <cfRule type="cellIs" dxfId="2766" priority="3632" stopIfTrue="1" operator="equal">
      <formula>"Title"</formula>
    </cfRule>
  </conditionalFormatting>
  <conditionalFormatting sqref="B451">
    <cfRule type="cellIs" dxfId="2765" priority="3633" stopIfTrue="1" operator="equal">
      <formula>"Adjustment to Income/Expense/Rate Base:"</formula>
    </cfRule>
  </conditionalFormatting>
  <conditionalFormatting sqref="B458">
    <cfRule type="cellIs" dxfId="2764" priority="3626" stopIfTrue="1" operator="equal">
      <formula>"Adjustment to Income/Expense/Rate Base:"</formula>
    </cfRule>
  </conditionalFormatting>
  <conditionalFormatting sqref="B453">
    <cfRule type="cellIs" dxfId="2763" priority="3629" stopIfTrue="1" operator="equal">
      <formula>"Title"</formula>
    </cfRule>
  </conditionalFormatting>
  <conditionalFormatting sqref="B453">
    <cfRule type="cellIs" dxfId="2762" priority="3630" stopIfTrue="1" operator="equal">
      <formula>"Adjustment to Income/Expense/Rate Base:"</formula>
    </cfRule>
  </conditionalFormatting>
  <conditionalFormatting sqref="B452">
    <cfRule type="cellIs" dxfId="2761" priority="3627" stopIfTrue="1" operator="equal">
      <formula>"Title"</formula>
    </cfRule>
  </conditionalFormatting>
  <conditionalFormatting sqref="B452">
    <cfRule type="cellIs" dxfId="2760" priority="3628" stopIfTrue="1" operator="equal">
      <formula>"Adjustment to Income/Expense/Rate Base:"</formula>
    </cfRule>
  </conditionalFormatting>
  <conditionalFormatting sqref="B456">
    <cfRule type="cellIs" dxfId="2759" priority="3621" stopIfTrue="1" operator="equal">
      <formula>"Adjustment to Income/Expense/Rate Base:"</formula>
    </cfRule>
  </conditionalFormatting>
  <conditionalFormatting sqref="B451">
    <cfRule type="cellIs" dxfId="2758" priority="3624" stopIfTrue="1" operator="equal">
      <formula>"Title"</formula>
    </cfRule>
  </conditionalFormatting>
  <conditionalFormatting sqref="B451">
    <cfRule type="cellIs" dxfId="2757" priority="3625" stopIfTrue="1" operator="equal">
      <formula>"Adjustment to Income/Expense/Rate Base:"</formula>
    </cfRule>
  </conditionalFormatting>
  <conditionalFormatting sqref="B457">
    <cfRule type="cellIs" dxfId="2756" priority="3616" stopIfTrue="1" operator="equal">
      <formula>"Adjustment to Income/Expense/Rate Base:"</formula>
    </cfRule>
  </conditionalFormatting>
  <conditionalFormatting sqref="B452">
    <cfRule type="cellIs" dxfId="2755" priority="3619" stopIfTrue="1" operator="equal">
      <formula>"Title"</formula>
    </cfRule>
  </conditionalFormatting>
  <conditionalFormatting sqref="B452">
    <cfRule type="cellIs" dxfId="2754" priority="3620" stopIfTrue="1" operator="equal">
      <formula>"Adjustment to Income/Expense/Rate Base:"</formula>
    </cfRule>
  </conditionalFormatting>
  <conditionalFormatting sqref="B451">
    <cfRule type="cellIs" dxfId="2753" priority="3617" stopIfTrue="1" operator="equal">
      <formula>"Title"</formula>
    </cfRule>
  </conditionalFormatting>
  <conditionalFormatting sqref="B451">
    <cfRule type="cellIs" dxfId="2752" priority="3618" stopIfTrue="1" operator="equal">
      <formula>"Adjustment to Income/Expense/Rate Base:"</formula>
    </cfRule>
  </conditionalFormatting>
  <conditionalFormatting sqref="B453">
    <cfRule type="cellIs" dxfId="2751" priority="3611" stopIfTrue="1" operator="equal">
      <formula>"Adjustment to Income/Expense/Rate Base:"</formula>
    </cfRule>
  </conditionalFormatting>
  <conditionalFormatting sqref="B454">
    <cfRule type="cellIs" dxfId="2750" priority="3606" stopIfTrue="1" operator="equal">
      <formula>"Adjustment to Income/Expense/Rate Base:"</formula>
    </cfRule>
  </conditionalFormatting>
  <conditionalFormatting sqref="B455">
    <cfRule type="cellIs" dxfId="2749" priority="3601" stopIfTrue="1" operator="equal">
      <formula>"Adjustment to Income/Expense/Rate Base:"</formula>
    </cfRule>
  </conditionalFormatting>
  <conditionalFormatting sqref="B456">
    <cfRule type="cellIs" dxfId="2748" priority="3596" stopIfTrue="1" operator="equal">
      <formula>"Adjustment to Income/Expense/Rate Base:"</formula>
    </cfRule>
  </conditionalFormatting>
  <conditionalFormatting sqref="B451">
    <cfRule type="cellIs" dxfId="2747" priority="3599" stopIfTrue="1" operator="equal">
      <formula>"Title"</formula>
    </cfRule>
  </conditionalFormatting>
  <conditionalFormatting sqref="B451">
    <cfRule type="cellIs" dxfId="2746" priority="3600" stopIfTrue="1" operator="equal">
      <formula>"Adjustment to Income/Expense/Rate Base:"</formula>
    </cfRule>
  </conditionalFormatting>
  <conditionalFormatting sqref="B452">
    <cfRule type="cellIs" dxfId="2745" priority="3591" stopIfTrue="1" operator="equal">
      <formula>"Adjustment to Income/Expense/Rate Base:"</formula>
    </cfRule>
  </conditionalFormatting>
  <conditionalFormatting sqref="B453">
    <cfRule type="cellIs" dxfId="2744" priority="3586" stopIfTrue="1" operator="equal">
      <formula>"Adjustment to Income/Expense/Rate Base:"</formula>
    </cfRule>
  </conditionalFormatting>
  <conditionalFormatting sqref="B457">
    <cfRule type="cellIs" dxfId="2743" priority="3581" stopIfTrue="1" operator="equal">
      <formula>"Adjustment to Income/Expense/Rate Base:"</formula>
    </cfRule>
  </conditionalFormatting>
  <conditionalFormatting sqref="B452">
    <cfRule type="cellIs" dxfId="2742" priority="3584" stopIfTrue="1" operator="equal">
      <formula>"Title"</formula>
    </cfRule>
  </conditionalFormatting>
  <conditionalFormatting sqref="B452">
    <cfRule type="cellIs" dxfId="2741" priority="3585" stopIfTrue="1" operator="equal">
      <formula>"Adjustment to Income/Expense/Rate Base:"</formula>
    </cfRule>
  </conditionalFormatting>
  <conditionalFormatting sqref="B451">
    <cfRule type="cellIs" dxfId="2740" priority="3582" stopIfTrue="1" operator="equal">
      <formula>"Title"</formula>
    </cfRule>
  </conditionalFormatting>
  <conditionalFormatting sqref="B451">
    <cfRule type="cellIs" dxfId="2739" priority="3583" stopIfTrue="1" operator="equal">
      <formula>"Adjustment to Income/Expense/Rate Base:"</formula>
    </cfRule>
  </conditionalFormatting>
  <conditionalFormatting sqref="B458">
    <cfRule type="cellIs" dxfId="2738" priority="3576" stopIfTrue="1" operator="equal">
      <formula>"Adjustment to Income/Expense/Rate Base:"</formula>
    </cfRule>
  </conditionalFormatting>
  <conditionalFormatting sqref="B453">
    <cfRule type="cellIs" dxfId="2737" priority="3579" stopIfTrue="1" operator="equal">
      <formula>"Title"</formula>
    </cfRule>
  </conditionalFormatting>
  <conditionalFormatting sqref="B453">
    <cfRule type="cellIs" dxfId="2736" priority="3580" stopIfTrue="1" operator="equal">
      <formula>"Adjustment to Income/Expense/Rate Base:"</formula>
    </cfRule>
  </conditionalFormatting>
  <conditionalFormatting sqref="B452">
    <cfRule type="cellIs" dxfId="2735" priority="3577" stopIfTrue="1" operator="equal">
      <formula>"Title"</formula>
    </cfRule>
  </conditionalFormatting>
  <conditionalFormatting sqref="B452">
    <cfRule type="cellIs" dxfId="2734" priority="3578" stopIfTrue="1" operator="equal">
      <formula>"Adjustment to Income/Expense/Rate Base:"</formula>
    </cfRule>
  </conditionalFormatting>
  <conditionalFormatting sqref="B454">
    <cfRule type="cellIs" dxfId="2733" priority="3571" stopIfTrue="1" operator="equal">
      <formula>"Adjustment to Income/Expense/Rate Base:"</formula>
    </cfRule>
  </conditionalFormatting>
  <conditionalFormatting sqref="B455">
    <cfRule type="cellIs" dxfId="2732" priority="3566" stopIfTrue="1" operator="equal">
      <formula>"Adjustment to Income/Expense/Rate Base:"</formula>
    </cfRule>
  </conditionalFormatting>
  <conditionalFormatting sqref="B452">
    <cfRule type="cellIs" dxfId="2731" priority="3559" stopIfTrue="1" operator="equal">
      <formula>"Title"</formula>
    </cfRule>
  </conditionalFormatting>
  <conditionalFormatting sqref="B452">
    <cfRule type="cellIs" dxfId="2730" priority="3560" stopIfTrue="1" operator="equal">
      <formula>"Adjustment to Income/Expense/Rate Base:"</formula>
    </cfRule>
  </conditionalFormatting>
  <conditionalFormatting sqref="B456">
    <cfRule type="cellIs" dxfId="2729" priority="3561" stopIfTrue="1" operator="equal">
      <formula>"Adjustment to Income/Expense/Rate Base:"</formula>
    </cfRule>
  </conditionalFormatting>
  <conditionalFormatting sqref="B451">
    <cfRule type="cellIs" dxfId="2728" priority="3564" stopIfTrue="1" operator="equal">
      <formula>"Title"</formula>
    </cfRule>
  </conditionalFormatting>
  <conditionalFormatting sqref="B451">
    <cfRule type="cellIs" dxfId="2727" priority="3565" stopIfTrue="1" operator="equal">
      <formula>"Adjustment to Income/Expense/Rate Base:"</formula>
    </cfRule>
  </conditionalFormatting>
  <conditionalFormatting sqref="B457">
    <cfRule type="cellIs" dxfId="2726" priority="3556" stopIfTrue="1" operator="equal">
      <formula>"Adjustment to Income/Expense/Rate Base:"</formula>
    </cfRule>
  </conditionalFormatting>
  <conditionalFormatting sqref="B451">
    <cfRule type="cellIs" dxfId="2725" priority="3557" stopIfTrue="1" operator="equal">
      <formula>"Title"</formula>
    </cfRule>
  </conditionalFormatting>
  <conditionalFormatting sqref="B451">
    <cfRule type="cellIs" dxfId="2724" priority="3558" stopIfTrue="1" operator="equal">
      <formula>"Adjustment to Income/Expense/Rate Base:"</formula>
    </cfRule>
  </conditionalFormatting>
  <conditionalFormatting sqref="B453">
    <cfRule type="cellIs" dxfId="2723" priority="3551" stopIfTrue="1" operator="equal">
      <formula>"Adjustment to Income/Expense/Rate Base:"</formula>
    </cfRule>
  </conditionalFormatting>
  <conditionalFormatting sqref="B454">
    <cfRule type="cellIs" dxfId="2722" priority="3546" stopIfTrue="1" operator="equal">
      <formula>"Adjustment to Income/Expense/Rate Base:"</formula>
    </cfRule>
  </conditionalFormatting>
  <conditionalFormatting sqref="B459">
    <cfRule type="cellIs" dxfId="2721" priority="3541" stopIfTrue="1" operator="equal">
      <formula>"Adjustment to Income/Expense/Rate Base:"</formula>
    </cfRule>
  </conditionalFormatting>
  <conditionalFormatting sqref="B454">
    <cfRule type="cellIs" dxfId="2720" priority="3544" stopIfTrue="1" operator="equal">
      <formula>"Title"</formula>
    </cfRule>
  </conditionalFormatting>
  <conditionalFormatting sqref="B454">
    <cfRule type="cellIs" dxfId="2719" priority="3545" stopIfTrue="1" operator="equal">
      <formula>"Adjustment to Income/Expense/Rate Base:"</formula>
    </cfRule>
  </conditionalFormatting>
  <conditionalFormatting sqref="B453">
    <cfRule type="cellIs" dxfId="2718" priority="3542" stopIfTrue="1" operator="equal">
      <formula>"Title"</formula>
    </cfRule>
  </conditionalFormatting>
  <conditionalFormatting sqref="B453">
    <cfRule type="cellIs" dxfId="2717" priority="3543" stopIfTrue="1" operator="equal">
      <formula>"Adjustment to Income/Expense/Rate Base:"</formula>
    </cfRule>
  </conditionalFormatting>
  <conditionalFormatting sqref="B460">
    <cfRule type="cellIs" dxfId="2716" priority="3536" stopIfTrue="1" operator="equal">
      <formula>"Adjustment to Income/Expense/Rate Base:"</formula>
    </cfRule>
  </conditionalFormatting>
  <conditionalFormatting sqref="B455">
    <cfRule type="cellIs" dxfId="2715" priority="3539" stopIfTrue="1" operator="equal">
      <formula>"Title"</formula>
    </cfRule>
  </conditionalFormatting>
  <conditionalFormatting sqref="B455">
    <cfRule type="cellIs" dxfId="2714" priority="3540" stopIfTrue="1" operator="equal">
      <formula>"Adjustment to Income/Expense/Rate Base:"</formula>
    </cfRule>
  </conditionalFormatting>
  <conditionalFormatting sqref="B454">
    <cfRule type="cellIs" dxfId="2713" priority="3537" stopIfTrue="1" operator="equal">
      <formula>"Title"</formula>
    </cfRule>
  </conditionalFormatting>
  <conditionalFormatting sqref="B454">
    <cfRule type="cellIs" dxfId="2712" priority="3538" stopIfTrue="1" operator="equal">
      <formula>"Adjustment to Income/Expense/Rate Base:"</formula>
    </cfRule>
  </conditionalFormatting>
  <conditionalFormatting sqref="B456">
    <cfRule type="cellIs" dxfId="2711" priority="3531" stopIfTrue="1" operator="equal">
      <formula>"Adjustment to Income/Expense/Rate Base:"</formula>
    </cfRule>
  </conditionalFormatting>
  <conditionalFormatting sqref="B451">
    <cfRule type="cellIs" dxfId="2710" priority="3534" stopIfTrue="1" operator="equal">
      <formula>"Title"</formula>
    </cfRule>
  </conditionalFormatting>
  <conditionalFormatting sqref="B451">
    <cfRule type="cellIs" dxfId="2709" priority="3535" stopIfTrue="1" operator="equal">
      <formula>"Adjustment to Income/Expense/Rate Base:"</formula>
    </cfRule>
  </conditionalFormatting>
  <conditionalFormatting sqref="B453">
    <cfRule type="cellIs" dxfId="2708" priority="3524" stopIfTrue="1" operator="equal">
      <formula>"Title"</formula>
    </cfRule>
  </conditionalFormatting>
  <conditionalFormatting sqref="B453">
    <cfRule type="cellIs" dxfId="2707" priority="3525" stopIfTrue="1" operator="equal">
      <formula>"Adjustment to Income/Expense/Rate Base:"</formula>
    </cfRule>
  </conditionalFormatting>
  <conditionalFormatting sqref="B457">
    <cfRule type="cellIs" dxfId="2706" priority="3526" stopIfTrue="1" operator="equal">
      <formula>"Adjustment to Income/Expense/Rate Base:"</formula>
    </cfRule>
  </conditionalFormatting>
  <conditionalFormatting sqref="B452">
    <cfRule type="cellIs" dxfId="2705" priority="3529" stopIfTrue="1" operator="equal">
      <formula>"Title"</formula>
    </cfRule>
  </conditionalFormatting>
  <conditionalFormatting sqref="B452">
    <cfRule type="cellIs" dxfId="2704" priority="3530" stopIfTrue="1" operator="equal">
      <formula>"Adjustment to Income/Expense/Rate Base:"</formula>
    </cfRule>
  </conditionalFormatting>
  <conditionalFormatting sqref="B451">
    <cfRule type="cellIs" dxfId="2703" priority="3527" stopIfTrue="1" operator="equal">
      <formula>"Title"</formula>
    </cfRule>
  </conditionalFormatting>
  <conditionalFormatting sqref="B451">
    <cfRule type="cellIs" dxfId="2702" priority="3528" stopIfTrue="1" operator="equal">
      <formula>"Adjustment to Income/Expense/Rate Base:"</formula>
    </cfRule>
  </conditionalFormatting>
  <conditionalFormatting sqref="B458">
    <cfRule type="cellIs" dxfId="2701" priority="3521" stopIfTrue="1" operator="equal">
      <formula>"Adjustment to Income/Expense/Rate Base:"</formula>
    </cfRule>
  </conditionalFormatting>
  <conditionalFormatting sqref="B452">
    <cfRule type="cellIs" dxfId="2700" priority="3522" stopIfTrue="1" operator="equal">
      <formula>"Title"</formula>
    </cfRule>
  </conditionalFormatting>
  <conditionalFormatting sqref="B452">
    <cfRule type="cellIs" dxfId="2699" priority="3523" stopIfTrue="1" operator="equal">
      <formula>"Adjustment to Income/Expense/Rate Base:"</formula>
    </cfRule>
  </conditionalFormatting>
  <conditionalFormatting sqref="B459">
    <cfRule type="cellIs" dxfId="2698" priority="3516" stopIfTrue="1" operator="equal">
      <formula>"Adjustment to Income/Expense/Rate Base:"</formula>
    </cfRule>
  </conditionalFormatting>
  <conditionalFormatting sqref="B454">
    <cfRule type="cellIs" dxfId="2697" priority="3519" stopIfTrue="1" operator="equal">
      <formula>"Title"</formula>
    </cfRule>
  </conditionalFormatting>
  <conditionalFormatting sqref="B454">
    <cfRule type="cellIs" dxfId="2696" priority="3520" stopIfTrue="1" operator="equal">
      <formula>"Adjustment to Income/Expense/Rate Base:"</formula>
    </cfRule>
  </conditionalFormatting>
  <conditionalFormatting sqref="B453">
    <cfRule type="cellIs" dxfId="2695" priority="3517" stopIfTrue="1" operator="equal">
      <formula>"Title"</formula>
    </cfRule>
  </conditionalFormatting>
  <conditionalFormatting sqref="B453">
    <cfRule type="cellIs" dxfId="2694" priority="3518" stopIfTrue="1" operator="equal">
      <formula>"Adjustment to Income/Expense/Rate Base:"</formula>
    </cfRule>
  </conditionalFormatting>
  <conditionalFormatting sqref="B455">
    <cfRule type="cellIs" dxfId="2693" priority="3511" stopIfTrue="1" operator="equal">
      <formula>"Adjustment to Income/Expense/Rate Base:"</formula>
    </cfRule>
  </conditionalFormatting>
  <conditionalFormatting sqref="B455">
    <cfRule type="cellIs" dxfId="2692" priority="3504" stopIfTrue="1" operator="equal">
      <formula>"Title"</formula>
    </cfRule>
  </conditionalFormatting>
  <conditionalFormatting sqref="B455">
    <cfRule type="cellIs" dxfId="2691" priority="3505" stopIfTrue="1" operator="equal">
      <formula>"Adjustment to Income/Expense/Rate Base:"</formula>
    </cfRule>
  </conditionalFormatting>
  <conditionalFormatting sqref="B456">
    <cfRule type="cellIs" dxfId="2690" priority="3506" stopIfTrue="1" operator="equal">
      <formula>"Adjustment to Income/Expense/Rate Base:"</formula>
    </cfRule>
  </conditionalFormatting>
  <conditionalFormatting sqref="B451">
    <cfRule type="cellIs" dxfId="2689" priority="3509" stopIfTrue="1" operator="equal">
      <formula>"Title"</formula>
    </cfRule>
  </conditionalFormatting>
  <conditionalFormatting sqref="B451">
    <cfRule type="cellIs" dxfId="2688" priority="3510" stopIfTrue="1" operator="equal">
      <formula>"Adjustment to Income/Expense/Rate Base:"</formula>
    </cfRule>
  </conditionalFormatting>
  <conditionalFormatting sqref="B456">
    <cfRule type="cellIs" dxfId="2687" priority="3499" stopIfTrue="1" operator="equal">
      <formula>"Title"</formula>
    </cfRule>
  </conditionalFormatting>
  <conditionalFormatting sqref="B456">
    <cfRule type="cellIs" dxfId="2686" priority="3500" stopIfTrue="1" operator="equal">
      <formula>"Adjustment to Income/Expense/Rate Base:"</formula>
    </cfRule>
  </conditionalFormatting>
  <conditionalFormatting sqref="B460">
    <cfRule type="cellIs" dxfId="2685" priority="3501" stopIfTrue="1" operator="equal">
      <formula>"Adjustment to Income/Expense/Rate Base:"</formula>
    </cfRule>
  </conditionalFormatting>
  <conditionalFormatting sqref="B454">
    <cfRule type="cellIs" dxfId="2684" priority="3502" stopIfTrue="1" operator="equal">
      <formula>"Title"</formula>
    </cfRule>
  </conditionalFormatting>
  <conditionalFormatting sqref="B454">
    <cfRule type="cellIs" dxfId="2683" priority="3503" stopIfTrue="1" operator="equal">
      <formula>"Adjustment to Income/Expense/Rate Base:"</formula>
    </cfRule>
  </conditionalFormatting>
  <conditionalFormatting sqref="B461">
    <cfRule type="cellIs" dxfId="2682" priority="3496" stopIfTrue="1" operator="equal">
      <formula>"Adjustment to Income/Expense/Rate Base:"</formula>
    </cfRule>
  </conditionalFormatting>
  <conditionalFormatting sqref="B455">
    <cfRule type="cellIs" dxfId="2681" priority="3497" stopIfTrue="1" operator="equal">
      <formula>"Title"</formula>
    </cfRule>
  </conditionalFormatting>
  <conditionalFormatting sqref="B455">
    <cfRule type="cellIs" dxfId="2680" priority="3498" stopIfTrue="1" operator="equal">
      <formula>"Adjustment to Income/Expense/Rate Base:"</formula>
    </cfRule>
  </conditionalFormatting>
  <conditionalFormatting sqref="B457">
    <cfRule type="cellIs" dxfId="2679" priority="3491" stopIfTrue="1" operator="equal">
      <formula>"Adjustment to Income/Expense/Rate Base:"</formula>
    </cfRule>
  </conditionalFormatting>
  <conditionalFormatting sqref="B452">
    <cfRule type="cellIs" dxfId="2678" priority="3494" stopIfTrue="1" operator="equal">
      <formula>"Title"</formula>
    </cfRule>
  </conditionalFormatting>
  <conditionalFormatting sqref="B452">
    <cfRule type="cellIs" dxfId="2677" priority="3495" stopIfTrue="1" operator="equal">
      <formula>"Adjustment to Income/Expense/Rate Base:"</formula>
    </cfRule>
  </conditionalFormatting>
  <conditionalFormatting sqref="B451">
    <cfRule type="cellIs" dxfId="2676" priority="3492" stopIfTrue="1" operator="equal">
      <formula>"Title"</formula>
    </cfRule>
  </conditionalFormatting>
  <conditionalFormatting sqref="B451">
    <cfRule type="cellIs" dxfId="2675" priority="3493" stopIfTrue="1" operator="equal">
      <formula>"Adjustment to Income/Expense/Rate Base:"</formula>
    </cfRule>
  </conditionalFormatting>
  <conditionalFormatting sqref="B458">
    <cfRule type="cellIs" dxfId="2674" priority="3486" stopIfTrue="1" operator="equal">
      <formula>"Adjustment to Income/Expense/Rate Base:"</formula>
    </cfRule>
  </conditionalFormatting>
  <conditionalFormatting sqref="B453">
    <cfRule type="cellIs" dxfId="2673" priority="3489" stopIfTrue="1" operator="equal">
      <formula>"Title"</formula>
    </cfRule>
  </conditionalFormatting>
  <conditionalFormatting sqref="B453">
    <cfRule type="cellIs" dxfId="2672" priority="3490" stopIfTrue="1" operator="equal">
      <formula>"Adjustment to Income/Expense/Rate Base:"</formula>
    </cfRule>
  </conditionalFormatting>
  <conditionalFormatting sqref="B452">
    <cfRule type="cellIs" dxfId="2671" priority="3487" stopIfTrue="1" operator="equal">
      <formula>"Title"</formula>
    </cfRule>
  </conditionalFormatting>
  <conditionalFormatting sqref="B452">
    <cfRule type="cellIs" dxfId="2670" priority="3488" stopIfTrue="1" operator="equal">
      <formula>"Adjustment to Income/Expense/Rate Base:"</formula>
    </cfRule>
  </conditionalFormatting>
  <conditionalFormatting sqref="B459">
    <cfRule type="cellIs" dxfId="2669" priority="3481" stopIfTrue="1" operator="equal">
      <formula>"Adjustment to Income/Expense/Rate Base:"</formula>
    </cfRule>
  </conditionalFormatting>
  <conditionalFormatting sqref="B454">
    <cfRule type="cellIs" dxfId="2668" priority="3484" stopIfTrue="1" operator="equal">
      <formula>"Title"</formula>
    </cfRule>
  </conditionalFormatting>
  <conditionalFormatting sqref="B454">
    <cfRule type="cellIs" dxfId="2667" priority="3485" stopIfTrue="1" operator="equal">
      <formula>"Adjustment to Income/Expense/Rate Base:"</formula>
    </cfRule>
  </conditionalFormatting>
  <conditionalFormatting sqref="B453">
    <cfRule type="cellIs" dxfId="2666" priority="3482" stopIfTrue="1" operator="equal">
      <formula>"Title"</formula>
    </cfRule>
  </conditionalFormatting>
  <conditionalFormatting sqref="B453">
    <cfRule type="cellIs" dxfId="2665" priority="3483" stopIfTrue="1" operator="equal">
      <formula>"Adjustment to Income/Expense/Rate Base:"</formula>
    </cfRule>
  </conditionalFormatting>
  <conditionalFormatting sqref="B460">
    <cfRule type="cellIs" dxfId="2664" priority="3476" stopIfTrue="1" operator="equal">
      <formula>"Adjustment to Income/Expense/Rate Base:"</formula>
    </cfRule>
  </conditionalFormatting>
  <conditionalFormatting sqref="B455">
    <cfRule type="cellIs" dxfId="2663" priority="3479" stopIfTrue="1" operator="equal">
      <formula>"Title"</formula>
    </cfRule>
  </conditionalFormatting>
  <conditionalFormatting sqref="B455">
    <cfRule type="cellIs" dxfId="2662" priority="3480" stopIfTrue="1" operator="equal">
      <formula>"Adjustment to Income/Expense/Rate Base:"</formula>
    </cfRule>
  </conditionalFormatting>
  <conditionalFormatting sqref="B454">
    <cfRule type="cellIs" dxfId="2661" priority="3477" stopIfTrue="1" operator="equal">
      <formula>"Title"</formula>
    </cfRule>
  </conditionalFormatting>
  <conditionalFormatting sqref="B454">
    <cfRule type="cellIs" dxfId="2660" priority="3478" stopIfTrue="1" operator="equal">
      <formula>"Adjustment to Income/Expense/Rate Base:"</formula>
    </cfRule>
  </conditionalFormatting>
  <conditionalFormatting sqref="B456">
    <cfRule type="cellIs" dxfId="2659" priority="3471" stopIfTrue="1" operator="equal">
      <formula>"Adjustment to Income/Expense/Rate Base:"</formula>
    </cfRule>
  </conditionalFormatting>
  <conditionalFormatting sqref="B451">
    <cfRule type="cellIs" dxfId="2658" priority="3474" stopIfTrue="1" operator="equal">
      <formula>"Title"</formula>
    </cfRule>
  </conditionalFormatting>
  <conditionalFormatting sqref="B451">
    <cfRule type="cellIs" dxfId="2657" priority="3475" stopIfTrue="1" operator="equal">
      <formula>"Adjustment to Income/Expense/Rate Base:"</formula>
    </cfRule>
  </conditionalFormatting>
  <conditionalFormatting sqref="B457">
    <cfRule type="cellIs" dxfId="2656" priority="3466" stopIfTrue="1" operator="equal">
      <formula>"Adjustment to Income/Expense/Rate Base:"</formula>
    </cfRule>
  </conditionalFormatting>
  <conditionalFormatting sqref="B452">
    <cfRule type="cellIs" dxfId="2655" priority="3469" stopIfTrue="1" operator="equal">
      <formula>"Title"</formula>
    </cfRule>
  </conditionalFormatting>
  <conditionalFormatting sqref="B452">
    <cfRule type="cellIs" dxfId="2654" priority="3470" stopIfTrue="1" operator="equal">
      <formula>"Adjustment to Income/Expense/Rate Base:"</formula>
    </cfRule>
  </conditionalFormatting>
  <conditionalFormatting sqref="B451">
    <cfRule type="cellIs" dxfId="2653" priority="3467" stopIfTrue="1" operator="equal">
      <formula>"Title"</formula>
    </cfRule>
  </conditionalFormatting>
  <conditionalFormatting sqref="B451">
    <cfRule type="cellIs" dxfId="2652" priority="3468" stopIfTrue="1" operator="equal">
      <formula>"Adjustment to Income/Expense/Rate Base:"</formula>
    </cfRule>
  </conditionalFormatting>
  <conditionalFormatting sqref="B455">
    <cfRule type="cellIs" dxfId="2651" priority="3461" stopIfTrue="1" operator="equal">
      <formula>"Adjustment to Income/Expense/Rate Base:"</formula>
    </cfRule>
  </conditionalFormatting>
  <conditionalFormatting sqref="B456">
    <cfRule type="cellIs" dxfId="2650" priority="3456" stopIfTrue="1" operator="equal">
      <formula>"Adjustment to Income/Expense/Rate Base:"</formula>
    </cfRule>
  </conditionalFormatting>
  <conditionalFormatting sqref="B451">
    <cfRule type="cellIs" dxfId="2649" priority="3459" stopIfTrue="1" operator="equal">
      <formula>"Title"</formula>
    </cfRule>
  </conditionalFormatting>
  <conditionalFormatting sqref="B451">
    <cfRule type="cellIs" dxfId="2648" priority="3460" stopIfTrue="1" operator="equal">
      <formula>"Adjustment to Income/Expense/Rate Base:"</formula>
    </cfRule>
  </conditionalFormatting>
  <conditionalFormatting sqref="B452">
    <cfRule type="cellIs" dxfId="2647" priority="3451" stopIfTrue="1" operator="equal">
      <formula>"Adjustment to Income/Expense/Rate Base:"</formula>
    </cfRule>
  </conditionalFormatting>
  <conditionalFormatting sqref="B453">
    <cfRule type="cellIs" dxfId="2646" priority="3446" stopIfTrue="1" operator="equal">
      <formula>"Adjustment to Income/Expense/Rate Base:"</formula>
    </cfRule>
  </conditionalFormatting>
  <conditionalFormatting sqref="B454">
    <cfRule type="cellIs" dxfId="2645" priority="3441" stopIfTrue="1" operator="equal">
      <formula>"Adjustment to Income/Expense/Rate Base:"</formula>
    </cfRule>
  </conditionalFormatting>
  <conditionalFormatting sqref="B455">
    <cfRule type="cellIs" dxfId="2644" priority="3436" stopIfTrue="1" operator="equal">
      <formula>"Adjustment to Income/Expense/Rate Base:"</formula>
    </cfRule>
  </conditionalFormatting>
  <conditionalFormatting sqref="B451">
    <cfRule type="cellIs" dxfId="2643" priority="3431" stopIfTrue="1" operator="equal">
      <formula>"Adjustment to Income/Expense/Rate Base:"</formula>
    </cfRule>
  </conditionalFormatting>
  <conditionalFormatting sqref="B452">
    <cfRule type="cellIs" dxfId="2642" priority="3426" stopIfTrue="1" operator="equal">
      <formula>"Adjustment to Income/Expense/Rate Base:"</formula>
    </cfRule>
  </conditionalFormatting>
  <conditionalFormatting sqref="B456">
    <cfRule type="cellIs" dxfId="2641" priority="3421" stopIfTrue="1" operator="equal">
      <formula>"Adjustment to Income/Expense/Rate Base:"</formula>
    </cfRule>
  </conditionalFormatting>
  <conditionalFormatting sqref="B451">
    <cfRule type="cellIs" dxfId="2640" priority="3424" stopIfTrue="1" operator="equal">
      <formula>"Title"</formula>
    </cfRule>
  </conditionalFormatting>
  <conditionalFormatting sqref="B451">
    <cfRule type="cellIs" dxfId="2639" priority="3425" stopIfTrue="1" operator="equal">
      <formula>"Adjustment to Income/Expense/Rate Base:"</formula>
    </cfRule>
  </conditionalFormatting>
  <conditionalFormatting sqref="B457">
    <cfRule type="cellIs" dxfId="2638" priority="3416" stopIfTrue="1" operator="equal">
      <formula>"Adjustment to Income/Expense/Rate Base:"</formula>
    </cfRule>
  </conditionalFormatting>
  <conditionalFormatting sqref="B452">
    <cfRule type="cellIs" dxfId="2637" priority="3419" stopIfTrue="1" operator="equal">
      <formula>"Title"</formula>
    </cfRule>
  </conditionalFormatting>
  <conditionalFormatting sqref="B452">
    <cfRule type="cellIs" dxfId="2636" priority="3420" stopIfTrue="1" operator="equal">
      <formula>"Adjustment to Income/Expense/Rate Base:"</formula>
    </cfRule>
  </conditionalFormatting>
  <conditionalFormatting sqref="B451">
    <cfRule type="cellIs" dxfId="2635" priority="3417" stopIfTrue="1" operator="equal">
      <formula>"Title"</formula>
    </cfRule>
  </conditionalFormatting>
  <conditionalFormatting sqref="B451">
    <cfRule type="cellIs" dxfId="2634" priority="3418" stopIfTrue="1" operator="equal">
      <formula>"Adjustment to Income/Expense/Rate Base:"</formula>
    </cfRule>
  </conditionalFormatting>
  <conditionalFormatting sqref="B453">
    <cfRule type="cellIs" dxfId="2633" priority="3411" stopIfTrue="1" operator="equal">
      <formula>"Adjustment to Income/Expense/Rate Base:"</formula>
    </cfRule>
  </conditionalFormatting>
  <conditionalFormatting sqref="B454">
    <cfRule type="cellIs" dxfId="2632" priority="3406" stopIfTrue="1" operator="equal">
      <formula>"Adjustment to Income/Expense/Rate Base:"</formula>
    </cfRule>
  </conditionalFormatting>
  <conditionalFormatting sqref="B455">
    <cfRule type="cellIs" dxfId="2631" priority="3401" stopIfTrue="1" operator="equal">
      <formula>"Adjustment to Income/Expense/Rate Base:"</formula>
    </cfRule>
  </conditionalFormatting>
  <conditionalFormatting sqref="B456">
    <cfRule type="cellIs" dxfId="2630" priority="3396" stopIfTrue="1" operator="equal">
      <formula>"Adjustment to Income/Expense/Rate Base:"</formula>
    </cfRule>
  </conditionalFormatting>
  <conditionalFormatting sqref="B451">
    <cfRule type="cellIs" dxfId="2629" priority="3399" stopIfTrue="1" operator="equal">
      <formula>"Title"</formula>
    </cfRule>
  </conditionalFormatting>
  <conditionalFormatting sqref="B451">
    <cfRule type="cellIs" dxfId="2628" priority="3400" stopIfTrue="1" operator="equal">
      <formula>"Adjustment to Income/Expense/Rate Base:"</formula>
    </cfRule>
  </conditionalFormatting>
  <conditionalFormatting sqref="B452">
    <cfRule type="cellIs" dxfId="2627" priority="3391" stopIfTrue="1" operator="equal">
      <formula>"Adjustment to Income/Expense/Rate Base:"</formula>
    </cfRule>
  </conditionalFormatting>
  <conditionalFormatting sqref="B453">
    <cfRule type="cellIs" dxfId="2626" priority="3386" stopIfTrue="1" operator="equal">
      <formula>"Adjustment to Income/Expense/Rate Base:"</formula>
    </cfRule>
  </conditionalFormatting>
  <conditionalFormatting sqref="B458">
    <cfRule type="cellIs" dxfId="2625" priority="3381" stopIfTrue="1" operator="equal">
      <formula>"Adjustment to Income/Expense/Rate Base:"</formula>
    </cfRule>
  </conditionalFormatting>
  <conditionalFormatting sqref="B453">
    <cfRule type="cellIs" dxfId="2624" priority="3384" stopIfTrue="1" operator="equal">
      <formula>"Title"</formula>
    </cfRule>
  </conditionalFormatting>
  <conditionalFormatting sqref="B453">
    <cfRule type="cellIs" dxfId="2623" priority="3385" stopIfTrue="1" operator="equal">
      <formula>"Adjustment to Income/Expense/Rate Base:"</formula>
    </cfRule>
  </conditionalFormatting>
  <conditionalFormatting sqref="B452">
    <cfRule type="cellIs" dxfId="2622" priority="3382" stopIfTrue="1" operator="equal">
      <formula>"Title"</formula>
    </cfRule>
  </conditionalFormatting>
  <conditionalFormatting sqref="B452">
    <cfRule type="cellIs" dxfId="2621" priority="3383" stopIfTrue="1" operator="equal">
      <formula>"Adjustment to Income/Expense/Rate Base:"</formula>
    </cfRule>
  </conditionalFormatting>
  <conditionalFormatting sqref="B459">
    <cfRule type="cellIs" dxfId="2620" priority="3376" stopIfTrue="1" operator="equal">
      <formula>"Adjustment to Income/Expense/Rate Base:"</formula>
    </cfRule>
  </conditionalFormatting>
  <conditionalFormatting sqref="B454">
    <cfRule type="cellIs" dxfId="2619" priority="3379" stopIfTrue="1" operator="equal">
      <formula>"Title"</formula>
    </cfRule>
  </conditionalFormatting>
  <conditionalFormatting sqref="B454">
    <cfRule type="cellIs" dxfId="2618" priority="3380" stopIfTrue="1" operator="equal">
      <formula>"Adjustment to Income/Expense/Rate Base:"</formula>
    </cfRule>
  </conditionalFormatting>
  <conditionalFormatting sqref="B453">
    <cfRule type="cellIs" dxfId="2617" priority="3377" stopIfTrue="1" operator="equal">
      <formula>"Title"</formula>
    </cfRule>
  </conditionalFormatting>
  <conditionalFormatting sqref="B453">
    <cfRule type="cellIs" dxfId="2616" priority="3378" stopIfTrue="1" operator="equal">
      <formula>"Adjustment to Income/Expense/Rate Base:"</formula>
    </cfRule>
  </conditionalFormatting>
  <conditionalFormatting sqref="B455">
    <cfRule type="cellIs" dxfId="2615" priority="3371" stopIfTrue="1" operator="equal">
      <formula>"Adjustment to Income/Expense/Rate Base:"</formula>
    </cfRule>
  </conditionalFormatting>
  <conditionalFormatting sqref="B452">
    <cfRule type="cellIs" dxfId="2614" priority="3364" stopIfTrue="1" operator="equal">
      <formula>"Title"</formula>
    </cfRule>
  </conditionalFormatting>
  <conditionalFormatting sqref="B452">
    <cfRule type="cellIs" dxfId="2613" priority="3365" stopIfTrue="1" operator="equal">
      <formula>"Adjustment to Income/Expense/Rate Base:"</formula>
    </cfRule>
  </conditionalFormatting>
  <conditionalFormatting sqref="B456">
    <cfRule type="cellIs" dxfId="2612" priority="3366" stopIfTrue="1" operator="equal">
      <formula>"Adjustment to Income/Expense/Rate Base:"</formula>
    </cfRule>
  </conditionalFormatting>
  <conditionalFormatting sqref="B451">
    <cfRule type="cellIs" dxfId="2611" priority="3369" stopIfTrue="1" operator="equal">
      <formula>"Title"</formula>
    </cfRule>
  </conditionalFormatting>
  <conditionalFormatting sqref="B451">
    <cfRule type="cellIs" dxfId="2610" priority="3370" stopIfTrue="1" operator="equal">
      <formula>"Adjustment to Income/Expense/Rate Base:"</formula>
    </cfRule>
  </conditionalFormatting>
  <conditionalFormatting sqref="B453">
    <cfRule type="cellIs" dxfId="2609" priority="3359" stopIfTrue="1" operator="equal">
      <formula>"Title"</formula>
    </cfRule>
  </conditionalFormatting>
  <conditionalFormatting sqref="B453">
    <cfRule type="cellIs" dxfId="2608" priority="3360" stopIfTrue="1" operator="equal">
      <formula>"Adjustment to Income/Expense/Rate Base:"</formula>
    </cfRule>
  </conditionalFormatting>
  <conditionalFormatting sqref="B457">
    <cfRule type="cellIs" dxfId="2607" priority="3361" stopIfTrue="1" operator="equal">
      <formula>"Adjustment to Income/Expense/Rate Base:"</formula>
    </cfRule>
  </conditionalFormatting>
  <conditionalFormatting sqref="B451">
    <cfRule type="cellIs" dxfId="2606" priority="3362" stopIfTrue="1" operator="equal">
      <formula>"Title"</formula>
    </cfRule>
  </conditionalFormatting>
  <conditionalFormatting sqref="B451">
    <cfRule type="cellIs" dxfId="2605" priority="3363" stopIfTrue="1" operator="equal">
      <formula>"Adjustment to Income/Expense/Rate Base:"</formula>
    </cfRule>
  </conditionalFormatting>
  <conditionalFormatting sqref="B458">
    <cfRule type="cellIs" dxfId="2604" priority="3356" stopIfTrue="1" operator="equal">
      <formula>"Adjustment to Income/Expense/Rate Base:"</formula>
    </cfRule>
  </conditionalFormatting>
  <conditionalFormatting sqref="B452">
    <cfRule type="cellIs" dxfId="2603" priority="3357" stopIfTrue="1" operator="equal">
      <formula>"Title"</formula>
    </cfRule>
  </conditionalFormatting>
  <conditionalFormatting sqref="B452">
    <cfRule type="cellIs" dxfId="2602" priority="3358" stopIfTrue="1" operator="equal">
      <formula>"Adjustment to Income/Expense/Rate Base:"</formula>
    </cfRule>
  </conditionalFormatting>
  <conditionalFormatting sqref="B454">
    <cfRule type="cellIs" dxfId="2601" priority="3351" stopIfTrue="1" operator="equal">
      <formula>"Adjustment to Income/Expense/Rate Base:"</formula>
    </cfRule>
  </conditionalFormatting>
  <conditionalFormatting sqref="B455">
    <cfRule type="cellIs" dxfId="2600" priority="3346" stopIfTrue="1" operator="equal">
      <formula>"Adjustment to Income/Expense/Rate Base:"</formula>
    </cfRule>
  </conditionalFormatting>
  <conditionalFormatting sqref="B455">
    <cfRule type="cellIs" dxfId="2599" priority="3339" stopIfTrue="1" operator="equal">
      <formula>"Title"</formula>
    </cfRule>
  </conditionalFormatting>
  <conditionalFormatting sqref="B455">
    <cfRule type="cellIs" dxfId="2598" priority="3340" stopIfTrue="1" operator="equal">
      <formula>"Adjustment to Income/Expense/Rate Base:"</formula>
    </cfRule>
  </conditionalFormatting>
  <conditionalFormatting sqref="B459">
    <cfRule type="cellIs" dxfId="2597" priority="3341" stopIfTrue="1" operator="equal">
      <formula>"Adjustment to Income/Expense/Rate Base:"</formula>
    </cfRule>
  </conditionalFormatting>
  <conditionalFormatting sqref="B454">
    <cfRule type="cellIs" dxfId="2596" priority="3344" stopIfTrue="1" operator="equal">
      <formula>"Title"</formula>
    </cfRule>
  </conditionalFormatting>
  <conditionalFormatting sqref="B454">
    <cfRule type="cellIs" dxfId="2595" priority="3345" stopIfTrue="1" operator="equal">
      <formula>"Adjustment to Income/Expense/Rate Base:"</formula>
    </cfRule>
  </conditionalFormatting>
  <conditionalFormatting sqref="B453">
    <cfRule type="cellIs" dxfId="2594" priority="3342" stopIfTrue="1" operator="equal">
      <formula>"Title"</formula>
    </cfRule>
  </conditionalFormatting>
  <conditionalFormatting sqref="B453">
    <cfRule type="cellIs" dxfId="2593" priority="3343" stopIfTrue="1" operator="equal">
      <formula>"Adjustment to Income/Expense/Rate Base:"</formula>
    </cfRule>
  </conditionalFormatting>
  <conditionalFormatting sqref="B460">
    <cfRule type="cellIs" dxfId="2592" priority="3336" stopIfTrue="1" operator="equal">
      <formula>"Adjustment to Income/Expense/Rate Base:"</formula>
    </cfRule>
  </conditionalFormatting>
  <conditionalFormatting sqref="B454">
    <cfRule type="cellIs" dxfId="2591" priority="3337" stopIfTrue="1" operator="equal">
      <formula>"Title"</formula>
    </cfRule>
  </conditionalFormatting>
  <conditionalFormatting sqref="B454">
    <cfRule type="cellIs" dxfId="2590" priority="3338" stopIfTrue="1" operator="equal">
      <formula>"Adjustment to Income/Expense/Rate Base:"</formula>
    </cfRule>
  </conditionalFormatting>
  <conditionalFormatting sqref="B456">
    <cfRule type="cellIs" dxfId="2589" priority="3331" stopIfTrue="1" operator="equal">
      <formula>"Adjustment to Income/Expense/Rate Base:"</formula>
    </cfRule>
  </conditionalFormatting>
  <conditionalFormatting sqref="B451">
    <cfRule type="cellIs" dxfId="2588" priority="3334" stopIfTrue="1" operator="equal">
      <formula>"Title"</formula>
    </cfRule>
  </conditionalFormatting>
  <conditionalFormatting sqref="B451">
    <cfRule type="cellIs" dxfId="2587" priority="3335" stopIfTrue="1" operator="equal">
      <formula>"Adjustment to Income/Expense/Rate Base:"</formula>
    </cfRule>
  </conditionalFormatting>
  <conditionalFormatting sqref="B453">
    <cfRule type="cellIs" dxfId="2586" priority="3324" stopIfTrue="1" operator="equal">
      <formula>"Title"</formula>
    </cfRule>
  </conditionalFormatting>
  <conditionalFormatting sqref="B453">
    <cfRule type="cellIs" dxfId="2585" priority="3325" stopIfTrue="1" operator="equal">
      <formula>"Adjustment to Income/Expense/Rate Base:"</formula>
    </cfRule>
  </conditionalFormatting>
  <conditionalFormatting sqref="B457">
    <cfRule type="cellIs" dxfId="2584" priority="3326" stopIfTrue="1" operator="equal">
      <formula>"Adjustment to Income/Expense/Rate Base:"</formula>
    </cfRule>
  </conditionalFormatting>
  <conditionalFormatting sqref="B452">
    <cfRule type="cellIs" dxfId="2583" priority="3329" stopIfTrue="1" operator="equal">
      <formula>"Title"</formula>
    </cfRule>
  </conditionalFormatting>
  <conditionalFormatting sqref="B452">
    <cfRule type="cellIs" dxfId="2582" priority="3330" stopIfTrue="1" operator="equal">
      <formula>"Adjustment to Income/Expense/Rate Base:"</formula>
    </cfRule>
  </conditionalFormatting>
  <conditionalFormatting sqref="B451">
    <cfRule type="cellIs" dxfId="2581" priority="3327" stopIfTrue="1" operator="equal">
      <formula>"Title"</formula>
    </cfRule>
  </conditionalFormatting>
  <conditionalFormatting sqref="B451">
    <cfRule type="cellIs" dxfId="2580" priority="3328" stopIfTrue="1" operator="equal">
      <formula>"Adjustment to Income/Expense/Rate Base:"</formula>
    </cfRule>
  </conditionalFormatting>
  <conditionalFormatting sqref="B458">
    <cfRule type="cellIs" dxfId="2579" priority="3321" stopIfTrue="1" operator="equal">
      <formula>"Adjustment to Income/Expense/Rate Base:"</formula>
    </cfRule>
  </conditionalFormatting>
  <conditionalFormatting sqref="B452">
    <cfRule type="cellIs" dxfId="2578" priority="3322" stopIfTrue="1" operator="equal">
      <formula>"Title"</formula>
    </cfRule>
  </conditionalFormatting>
  <conditionalFormatting sqref="B452">
    <cfRule type="cellIs" dxfId="2577" priority="3323" stopIfTrue="1" operator="equal">
      <formula>"Adjustment to Income/Expense/Rate Base:"</formula>
    </cfRule>
  </conditionalFormatting>
  <conditionalFormatting sqref="B459">
    <cfRule type="cellIs" dxfId="2576" priority="3316" stopIfTrue="1" operator="equal">
      <formula>"Adjustment to Income/Expense/Rate Base:"</formula>
    </cfRule>
  </conditionalFormatting>
  <conditionalFormatting sqref="B454">
    <cfRule type="cellIs" dxfId="2575" priority="3319" stopIfTrue="1" operator="equal">
      <formula>"Title"</formula>
    </cfRule>
  </conditionalFormatting>
  <conditionalFormatting sqref="B454">
    <cfRule type="cellIs" dxfId="2574" priority="3320" stopIfTrue="1" operator="equal">
      <formula>"Adjustment to Income/Expense/Rate Base:"</formula>
    </cfRule>
  </conditionalFormatting>
  <conditionalFormatting sqref="B453">
    <cfRule type="cellIs" dxfId="2573" priority="3317" stopIfTrue="1" operator="equal">
      <formula>"Title"</formula>
    </cfRule>
  </conditionalFormatting>
  <conditionalFormatting sqref="B453">
    <cfRule type="cellIs" dxfId="2572" priority="3318" stopIfTrue="1" operator="equal">
      <formula>"Adjustment to Income/Expense/Rate Base:"</formula>
    </cfRule>
  </conditionalFormatting>
  <conditionalFormatting sqref="B455">
    <cfRule type="cellIs" dxfId="2571" priority="3311" stopIfTrue="1" operator="equal">
      <formula>"Adjustment to Income/Expense/Rate Base:"</formula>
    </cfRule>
  </conditionalFormatting>
  <conditionalFormatting sqref="B456">
    <cfRule type="cellIs" dxfId="2570" priority="3306" stopIfTrue="1" operator="equal">
      <formula>"Adjustment to Income/Expense/Rate Base:"</formula>
    </cfRule>
  </conditionalFormatting>
  <conditionalFormatting sqref="B451">
    <cfRule type="cellIs" dxfId="2569" priority="3309" stopIfTrue="1" operator="equal">
      <formula>"Title"</formula>
    </cfRule>
  </conditionalFormatting>
  <conditionalFormatting sqref="B451">
    <cfRule type="cellIs" dxfId="2568" priority="3310" stopIfTrue="1" operator="equal">
      <formula>"Adjustment to Income/Expense/Rate Base:"</formula>
    </cfRule>
  </conditionalFormatting>
  <conditionalFormatting sqref="B454">
    <cfRule type="cellIs" dxfId="2567" priority="3301" stopIfTrue="1" operator="equal">
      <formula>"Adjustment to Income/Expense/Rate Base:"</formula>
    </cfRule>
  </conditionalFormatting>
  <conditionalFormatting sqref="B455">
    <cfRule type="cellIs" dxfId="2566" priority="3296" stopIfTrue="1" operator="equal">
      <formula>"Adjustment to Income/Expense/Rate Base:"</formula>
    </cfRule>
  </conditionalFormatting>
  <conditionalFormatting sqref="B451">
    <cfRule type="cellIs" dxfId="2565" priority="3291" stopIfTrue="1" operator="equal">
      <formula>"Adjustment to Income/Expense/Rate Base:"</formula>
    </cfRule>
  </conditionalFormatting>
  <conditionalFormatting sqref="B452">
    <cfRule type="cellIs" dxfId="2564" priority="3286" stopIfTrue="1" operator="equal">
      <formula>"Adjustment to Income/Expense/Rate Base:"</formula>
    </cfRule>
  </conditionalFormatting>
  <conditionalFormatting sqref="B453">
    <cfRule type="cellIs" dxfId="2563" priority="3281" stopIfTrue="1" operator="equal">
      <formula>"Adjustment to Income/Expense/Rate Base:"</formula>
    </cfRule>
  </conditionalFormatting>
  <conditionalFormatting sqref="B454">
    <cfRule type="cellIs" dxfId="2562" priority="3276" stopIfTrue="1" operator="equal">
      <formula>"Adjustment to Income/Expense/Rate Base:"</formula>
    </cfRule>
  </conditionalFormatting>
  <conditionalFormatting sqref="B451">
    <cfRule type="cellIs" dxfId="2561" priority="3266" stopIfTrue="1" operator="equal">
      <formula>"Adjustment to Income/Expense/Rate Base:"</formula>
    </cfRule>
  </conditionalFormatting>
  <conditionalFormatting sqref="B455">
    <cfRule type="cellIs" dxfId="2560" priority="3261" stopIfTrue="1" operator="equal">
      <formula>"Adjustment to Income/Expense/Rate Base:"</formula>
    </cfRule>
  </conditionalFormatting>
  <conditionalFormatting sqref="B456">
    <cfRule type="cellIs" dxfId="2559" priority="3256" stopIfTrue="1" operator="equal">
      <formula>"Adjustment to Income/Expense/Rate Base:"</formula>
    </cfRule>
  </conditionalFormatting>
  <conditionalFormatting sqref="B451">
    <cfRule type="cellIs" dxfId="2558" priority="3259" stopIfTrue="1" operator="equal">
      <formula>"Title"</formula>
    </cfRule>
  </conditionalFormatting>
  <conditionalFormatting sqref="B451">
    <cfRule type="cellIs" dxfId="2557" priority="3260" stopIfTrue="1" operator="equal">
      <formula>"Adjustment to Income/Expense/Rate Base:"</formula>
    </cfRule>
  </conditionalFormatting>
  <conditionalFormatting sqref="B452">
    <cfRule type="cellIs" dxfId="2556" priority="3251" stopIfTrue="1" operator="equal">
      <formula>"Adjustment to Income/Expense/Rate Base:"</formula>
    </cfRule>
  </conditionalFormatting>
  <conditionalFormatting sqref="B453">
    <cfRule type="cellIs" dxfId="2555" priority="3246" stopIfTrue="1" operator="equal">
      <formula>"Adjustment to Income/Expense/Rate Base:"</formula>
    </cfRule>
  </conditionalFormatting>
  <conditionalFormatting sqref="B454">
    <cfRule type="cellIs" dxfId="2554" priority="3241" stopIfTrue="1" operator="equal">
      <formula>"Adjustment to Income/Expense/Rate Base:"</formula>
    </cfRule>
  </conditionalFormatting>
  <conditionalFormatting sqref="B455">
    <cfRule type="cellIs" dxfId="2553" priority="3236" stopIfTrue="1" operator="equal">
      <formula>"Adjustment to Income/Expense/Rate Base:"</formula>
    </cfRule>
  </conditionalFormatting>
  <conditionalFormatting sqref="B451">
    <cfRule type="cellIs" dxfId="2552" priority="3231" stopIfTrue="1" operator="equal">
      <formula>"Adjustment to Income/Expense/Rate Base:"</formula>
    </cfRule>
  </conditionalFormatting>
  <conditionalFormatting sqref="B452">
    <cfRule type="cellIs" dxfId="2551" priority="3226" stopIfTrue="1" operator="equal">
      <formula>"Adjustment to Income/Expense/Rate Base:"</formula>
    </cfRule>
  </conditionalFormatting>
  <conditionalFormatting sqref="B458">
    <cfRule type="cellIs" dxfId="2550" priority="3224" stopIfTrue="1" operator="equal">
      <formula>"Title"</formula>
    </cfRule>
  </conditionalFormatting>
  <conditionalFormatting sqref="B458">
    <cfRule type="cellIs" dxfId="2549" priority="3225" stopIfTrue="1" operator="equal">
      <formula>"Adjustment to Income/Expense/Rate Base:"</formula>
    </cfRule>
  </conditionalFormatting>
  <conditionalFormatting sqref="B457">
    <cfRule type="cellIs" dxfId="2548" priority="3222" stopIfTrue="1" operator="equal">
      <formula>"Title"</formula>
    </cfRule>
  </conditionalFormatting>
  <conditionalFormatting sqref="B457">
    <cfRule type="cellIs" dxfId="2547" priority="3223" stopIfTrue="1" operator="equal">
      <formula>"Adjustment to Income/Expense/Rate Base:"</formula>
    </cfRule>
  </conditionalFormatting>
  <conditionalFormatting sqref="B459">
    <cfRule type="cellIs" dxfId="2546" priority="3220" stopIfTrue="1" operator="equal">
      <formula>"Title"</formula>
    </cfRule>
  </conditionalFormatting>
  <conditionalFormatting sqref="B459">
    <cfRule type="cellIs" dxfId="2545" priority="3221" stopIfTrue="1" operator="equal">
      <formula>"Adjustment to Income/Expense/Rate Base:"</formula>
    </cfRule>
  </conditionalFormatting>
  <conditionalFormatting sqref="B458">
    <cfRule type="cellIs" dxfId="2544" priority="3218" stopIfTrue="1" operator="equal">
      <formula>"Title"</formula>
    </cfRule>
  </conditionalFormatting>
  <conditionalFormatting sqref="B458">
    <cfRule type="cellIs" dxfId="2543" priority="3219" stopIfTrue="1" operator="equal">
      <formula>"Adjustment to Income/Expense/Rate Base:"</formula>
    </cfRule>
  </conditionalFormatting>
  <conditionalFormatting sqref="B460">
    <cfRule type="cellIs" dxfId="2542" priority="3213" stopIfTrue="1" operator="equal">
      <formula>"Adjustment to Income/Expense/Rate Base:"</formula>
    </cfRule>
  </conditionalFormatting>
  <conditionalFormatting sqref="B455">
    <cfRule type="cellIs" dxfId="2541" priority="3216" stopIfTrue="1" operator="equal">
      <formula>"Title"</formula>
    </cfRule>
  </conditionalFormatting>
  <conditionalFormatting sqref="B455">
    <cfRule type="cellIs" dxfId="2540" priority="3217" stopIfTrue="1" operator="equal">
      <formula>"Adjustment to Income/Expense/Rate Base:"</formula>
    </cfRule>
  </conditionalFormatting>
  <conditionalFormatting sqref="B454">
    <cfRule type="cellIs" dxfId="2539" priority="3214" stopIfTrue="1" operator="equal">
      <formula>"Title"</formula>
    </cfRule>
  </conditionalFormatting>
  <conditionalFormatting sqref="B454">
    <cfRule type="cellIs" dxfId="2538" priority="3215" stopIfTrue="1" operator="equal">
      <formula>"Adjustment to Income/Expense/Rate Base:"</formula>
    </cfRule>
  </conditionalFormatting>
  <conditionalFormatting sqref="B461">
    <cfRule type="cellIs" dxfId="2537" priority="3208" stopIfTrue="1" operator="equal">
      <formula>"Adjustment to Income/Expense/Rate Base:"</formula>
    </cfRule>
  </conditionalFormatting>
  <conditionalFormatting sqref="B456">
    <cfRule type="cellIs" dxfId="2536" priority="3211" stopIfTrue="1" operator="equal">
      <formula>"Title"</formula>
    </cfRule>
  </conditionalFormatting>
  <conditionalFormatting sqref="B456">
    <cfRule type="cellIs" dxfId="2535" priority="3212" stopIfTrue="1" operator="equal">
      <formula>"Adjustment to Income/Expense/Rate Base:"</formula>
    </cfRule>
  </conditionalFormatting>
  <conditionalFormatting sqref="B455">
    <cfRule type="cellIs" dxfId="2534" priority="3209" stopIfTrue="1" operator="equal">
      <formula>"Title"</formula>
    </cfRule>
  </conditionalFormatting>
  <conditionalFormatting sqref="B455">
    <cfRule type="cellIs" dxfId="2533" priority="3210" stopIfTrue="1" operator="equal">
      <formula>"Adjustment to Income/Expense/Rate Base:"</formula>
    </cfRule>
  </conditionalFormatting>
  <conditionalFormatting sqref="B457">
    <cfRule type="cellIs" dxfId="2532" priority="3206" stopIfTrue="1" operator="equal">
      <formula>"Title"</formula>
    </cfRule>
  </conditionalFormatting>
  <conditionalFormatting sqref="B457">
    <cfRule type="cellIs" dxfId="2531" priority="3207" stopIfTrue="1" operator="equal">
      <formula>"Adjustment to Income/Expense/Rate Base:"</formula>
    </cfRule>
  </conditionalFormatting>
  <conditionalFormatting sqref="B456">
    <cfRule type="cellIs" dxfId="2530" priority="3204" stopIfTrue="1" operator="equal">
      <formula>"Title"</formula>
    </cfRule>
  </conditionalFormatting>
  <conditionalFormatting sqref="B456">
    <cfRule type="cellIs" dxfId="2529" priority="3205" stopIfTrue="1" operator="equal">
      <formula>"Adjustment to Income/Expense/Rate Base:"</formula>
    </cfRule>
  </conditionalFormatting>
  <conditionalFormatting sqref="B458">
    <cfRule type="cellIs" dxfId="2528" priority="3202" stopIfTrue="1" operator="equal">
      <formula>"Title"</formula>
    </cfRule>
  </conditionalFormatting>
  <conditionalFormatting sqref="B458">
    <cfRule type="cellIs" dxfId="2527" priority="3203" stopIfTrue="1" operator="equal">
      <formula>"Adjustment to Income/Expense/Rate Base:"</formula>
    </cfRule>
  </conditionalFormatting>
  <conditionalFormatting sqref="B457">
    <cfRule type="cellIs" dxfId="2526" priority="3200" stopIfTrue="1" operator="equal">
      <formula>"Title"</formula>
    </cfRule>
  </conditionalFormatting>
  <conditionalFormatting sqref="B457">
    <cfRule type="cellIs" dxfId="2525" priority="3201" stopIfTrue="1" operator="equal">
      <formula>"Adjustment to Income/Expense/Rate Base:"</formula>
    </cfRule>
  </conditionalFormatting>
  <conditionalFormatting sqref="B459">
    <cfRule type="cellIs" dxfId="2524" priority="3197" stopIfTrue="1" operator="equal">
      <formula>"Adjustment to Income/Expense/Rate Base:"</formula>
    </cfRule>
  </conditionalFormatting>
  <conditionalFormatting sqref="B454">
    <cfRule type="cellIs" dxfId="2523" priority="3198" stopIfTrue="1" operator="equal">
      <formula>"Title"</formula>
    </cfRule>
  </conditionalFormatting>
  <conditionalFormatting sqref="B454">
    <cfRule type="cellIs" dxfId="2522" priority="3199" stopIfTrue="1" operator="equal">
      <formula>"Adjustment to Income/Expense/Rate Base:"</formula>
    </cfRule>
  </conditionalFormatting>
  <conditionalFormatting sqref="B460">
    <cfRule type="cellIs" dxfId="2521" priority="3192" stopIfTrue="1" operator="equal">
      <formula>"Adjustment to Income/Expense/Rate Base:"</formula>
    </cfRule>
  </conditionalFormatting>
  <conditionalFormatting sqref="B455">
    <cfRule type="cellIs" dxfId="2520" priority="3195" stopIfTrue="1" operator="equal">
      <formula>"Title"</formula>
    </cfRule>
  </conditionalFormatting>
  <conditionalFormatting sqref="B455">
    <cfRule type="cellIs" dxfId="2519" priority="3196" stopIfTrue="1" operator="equal">
      <formula>"Adjustment to Income/Expense/Rate Base:"</formula>
    </cfRule>
  </conditionalFormatting>
  <conditionalFormatting sqref="B454">
    <cfRule type="cellIs" dxfId="2518" priority="3193" stopIfTrue="1" operator="equal">
      <formula>"Title"</formula>
    </cfRule>
  </conditionalFormatting>
  <conditionalFormatting sqref="B454">
    <cfRule type="cellIs" dxfId="2517" priority="3194" stopIfTrue="1" operator="equal">
      <formula>"Adjustment to Income/Expense/Rate Base:"</formula>
    </cfRule>
  </conditionalFormatting>
  <conditionalFormatting sqref="B459">
    <cfRule type="cellIs" dxfId="2516" priority="3190" stopIfTrue="1" operator="equal">
      <formula>"Title"</formula>
    </cfRule>
  </conditionalFormatting>
  <conditionalFormatting sqref="B459">
    <cfRule type="cellIs" dxfId="2515" priority="3191" stopIfTrue="1" operator="equal">
      <formula>"Adjustment to Income/Expense/Rate Base:"</formula>
    </cfRule>
  </conditionalFormatting>
  <conditionalFormatting sqref="B458">
    <cfRule type="cellIs" dxfId="2514" priority="3188" stopIfTrue="1" operator="equal">
      <formula>"Title"</formula>
    </cfRule>
  </conditionalFormatting>
  <conditionalFormatting sqref="B458">
    <cfRule type="cellIs" dxfId="2513" priority="3189" stopIfTrue="1" operator="equal">
      <formula>"Adjustment to Income/Expense/Rate Base:"</formula>
    </cfRule>
  </conditionalFormatting>
  <conditionalFormatting sqref="B460">
    <cfRule type="cellIs" dxfId="2512" priority="3186" stopIfTrue="1" operator="equal">
      <formula>"Title"</formula>
    </cfRule>
  </conditionalFormatting>
  <conditionalFormatting sqref="B460">
    <cfRule type="cellIs" dxfId="2511" priority="3187" stopIfTrue="1" operator="equal">
      <formula>"Adjustment to Income/Expense/Rate Base:"</formula>
    </cfRule>
  </conditionalFormatting>
  <conditionalFormatting sqref="B459">
    <cfRule type="cellIs" dxfId="2510" priority="3184" stopIfTrue="1" operator="equal">
      <formula>"Title"</formula>
    </cfRule>
  </conditionalFormatting>
  <conditionalFormatting sqref="B459">
    <cfRule type="cellIs" dxfId="2509" priority="3185" stopIfTrue="1" operator="equal">
      <formula>"Adjustment to Income/Expense/Rate Base:"</formula>
    </cfRule>
  </conditionalFormatting>
  <conditionalFormatting sqref="B461">
    <cfRule type="cellIs" dxfId="2508" priority="3179" stopIfTrue="1" operator="equal">
      <formula>"Adjustment to Income/Expense/Rate Base:"</formula>
    </cfRule>
  </conditionalFormatting>
  <conditionalFormatting sqref="B456">
    <cfRule type="cellIs" dxfId="2507" priority="3182" stopIfTrue="1" operator="equal">
      <formula>"Title"</formula>
    </cfRule>
  </conditionalFormatting>
  <conditionalFormatting sqref="B456">
    <cfRule type="cellIs" dxfId="2506" priority="3183" stopIfTrue="1" operator="equal">
      <formula>"Adjustment to Income/Expense/Rate Base:"</formula>
    </cfRule>
  </conditionalFormatting>
  <conditionalFormatting sqref="B455">
    <cfRule type="cellIs" dxfId="2505" priority="3180" stopIfTrue="1" operator="equal">
      <formula>"Title"</formula>
    </cfRule>
  </conditionalFormatting>
  <conditionalFormatting sqref="B455">
    <cfRule type="cellIs" dxfId="2504" priority="3181" stopIfTrue="1" operator="equal">
      <formula>"Adjustment to Income/Expense/Rate Base:"</formula>
    </cfRule>
  </conditionalFormatting>
  <conditionalFormatting sqref="B457">
    <cfRule type="cellIs" dxfId="2503" priority="3177" stopIfTrue="1" operator="equal">
      <formula>"Title"</formula>
    </cfRule>
  </conditionalFormatting>
  <conditionalFormatting sqref="B457">
    <cfRule type="cellIs" dxfId="2502" priority="3178" stopIfTrue="1" operator="equal">
      <formula>"Adjustment to Income/Expense/Rate Base:"</formula>
    </cfRule>
  </conditionalFormatting>
  <conditionalFormatting sqref="B456">
    <cfRule type="cellIs" dxfId="2501" priority="3175" stopIfTrue="1" operator="equal">
      <formula>"Title"</formula>
    </cfRule>
  </conditionalFormatting>
  <conditionalFormatting sqref="B456">
    <cfRule type="cellIs" dxfId="2500" priority="3176" stopIfTrue="1" operator="equal">
      <formula>"Adjustment to Income/Expense/Rate Base:"</formula>
    </cfRule>
  </conditionalFormatting>
  <conditionalFormatting sqref="B458">
    <cfRule type="cellIs" dxfId="2499" priority="3173" stopIfTrue="1" operator="equal">
      <formula>"Title"</formula>
    </cfRule>
  </conditionalFormatting>
  <conditionalFormatting sqref="B458">
    <cfRule type="cellIs" dxfId="2498" priority="3174" stopIfTrue="1" operator="equal">
      <formula>"Adjustment to Income/Expense/Rate Base:"</formula>
    </cfRule>
  </conditionalFormatting>
  <conditionalFormatting sqref="B457">
    <cfRule type="cellIs" dxfId="2497" priority="3171" stopIfTrue="1" operator="equal">
      <formula>"Title"</formula>
    </cfRule>
  </conditionalFormatting>
  <conditionalFormatting sqref="B457">
    <cfRule type="cellIs" dxfId="2496" priority="3172" stopIfTrue="1" operator="equal">
      <formula>"Adjustment to Income/Expense/Rate Base:"</formula>
    </cfRule>
  </conditionalFormatting>
  <conditionalFormatting sqref="B459">
    <cfRule type="cellIs" dxfId="2495" priority="3169" stopIfTrue="1" operator="equal">
      <formula>"Title"</formula>
    </cfRule>
  </conditionalFormatting>
  <conditionalFormatting sqref="B459">
    <cfRule type="cellIs" dxfId="2494" priority="3170" stopIfTrue="1" operator="equal">
      <formula>"Adjustment to Income/Expense/Rate Base:"</formula>
    </cfRule>
  </conditionalFormatting>
  <conditionalFormatting sqref="B458">
    <cfRule type="cellIs" dxfId="2493" priority="3167" stopIfTrue="1" operator="equal">
      <formula>"Title"</formula>
    </cfRule>
  </conditionalFormatting>
  <conditionalFormatting sqref="B458">
    <cfRule type="cellIs" dxfId="2492" priority="3168" stopIfTrue="1" operator="equal">
      <formula>"Adjustment to Income/Expense/Rate Base:"</formula>
    </cfRule>
  </conditionalFormatting>
  <conditionalFormatting sqref="B460">
    <cfRule type="cellIs" dxfId="2491" priority="3162" stopIfTrue="1" operator="equal">
      <formula>"Adjustment to Income/Expense/Rate Base:"</formula>
    </cfRule>
  </conditionalFormatting>
  <conditionalFormatting sqref="B455">
    <cfRule type="cellIs" dxfId="2490" priority="3165" stopIfTrue="1" operator="equal">
      <formula>"Title"</formula>
    </cfRule>
  </conditionalFormatting>
  <conditionalFormatting sqref="B455">
    <cfRule type="cellIs" dxfId="2489" priority="3166" stopIfTrue="1" operator="equal">
      <formula>"Adjustment to Income/Expense/Rate Base:"</formula>
    </cfRule>
  </conditionalFormatting>
  <conditionalFormatting sqref="B454">
    <cfRule type="cellIs" dxfId="2488" priority="3163" stopIfTrue="1" operator="equal">
      <formula>"Title"</formula>
    </cfRule>
  </conditionalFormatting>
  <conditionalFormatting sqref="B454">
    <cfRule type="cellIs" dxfId="2487" priority="3164" stopIfTrue="1" operator="equal">
      <formula>"Adjustment to Income/Expense/Rate Base:"</formula>
    </cfRule>
  </conditionalFormatting>
  <conditionalFormatting sqref="B461">
    <cfRule type="cellIs" dxfId="2486" priority="3157" stopIfTrue="1" operator="equal">
      <formula>"Adjustment to Income/Expense/Rate Base:"</formula>
    </cfRule>
  </conditionalFormatting>
  <conditionalFormatting sqref="B456">
    <cfRule type="cellIs" dxfId="2485" priority="3160" stopIfTrue="1" operator="equal">
      <formula>"Title"</formula>
    </cfRule>
  </conditionalFormatting>
  <conditionalFormatting sqref="B456">
    <cfRule type="cellIs" dxfId="2484" priority="3161" stopIfTrue="1" operator="equal">
      <formula>"Adjustment to Income/Expense/Rate Base:"</formula>
    </cfRule>
  </conditionalFormatting>
  <conditionalFormatting sqref="B455">
    <cfRule type="cellIs" dxfId="2483" priority="3158" stopIfTrue="1" operator="equal">
      <formula>"Title"</formula>
    </cfRule>
  </conditionalFormatting>
  <conditionalFormatting sqref="B455">
    <cfRule type="cellIs" dxfId="2482" priority="3159" stopIfTrue="1" operator="equal">
      <formula>"Adjustment to Income/Expense/Rate Base:"</formula>
    </cfRule>
  </conditionalFormatting>
  <conditionalFormatting sqref="B459">
    <cfRule type="cellIs" dxfId="2481" priority="3154" stopIfTrue="1" operator="equal">
      <formula>"Adjustment to Income/Expense/Rate Base:"</formula>
    </cfRule>
  </conditionalFormatting>
  <conditionalFormatting sqref="B454">
    <cfRule type="cellIs" dxfId="2480" priority="3155" stopIfTrue="1" operator="equal">
      <formula>"Title"</formula>
    </cfRule>
  </conditionalFormatting>
  <conditionalFormatting sqref="B454">
    <cfRule type="cellIs" dxfId="2479" priority="3156" stopIfTrue="1" operator="equal">
      <formula>"Adjustment to Income/Expense/Rate Base:"</formula>
    </cfRule>
  </conditionalFormatting>
  <conditionalFormatting sqref="B460">
    <cfRule type="cellIs" dxfId="2478" priority="3149" stopIfTrue="1" operator="equal">
      <formula>"Adjustment to Income/Expense/Rate Base:"</formula>
    </cfRule>
  </conditionalFormatting>
  <conditionalFormatting sqref="B455">
    <cfRule type="cellIs" dxfId="2477" priority="3152" stopIfTrue="1" operator="equal">
      <formula>"Title"</formula>
    </cfRule>
  </conditionalFormatting>
  <conditionalFormatting sqref="B455">
    <cfRule type="cellIs" dxfId="2476" priority="3153" stopIfTrue="1" operator="equal">
      <formula>"Adjustment to Income/Expense/Rate Base:"</formula>
    </cfRule>
  </conditionalFormatting>
  <conditionalFormatting sqref="B454">
    <cfRule type="cellIs" dxfId="2475" priority="3150" stopIfTrue="1" operator="equal">
      <formula>"Title"</formula>
    </cfRule>
  </conditionalFormatting>
  <conditionalFormatting sqref="B454">
    <cfRule type="cellIs" dxfId="2474" priority="3151" stopIfTrue="1" operator="equal">
      <formula>"Adjustment to Income/Expense/Rate Base:"</formula>
    </cfRule>
  </conditionalFormatting>
  <conditionalFormatting sqref="B456">
    <cfRule type="cellIs" dxfId="2473" priority="3148" stopIfTrue="1" operator="equal">
      <formula>"Adjustment to Income/Expense/Rate Base:"</formula>
    </cfRule>
  </conditionalFormatting>
  <conditionalFormatting sqref="B457">
    <cfRule type="cellIs" dxfId="2472" priority="3147" stopIfTrue="1" operator="equal">
      <formula>"Adjustment to Income/Expense/Rate Base:"</formula>
    </cfRule>
  </conditionalFormatting>
  <conditionalFormatting sqref="B458">
    <cfRule type="cellIs" dxfId="2471" priority="3146" stopIfTrue="1" operator="equal">
      <formula>"Adjustment to Income/Expense/Rate Base:"</formula>
    </cfRule>
  </conditionalFormatting>
  <conditionalFormatting sqref="B459">
    <cfRule type="cellIs" dxfId="2470" priority="3143" stopIfTrue="1" operator="equal">
      <formula>"Adjustment to Income/Expense/Rate Base:"</formula>
    </cfRule>
  </conditionalFormatting>
  <conditionalFormatting sqref="B454">
    <cfRule type="cellIs" dxfId="2469" priority="3144" stopIfTrue="1" operator="equal">
      <formula>"Title"</formula>
    </cfRule>
  </conditionalFormatting>
  <conditionalFormatting sqref="B454">
    <cfRule type="cellIs" dxfId="2468" priority="3145" stopIfTrue="1" operator="equal">
      <formula>"Adjustment to Income/Expense/Rate Base:"</formula>
    </cfRule>
  </conditionalFormatting>
  <conditionalFormatting sqref="B455">
    <cfRule type="cellIs" dxfId="2467" priority="3142" stopIfTrue="1" operator="equal">
      <formula>"Adjustment to Income/Expense/Rate Base:"</formula>
    </cfRule>
  </conditionalFormatting>
  <conditionalFormatting sqref="B456">
    <cfRule type="cellIs" dxfId="2466" priority="3141" stopIfTrue="1" operator="equal">
      <formula>"Adjustment to Income/Expense/Rate Base:"</formula>
    </cfRule>
  </conditionalFormatting>
  <conditionalFormatting sqref="B460">
    <cfRule type="cellIs" dxfId="2465" priority="3136" stopIfTrue="1" operator="equal">
      <formula>"Adjustment to Income/Expense/Rate Base:"</formula>
    </cfRule>
  </conditionalFormatting>
  <conditionalFormatting sqref="B455">
    <cfRule type="cellIs" dxfId="2464" priority="3139" stopIfTrue="1" operator="equal">
      <formula>"Title"</formula>
    </cfRule>
  </conditionalFormatting>
  <conditionalFormatting sqref="B455">
    <cfRule type="cellIs" dxfId="2463" priority="3140" stopIfTrue="1" operator="equal">
      <formula>"Adjustment to Income/Expense/Rate Base:"</formula>
    </cfRule>
  </conditionalFormatting>
  <conditionalFormatting sqref="B454">
    <cfRule type="cellIs" dxfId="2462" priority="3137" stopIfTrue="1" operator="equal">
      <formula>"Title"</formula>
    </cfRule>
  </conditionalFormatting>
  <conditionalFormatting sqref="B454">
    <cfRule type="cellIs" dxfId="2461" priority="3138" stopIfTrue="1" operator="equal">
      <formula>"Adjustment to Income/Expense/Rate Base:"</formula>
    </cfRule>
  </conditionalFormatting>
  <conditionalFormatting sqref="B461">
    <cfRule type="cellIs" dxfId="2460" priority="3131" stopIfTrue="1" operator="equal">
      <formula>"Adjustment to Income/Expense/Rate Base:"</formula>
    </cfRule>
  </conditionalFormatting>
  <conditionalFormatting sqref="B456">
    <cfRule type="cellIs" dxfId="2459" priority="3134" stopIfTrue="1" operator="equal">
      <formula>"Title"</formula>
    </cfRule>
  </conditionalFormatting>
  <conditionalFormatting sqref="B456">
    <cfRule type="cellIs" dxfId="2458" priority="3135" stopIfTrue="1" operator="equal">
      <formula>"Adjustment to Income/Expense/Rate Base:"</formula>
    </cfRule>
  </conditionalFormatting>
  <conditionalFormatting sqref="B455">
    <cfRule type="cellIs" dxfId="2457" priority="3132" stopIfTrue="1" operator="equal">
      <formula>"Title"</formula>
    </cfRule>
  </conditionalFormatting>
  <conditionalFormatting sqref="B455">
    <cfRule type="cellIs" dxfId="2456" priority="3133" stopIfTrue="1" operator="equal">
      <formula>"Adjustment to Income/Expense/Rate Base:"</formula>
    </cfRule>
  </conditionalFormatting>
  <conditionalFormatting sqref="B457">
    <cfRule type="cellIs" dxfId="2455" priority="3130" stopIfTrue="1" operator="equal">
      <formula>"Adjustment to Income/Expense/Rate Base:"</formula>
    </cfRule>
  </conditionalFormatting>
  <conditionalFormatting sqref="B458">
    <cfRule type="cellIs" dxfId="2454" priority="3129" stopIfTrue="1" operator="equal">
      <formula>"Adjustment to Income/Expense/Rate Base:"</formula>
    </cfRule>
  </conditionalFormatting>
  <conditionalFormatting sqref="B459">
    <cfRule type="cellIs" dxfId="2453" priority="3126" stopIfTrue="1" operator="equal">
      <formula>"Adjustment to Income/Expense/Rate Base:"</formula>
    </cfRule>
  </conditionalFormatting>
  <conditionalFormatting sqref="B454">
    <cfRule type="cellIs" dxfId="2452" priority="3127" stopIfTrue="1" operator="equal">
      <formula>"Title"</formula>
    </cfRule>
  </conditionalFormatting>
  <conditionalFormatting sqref="B454">
    <cfRule type="cellIs" dxfId="2451" priority="3128" stopIfTrue="1" operator="equal">
      <formula>"Adjustment to Income/Expense/Rate Base:"</formula>
    </cfRule>
  </conditionalFormatting>
  <conditionalFormatting sqref="B460">
    <cfRule type="cellIs" dxfId="2450" priority="3121" stopIfTrue="1" operator="equal">
      <formula>"Adjustment to Income/Expense/Rate Base:"</formula>
    </cfRule>
  </conditionalFormatting>
  <conditionalFormatting sqref="B455">
    <cfRule type="cellIs" dxfId="2449" priority="3124" stopIfTrue="1" operator="equal">
      <formula>"Title"</formula>
    </cfRule>
  </conditionalFormatting>
  <conditionalFormatting sqref="B455">
    <cfRule type="cellIs" dxfId="2448" priority="3125" stopIfTrue="1" operator="equal">
      <formula>"Adjustment to Income/Expense/Rate Base:"</formula>
    </cfRule>
  </conditionalFormatting>
  <conditionalFormatting sqref="B454">
    <cfRule type="cellIs" dxfId="2447" priority="3122" stopIfTrue="1" operator="equal">
      <formula>"Title"</formula>
    </cfRule>
  </conditionalFormatting>
  <conditionalFormatting sqref="B454">
    <cfRule type="cellIs" dxfId="2446" priority="3123" stopIfTrue="1" operator="equal">
      <formula>"Adjustment to Income/Expense/Rate Base:"</formula>
    </cfRule>
  </conditionalFormatting>
  <conditionalFormatting sqref="B456">
    <cfRule type="cellIs" dxfId="2445" priority="3120" stopIfTrue="1" operator="equal">
      <formula>"Adjustment to Income/Expense/Rate Base:"</formula>
    </cfRule>
  </conditionalFormatting>
  <conditionalFormatting sqref="B457">
    <cfRule type="cellIs" dxfId="2444" priority="3119" stopIfTrue="1" operator="equal">
      <formula>"Adjustment to Income/Expense/Rate Base:"</formula>
    </cfRule>
  </conditionalFormatting>
  <conditionalFormatting sqref="B457">
    <cfRule type="cellIs" dxfId="2443" priority="3117" stopIfTrue="1" operator="equal">
      <formula>"Title"</formula>
    </cfRule>
  </conditionalFormatting>
  <conditionalFormatting sqref="B457">
    <cfRule type="cellIs" dxfId="2442" priority="3118" stopIfTrue="1" operator="equal">
      <formula>"Adjustment to Income/Expense/Rate Base:"</formula>
    </cfRule>
  </conditionalFormatting>
  <conditionalFormatting sqref="B456">
    <cfRule type="cellIs" dxfId="2441" priority="3115" stopIfTrue="1" operator="equal">
      <formula>"Title"</formula>
    </cfRule>
  </conditionalFormatting>
  <conditionalFormatting sqref="B456">
    <cfRule type="cellIs" dxfId="2440" priority="3116" stopIfTrue="1" operator="equal">
      <formula>"Adjustment to Income/Expense/Rate Base:"</formula>
    </cfRule>
  </conditionalFormatting>
  <conditionalFormatting sqref="B458">
    <cfRule type="cellIs" dxfId="2439" priority="3113" stopIfTrue="1" operator="equal">
      <formula>"Title"</formula>
    </cfRule>
  </conditionalFormatting>
  <conditionalFormatting sqref="B458">
    <cfRule type="cellIs" dxfId="2438" priority="3114" stopIfTrue="1" operator="equal">
      <formula>"Adjustment to Income/Expense/Rate Base:"</formula>
    </cfRule>
  </conditionalFormatting>
  <conditionalFormatting sqref="B457">
    <cfRule type="cellIs" dxfId="2437" priority="3111" stopIfTrue="1" operator="equal">
      <formula>"Title"</formula>
    </cfRule>
  </conditionalFormatting>
  <conditionalFormatting sqref="B457">
    <cfRule type="cellIs" dxfId="2436" priority="3112" stopIfTrue="1" operator="equal">
      <formula>"Adjustment to Income/Expense/Rate Base:"</formula>
    </cfRule>
  </conditionalFormatting>
  <conditionalFormatting sqref="B459">
    <cfRule type="cellIs" dxfId="2435" priority="3108" stopIfTrue="1" operator="equal">
      <formula>"Adjustment to Income/Expense/Rate Base:"</formula>
    </cfRule>
  </conditionalFormatting>
  <conditionalFormatting sqref="B454">
    <cfRule type="cellIs" dxfId="2434" priority="3109" stopIfTrue="1" operator="equal">
      <formula>"Title"</formula>
    </cfRule>
  </conditionalFormatting>
  <conditionalFormatting sqref="B454">
    <cfRule type="cellIs" dxfId="2433" priority="3110" stopIfTrue="1" operator="equal">
      <formula>"Adjustment to Income/Expense/Rate Base:"</formula>
    </cfRule>
  </conditionalFormatting>
  <conditionalFormatting sqref="B460">
    <cfRule type="cellIs" dxfId="2432" priority="3103" stopIfTrue="1" operator="equal">
      <formula>"Adjustment to Income/Expense/Rate Base:"</formula>
    </cfRule>
  </conditionalFormatting>
  <conditionalFormatting sqref="B455">
    <cfRule type="cellIs" dxfId="2431" priority="3106" stopIfTrue="1" operator="equal">
      <formula>"Title"</formula>
    </cfRule>
  </conditionalFormatting>
  <conditionalFormatting sqref="B455">
    <cfRule type="cellIs" dxfId="2430" priority="3107" stopIfTrue="1" operator="equal">
      <formula>"Adjustment to Income/Expense/Rate Base:"</formula>
    </cfRule>
  </conditionalFormatting>
  <conditionalFormatting sqref="B454">
    <cfRule type="cellIs" dxfId="2429" priority="3104" stopIfTrue="1" operator="equal">
      <formula>"Title"</formula>
    </cfRule>
  </conditionalFormatting>
  <conditionalFormatting sqref="B454">
    <cfRule type="cellIs" dxfId="2428" priority="3105" stopIfTrue="1" operator="equal">
      <formula>"Adjustment to Income/Expense/Rate Base:"</formula>
    </cfRule>
  </conditionalFormatting>
  <conditionalFormatting sqref="B461">
    <cfRule type="cellIs" dxfId="2427" priority="3098" stopIfTrue="1" operator="equal">
      <formula>"Adjustment to Income/Expense/Rate Base:"</formula>
    </cfRule>
  </conditionalFormatting>
  <conditionalFormatting sqref="B456">
    <cfRule type="cellIs" dxfId="2426" priority="3101" stopIfTrue="1" operator="equal">
      <formula>"Title"</formula>
    </cfRule>
  </conditionalFormatting>
  <conditionalFormatting sqref="B456">
    <cfRule type="cellIs" dxfId="2425" priority="3102" stopIfTrue="1" operator="equal">
      <formula>"Adjustment to Income/Expense/Rate Base:"</formula>
    </cfRule>
  </conditionalFormatting>
  <conditionalFormatting sqref="B455">
    <cfRule type="cellIs" dxfId="2424" priority="3099" stopIfTrue="1" operator="equal">
      <formula>"Title"</formula>
    </cfRule>
  </conditionalFormatting>
  <conditionalFormatting sqref="B455">
    <cfRule type="cellIs" dxfId="2423" priority="3100" stopIfTrue="1" operator="equal">
      <formula>"Adjustment to Income/Expense/Rate Base:"</formula>
    </cfRule>
  </conditionalFormatting>
  <conditionalFormatting sqref="B457">
    <cfRule type="cellIs" dxfId="2422" priority="3096" stopIfTrue="1" operator="equal">
      <formula>"Title"</formula>
    </cfRule>
  </conditionalFormatting>
  <conditionalFormatting sqref="B457">
    <cfRule type="cellIs" dxfId="2421" priority="3097" stopIfTrue="1" operator="equal">
      <formula>"Adjustment to Income/Expense/Rate Base:"</formula>
    </cfRule>
  </conditionalFormatting>
  <conditionalFormatting sqref="B456">
    <cfRule type="cellIs" dxfId="2420" priority="3094" stopIfTrue="1" operator="equal">
      <formula>"Title"</formula>
    </cfRule>
  </conditionalFormatting>
  <conditionalFormatting sqref="B456">
    <cfRule type="cellIs" dxfId="2419" priority="3095" stopIfTrue="1" operator="equal">
      <formula>"Adjustment to Income/Expense/Rate Base:"</formula>
    </cfRule>
  </conditionalFormatting>
  <conditionalFormatting sqref="B458">
    <cfRule type="cellIs" dxfId="2418" priority="3093" stopIfTrue="1" operator="equal">
      <formula>"Adjustment to Income/Expense/Rate Base:"</formula>
    </cfRule>
  </conditionalFormatting>
  <conditionalFormatting sqref="B459">
    <cfRule type="cellIs" dxfId="2417" priority="3090" stopIfTrue="1" operator="equal">
      <formula>"Adjustment to Income/Expense/Rate Base:"</formula>
    </cfRule>
  </conditionalFormatting>
  <conditionalFormatting sqref="B454">
    <cfRule type="cellIs" dxfId="2416" priority="3091" stopIfTrue="1" operator="equal">
      <formula>"Title"</formula>
    </cfRule>
  </conditionalFormatting>
  <conditionalFormatting sqref="B454">
    <cfRule type="cellIs" dxfId="2415" priority="3092" stopIfTrue="1" operator="equal">
      <formula>"Adjustment to Income/Expense/Rate Base:"</formula>
    </cfRule>
  </conditionalFormatting>
  <conditionalFormatting sqref="B458">
    <cfRule type="cellIs" dxfId="2414" priority="3088" stopIfTrue="1" operator="equal">
      <formula>"Title"</formula>
    </cfRule>
  </conditionalFormatting>
  <conditionalFormatting sqref="B458">
    <cfRule type="cellIs" dxfId="2413" priority="3089" stopIfTrue="1" operator="equal">
      <formula>"Adjustment to Income/Expense/Rate Base:"</formula>
    </cfRule>
  </conditionalFormatting>
  <conditionalFormatting sqref="B457">
    <cfRule type="cellIs" dxfId="2412" priority="3086" stopIfTrue="1" operator="equal">
      <formula>"Title"</formula>
    </cfRule>
  </conditionalFormatting>
  <conditionalFormatting sqref="B457">
    <cfRule type="cellIs" dxfId="2411" priority="3087" stopIfTrue="1" operator="equal">
      <formula>"Adjustment to Income/Expense/Rate Base:"</formula>
    </cfRule>
  </conditionalFormatting>
  <conditionalFormatting sqref="B459">
    <cfRule type="cellIs" dxfId="2410" priority="3084" stopIfTrue="1" operator="equal">
      <formula>"Title"</formula>
    </cfRule>
  </conditionalFormatting>
  <conditionalFormatting sqref="B459">
    <cfRule type="cellIs" dxfId="2409" priority="3085" stopIfTrue="1" operator="equal">
      <formula>"Adjustment to Income/Expense/Rate Base:"</formula>
    </cfRule>
  </conditionalFormatting>
  <conditionalFormatting sqref="B458">
    <cfRule type="cellIs" dxfId="2408" priority="3082" stopIfTrue="1" operator="equal">
      <formula>"Title"</formula>
    </cfRule>
  </conditionalFormatting>
  <conditionalFormatting sqref="B458">
    <cfRule type="cellIs" dxfId="2407" priority="3083" stopIfTrue="1" operator="equal">
      <formula>"Adjustment to Income/Expense/Rate Base:"</formula>
    </cfRule>
  </conditionalFormatting>
  <conditionalFormatting sqref="B460">
    <cfRule type="cellIs" dxfId="2406" priority="3077" stopIfTrue="1" operator="equal">
      <formula>"Adjustment to Income/Expense/Rate Base:"</formula>
    </cfRule>
  </conditionalFormatting>
  <conditionalFormatting sqref="B455">
    <cfRule type="cellIs" dxfId="2405" priority="3080" stopIfTrue="1" operator="equal">
      <formula>"Title"</formula>
    </cfRule>
  </conditionalFormatting>
  <conditionalFormatting sqref="B455">
    <cfRule type="cellIs" dxfId="2404" priority="3081" stopIfTrue="1" operator="equal">
      <formula>"Adjustment to Income/Expense/Rate Base:"</formula>
    </cfRule>
  </conditionalFormatting>
  <conditionalFormatting sqref="B454">
    <cfRule type="cellIs" dxfId="2403" priority="3078" stopIfTrue="1" operator="equal">
      <formula>"Title"</formula>
    </cfRule>
  </conditionalFormatting>
  <conditionalFormatting sqref="B454">
    <cfRule type="cellIs" dxfId="2402" priority="3079" stopIfTrue="1" operator="equal">
      <formula>"Adjustment to Income/Expense/Rate Base:"</formula>
    </cfRule>
  </conditionalFormatting>
  <conditionalFormatting sqref="B461">
    <cfRule type="cellIs" dxfId="2401" priority="3072" stopIfTrue="1" operator="equal">
      <formula>"Adjustment to Income/Expense/Rate Base:"</formula>
    </cfRule>
  </conditionalFormatting>
  <conditionalFormatting sqref="B456">
    <cfRule type="cellIs" dxfId="2400" priority="3075" stopIfTrue="1" operator="equal">
      <formula>"Title"</formula>
    </cfRule>
  </conditionalFormatting>
  <conditionalFormatting sqref="B456">
    <cfRule type="cellIs" dxfId="2399" priority="3076" stopIfTrue="1" operator="equal">
      <formula>"Adjustment to Income/Expense/Rate Base:"</formula>
    </cfRule>
  </conditionalFormatting>
  <conditionalFormatting sqref="B455">
    <cfRule type="cellIs" dxfId="2398" priority="3073" stopIfTrue="1" operator="equal">
      <formula>"Title"</formula>
    </cfRule>
  </conditionalFormatting>
  <conditionalFormatting sqref="B455">
    <cfRule type="cellIs" dxfId="2397" priority="3074" stopIfTrue="1" operator="equal">
      <formula>"Adjustment to Income/Expense/Rate Base:"</formula>
    </cfRule>
  </conditionalFormatting>
  <conditionalFormatting sqref="B457">
    <cfRule type="cellIs" dxfId="2396" priority="3070" stopIfTrue="1" operator="equal">
      <formula>"Title"</formula>
    </cfRule>
  </conditionalFormatting>
  <conditionalFormatting sqref="B457">
    <cfRule type="cellIs" dxfId="2395" priority="3071" stopIfTrue="1" operator="equal">
      <formula>"Adjustment to Income/Expense/Rate Base:"</formula>
    </cfRule>
  </conditionalFormatting>
  <conditionalFormatting sqref="B456">
    <cfRule type="cellIs" dxfId="2394" priority="3068" stopIfTrue="1" operator="equal">
      <formula>"Title"</formula>
    </cfRule>
  </conditionalFormatting>
  <conditionalFormatting sqref="B456">
    <cfRule type="cellIs" dxfId="2393" priority="3069" stopIfTrue="1" operator="equal">
      <formula>"Adjustment to Income/Expense/Rate Base:"</formula>
    </cfRule>
  </conditionalFormatting>
  <conditionalFormatting sqref="B458">
    <cfRule type="cellIs" dxfId="2392" priority="3066" stopIfTrue="1" operator="equal">
      <formula>"Title"</formula>
    </cfRule>
  </conditionalFormatting>
  <conditionalFormatting sqref="B458">
    <cfRule type="cellIs" dxfId="2391" priority="3067" stopIfTrue="1" operator="equal">
      <formula>"Adjustment to Income/Expense/Rate Base:"</formula>
    </cfRule>
  </conditionalFormatting>
  <conditionalFormatting sqref="B457">
    <cfRule type="cellIs" dxfId="2390" priority="3064" stopIfTrue="1" operator="equal">
      <formula>"Title"</formula>
    </cfRule>
  </conditionalFormatting>
  <conditionalFormatting sqref="B457">
    <cfRule type="cellIs" dxfId="2389" priority="3065" stopIfTrue="1" operator="equal">
      <formula>"Adjustment to Income/Expense/Rate Base:"</formula>
    </cfRule>
  </conditionalFormatting>
  <conditionalFormatting sqref="B459">
    <cfRule type="cellIs" dxfId="2388" priority="3061" stopIfTrue="1" operator="equal">
      <formula>"Adjustment to Income/Expense/Rate Base:"</formula>
    </cfRule>
  </conditionalFormatting>
  <conditionalFormatting sqref="B454">
    <cfRule type="cellIs" dxfId="2387" priority="3062" stopIfTrue="1" operator="equal">
      <formula>"Title"</formula>
    </cfRule>
  </conditionalFormatting>
  <conditionalFormatting sqref="B454">
    <cfRule type="cellIs" dxfId="2386" priority="3063" stopIfTrue="1" operator="equal">
      <formula>"Adjustment to Income/Expense/Rate Base:"</formula>
    </cfRule>
  </conditionalFormatting>
  <conditionalFormatting sqref="B460">
    <cfRule type="cellIs" dxfId="2385" priority="3056" stopIfTrue="1" operator="equal">
      <formula>"Adjustment to Income/Expense/Rate Base:"</formula>
    </cfRule>
  </conditionalFormatting>
  <conditionalFormatting sqref="B455">
    <cfRule type="cellIs" dxfId="2384" priority="3059" stopIfTrue="1" operator="equal">
      <formula>"Title"</formula>
    </cfRule>
  </conditionalFormatting>
  <conditionalFormatting sqref="B455">
    <cfRule type="cellIs" dxfId="2383" priority="3060" stopIfTrue="1" operator="equal">
      <formula>"Adjustment to Income/Expense/Rate Base:"</formula>
    </cfRule>
  </conditionalFormatting>
  <conditionalFormatting sqref="B454">
    <cfRule type="cellIs" dxfId="2382" priority="3057" stopIfTrue="1" operator="equal">
      <formula>"Title"</formula>
    </cfRule>
  </conditionalFormatting>
  <conditionalFormatting sqref="B454">
    <cfRule type="cellIs" dxfId="2381" priority="3058" stopIfTrue="1" operator="equal">
      <formula>"Adjustment to Income/Expense/Rate Base:"</formula>
    </cfRule>
  </conditionalFormatting>
  <conditionalFormatting sqref="B458">
    <cfRule type="cellIs" dxfId="2380" priority="3055" stopIfTrue="1" operator="equal">
      <formula>"Adjustment to Income/Expense/Rate Base:"</formula>
    </cfRule>
  </conditionalFormatting>
  <conditionalFormatting sqref="B459">
    <cfRule type="cellIs" dxfId="2379" priority="3052" stopIfTrue="1" operator="equal">
      <formula>"Adjustment to Income/Expense/Rate Base:"</formula>
    </cfRule>
  </conditionalFormatting>
  <conditionalFormatting sqref="B454">
    <cfRule type="cellIs" dxfId="2378" priority="3053" stopIfTrue="1" operator="equal">
      <formula>"Title"</formula>
    </cfRule>
  </conditionalFormatting>
  <conditionalFormatting sqref="B454">
    <cfRule type="cellIs" dxfId="2377" priority="3054" stopIfTrue="1" operator="equal">
      <formula>"Adjustment to Income/Expense/Rate Base:"</formula>
    </cfRule>
  </conditionalFormatting>
  <conditionalFormatting sqref="B455">
    <cfRule type="cellIs" dxfId="2376" priority="3051" stopIfTrue="1" operator="equal">
      <formula>"Adjustment to Income/Expense/Rate Base:"</formula>
    </cfRule>
  </conditionalFormatting>
  <conditionalFormatting sqref="B456">
    <cfRule type="cellIs" dxfId="2375" priority="3050" stopIfTrue="1" operator="equal">
      <formula>"Adjustment to Income/Expense/Rate Base:"</formula>
    </cfRule>
  </conditionalFormatting>
  <conditionalFormatting sqref="B457">
    <cfRule type="cellIs" dxfId="2374" priority="3049" stopIfTrue="1" operator="equal">
      <formula>"Adjustment to Income/Expense/Rate Base:"</formula>
    </cfRule>
  </conditionalFormatting>
  <conditionalFormatting sqref="B458">
    <cfRule type="cellIs" dxfId="2373" priority="3048" stopIfTrue="1" operator="equal">
      <formula>"Adjustment to Income/Expense/Rate Base:"</formula>
    </cfRule>
  </conditionalFormatting>
  <conditionalFormatting sqref="B454">
    <cfRule type="cellIs" dxfId="2372" priority="3047" stopIfTrue="1" operator="equal">
      <formula>"Adjustment to Income/Expense/Rate Base:"</formula>
    </cfRule>
  </conditionalFormatting>
  <conditionalFormatting sqref="B455">
    <cfRule type="cellIs" dxfId="2371" priority="3046" stopIfTrue="1" operator="equal">
      <formula>"Adjustment to Income/Expense/Rate Base:"</formula>
    </cfRule>
  </conditionalFormatting>
  <conditionalFormatting sqref="B459">
    <cfRule type="cellIs" dxfId="2370" priority="3043" stopIfTrue="1" operator="equal">
      <formula>"Adjustment to Income/Expense/Rate Base:"</formula>
    </cfRule>
  </conditionalFormatting>
  <conditionalFormatting sqref="B454">
    <cfRule type="cellIs" dxfId="2369" priority="3044" stopIfTrue="1" operator="equal">
      <formula>"Title"</formula>
    </cfRule>
  </conditionalFormatting>
  <conditionalFormatting sqref="B454">
    <cfRule type="cellIs" dxfId="2368" priority="3045" stopIfTrue="1" operator="equal">
      <formula>"Adjustment to Income/Expense/Rate Base:"</formula>
    </cfRule>
  </conditionalFormatting>
  <conditionalFormatting sqref="B460">
    <cfRule type="cellIs" dxfId="2367" priority="3038" stopIfTrue="1" operator="equal">
      <formula>"Adjustment to Income/Expense/Rate Base:"</formula>
    </cfRule>
  </conditionalFormatting>
  <conditionalFormatting sqref="B455">
    <cfRule type="cellIs" dxfId="2366" priority="3041" stopIfTrue="1" operator="equal">
      <formula>"Title"</formula>
    </cfRule>
  </conditionalFormatting>
  <conditionalFormatting sqref="B455">
    <cfRule type="cellIs" dxfId="2365" priority="3042" stopIfTrue="1" operator="equal">
      <formula>"Adjustment to Income/Expense/Rate Base:"</formula>
    </cfRule>
  </conditionalFormatting>
  <conditionalFormatting sqref="B454">
    <cfRule type="cellIs" dxfId="2364" priority="3039" stopIfTrue="1" operator="equal">
      <formula>"Title"</formula>
    </cfRule>
  </conditionalFormatting>
  <conditionalFormatting sqref="B454">
    <cfRule type="cellIs" dxfId="2363" priority="3040" stopIfTrue="1" operator="equal">
      <formula>"Adjustment to Income/Expense/Rate Base:"</formula>
    </cfRule>
  </conditionalFormatting>
  <conditionalFormatting sqref="B456">
    <cfRule type="cellIs" dxfId="2362" priority="3037" stopIfTrue="1" operator="equal">
      <formula>"Adjustment to Income/Expense/Rate Base:"</formula>
    </cfRule>
  </conditionalFormatting>
  <conditionalFormatting sqref="B457">
    <cfRule type="cellIs" dxfId="2361" priority="3036" stopIfTrue="1" operator="equal">
      <formula>"Adjustment to Income/Expense/Rate Base:"</formula>
    </cfRule>
  </conditionalFormatting>
  <conditionalFormatting sqref="B458">
    <cfRule type="cellIs" dxfId="2360" priority="3035" stopIfTrue="1" operator="equal">
      <formula>"Adjustment to Income/Expense/Rate Base:"</formula>
    </cfRule>
  </conditionalFormatting>
  <conditionalFormatting sqref="B459">
    <cfRule type="cellIs" dxfId="2359" priority="3032" stopIfTrue="1" operator="equal">
      <formula>"Adjustment to Income/Expense/Rate Base:"</formula>
    </cfRule>
  </conditionalFormatting>
  <conditionalFormatting sqref="B454">
    <cfRule type="cellIs" dxfId="2358" priority="3033" stopIfTrue="1" operator="equal">
      <formula>"Title"</formula>
    </cfRule>
  </conditionalFormatting>
  <conditionalFormatting sqref="B454">
    <cfRule type="cellIs" dxfId="2357" priority="3034" stopIfTrue="1" operator="equal">
      <formula>"Adjustment to Income/Expense/Rate Base:"</formula>
    </cfRule>
  </conditionalFormatting>
  <conditionalFormatting sqref="B455">
    <cfRule type="cellIs" dxfId="2356" priority="3031" stopIfTrue="1" operator="equal">
      <formula>"Adjustment to Income/Expense/Rate Base:"</formula>
    </cfRule>
  </conditionalFormatting>
  <conditionalFormatting sqref="B456">
    <cfRule type="cellIs" dxfId="2355" priority="3030" stopIfTrue="1" operator="equal">
      <formula>"Adjustment to Income/Expense/Rate Base:"</formula>
    </cfRule>
  </conditionalFormatting>
  <conditionalFormatting sqref="B461">
    <cfRule type="cellIs" dxfId="2354" priority="3025" stopIfTrue="1" operator="equal">
      <formula>"Adjustment to Income/Expense/Rate Base:"</formula>
    </cfRule>
  </conditionalFormatting>
  <conditionalFormatting sqref="B456">
    <cfRule type="cellIs" dxfId="2353" priority="3028" stopIfTrue="1" operator="equal">
      <formula>"Title"</formula>
    </cfRule>
  </conditionalFormatting>
  <conditionalFormatting sqref="B456">
    <cfRule type="cellIs" dxfId="2352" priority="3029" stopIfTrue="1" operator="equal">
      <formula>"Adjustment to Income/Expense/Rate Base:"</formula>
    </cfRule>
  </conditionalFormatting>
  <conditionalFormatting sqref="B455">
    <cfRule type="cellIs" dxfId="2351" priority="3026" stopIfTrue="1" operator="equal">
      <formula>"Title"</formula>
    </cfRule>
  </conditionalFormatting>
  <conditionalFormatting sqref="B455">
    <cfRule type="cellIs" dxfId="2350" priority="3027" stopIfTrue="1" operator="equal">
      <formula>"Adjustment to Income/Expense/Rate Base:"</formula>
    </cfRule>
  </conditionalFormatting>
  <conditionalFormatting sqref="B457">
    <cfRule type="cellIs" dxfId="2349" priority="3023" stopIfTrue="1" operator="equal">
      <formula>"Title"</formula>
    </cfRule>
  </conditionalFormatting>
  <conditionalFormatting sqref="B457">
    <cfRule type="cellIs" dxfId="2348" priority="3024" stopIfTrue="1" operator="equal">
      <formula>"Adjustment to Income/Expense/Rate Base:"</formula>
    </cfRule>
  </conditionalFormatting>
  <conditionalFormatting sqref="B456">
    <cfRule type="cellIs" dxfId="2347" priority="3021" stopIfTrue="1" operator="equal">
      <formula>"Title"</formula>
    </cfRule>
  </conditionalFormatting>
  <conditionalFormatting sqref="B456">
    <cfRule type="cellIs" dxfId="2346" priority="3022" stopIfTrue="1" operator="equal">
      <formula>"Adjustment to Income/Expense/Rate Base:"</formula>
    </cfRule>
  </conditionalFormatting>
  <conditionalFormatting sqref="B458">
    <cfRule type="cellIs" dxfId="2345" priority="3020" stopIfTrue="1" operator="equal">
      <formula>"Adjustment to Income/Expense/Rate Base:"</formula>
    </cfRule>
  </conditionalFormatting>
  <conditionalFormatting sqref="B459">
    <cfRule type="cellIs" dxfId="2344" priority="3017" stopIfTrue="1" operator="equal">
      <formula>"Adjustment to Income/Expense/Rate Base:"</formula>
    </cfRule>
  </conditionalFormatting>
  <conditionalFormatting sqref="B454">
    <cfRule type="cellIs" dxfId="2343" priority="3018" stopIfTrue="1" operator="equal">
      <formula>"Title"</formula>
    </cfRule>
  </conditionalFormatting>
  <conditionalFormatting sqref="B454">
    <cfRule type="cellIs" dxfId="2342" priority="3019" stopIfTrue="1" operator="equal">
      <formula>"Adjustment to Income/Expense/Rate Base:"</formula>
    </cfRule>
  </conditionalFormatting>
  <conditionalFormatting sqref="B460">
    <cfRule type="cellIs" dxfId="2341" priority="3012" stopIfTrue="1" operator="equal">
      <formula>"Adjustment to Income/Expense/Rate Base:"</formula>
    </cfRule>
  </conditionalFormatting>
  <conditionalFormatting sqref="B455">
    <cfRule type="cellIs" dxfId="2340" priority="3015" stopIfTrue="1" operator="equal">
      <formula>"Title"</formula>
    </cfRule>
  </conditionalFormatting>
  <conditionalFormatting sqref="B455">
    <cfRule type="cellIs" dxfId="2339" priority="3016" stopIfTrue="1" operator="equal">
      <formula>"Adjustment to Income/Expense/Rate Base:"</formula>
    </cfRule>
  </conditionalFormatting>
  <conditionalFormatting sqref="B454">
    <cfRule type="cellIs" dxfId="2338" priority="3013" stopIfTrue="1" operator="equal">
      <formula>"Title"</formula>
    </cfRule>
  </conditionalFormatting>
  <conditionalFormatting sqref="B454">
    <cfRule type="cellIs" dxfId="2337" priority="3014" stopIfTrue="1" operator="equal">
      <formula>"Adjustment to Income/Expense/Rate Base:"</formula>
    </cfRule>
  </conditionalFormatting>
  <conditionalFormatting sqref="B461">
    <cfRule type="cellIs" dxfId="2336" priority="3007" stopIfTrue="1" operator="equal">
      <formula>"Adjustment to Income/Expense/Rate Base:"</formula>
    </cfRule>
  </conditionalFormatting>
  <conditionalFormatting sqref="B456">
    <cfRule type="cellIs" dxfId="2335" priority="3010" stopIfTrue="1" operator="equal">
      <formula>"Title"</formula>
    </cfRule>
  </conditionalFormatting>
  <conditionalFormatting sqref="B456">
    <cfRule type="cellIs" dxfId="2334" priority="3011" stopIfTrue="1" operator="equal">
      <formula>"Adjustment to Income/Expense/Rate Base:"</formula>
    </cfRule>
  </conditionalFormatting>
  <conditionalFormatting sqref="B455">
    <cfRule type="cellIs" dxfId="2333" priority="3008" stopIfTrue="1" operator="equal">
      <formula>"Title"</formula>
    </cfRule>
  </conditionalFormatting>
  <conditionalFormatting sqref="B455">
    <cfRule type="cellIs" dxfId="2332" priority="3009" stopIfTrue="1" operator="equal">
      <formula>"Adjustment to Income/Expense/Rate Base:"</formula>
    </cfRule>
  </conditionalFormatting>
  <conditionalFormatting sqref="B457">
    <cfRule type="cellIs" dxfId="2331" priority="3006" stopIfTrue="1" operator="equal">
      <formula>"Adjustment to Income/Expense/Rate Base:"</formula>
    </cfRule>
  </conditionalFormatting>
  <conditionalFormatting sqref="B458">
    <cfRule type="cellIs" dxfId="2330" priority="3005" stopIfTrue="1" operator="equal">
      <formula>"Adjustment to Income/Expense/Rate Base:"</formula>
    </cfRule>
  </conditionalFormatting>
  <conditionalFormatting sqref="B457">
    <cfRule type="cellIs" dxfId="2329" priority="3003" stopIfTrue="1" operator="equal">
      <formula>"Title"</formula>
    </cfRule>
  </conditionalFormatting>
  <conditionalFormatting sqref="B457">
    <cfRule type="cellIs" dxfId="2328" priority="3004" stopIfTrue="1" operator="equal">
      <formula>"Adjustment to Income/Expense/Rate Base:"</formula>
    </cfRule>
  </conditionalFormatting>
  <conditionalFormatting sqref="B456">
    <cfRule type="cellIs" dxfId="2327" priority="3001" stopIfTrue="1" operator="equal">
      <formula>"Title"</formula>
    </cfRule>
  </conditionalFormatting>
  <conditionalFormatting sqref="B456">
    <cfRule type="cellIs" dxfId="2326" priority="3002" stopIfTrue="1" operator="equal">
      <formula>"Adjustment to Income/Expense/Rate Base:"</formula>
    </cfRule>
  </conditionalFormatting>
  <conditionalFormatting sqref="B458">
    <cfRule type="cellIs" dxfId="2325" priority="2999" stopIfTrue="1" operator="equal">
      <formula>"Title"</formula>
    </cfRule>
  </conditionalFormatting>
  <conditionalFormatting sqref="B458">
    <cfRule type="cellIs" dxfId="2324" priority="3000" stopIfTrue="1" operator="equal">
      <formula>"Adjustment to Income/Expense/Rate Base:"</formula>
    </cfRule>
  </conditionalFormatting>
  <conditionalFormatting sqref="B457">
    <cfRule type="cellIs" dxfId="2323" priority="2997" stopIfTrue="1" operator="equal">
      <formula>"Title"</formula>
    </cfRule>
  </conditionalFormatting>
  <conditionalFormatting sqref="B457">
    <cfRule type="cellIs" dxfId="2322" priority="2998" stopIfTrue="1" operator="equal">
      <formula>"Adjustment to Income/Expense/Rate Base:"</formula>
    </cfRule>
  </conditionalFormatting>
  <conditionalFormatting sqref="B459">
    <cfRule type="cellIs" dxfId="2321" priority="2994" stopIfTrue="1" operator="equal">
      <formula>"Adjustment to Income/Expense/Rate Base:"</formula>
    </cfRule>
  </conditionalFormatting>
  <conditionalFormatting sqref="B454">
    <cfRule type="cellIs" dxfId="2320" priority="2995" stopIfTrue="1" operator="equal">
      <formula>"Title"</formula>
    </cfRule>
  </conditionalFormatting>
  <conditionalFormatting sqref="B454">
    <cfRule type="cellIs" dxfId="2319" priority="2996" stopIfTrue="1" operator="equal">
      <formula>"Adjustment to Income/Expense/Rate Base:"</formula>
    </cfRule>
  </conditionalFormatting>
  <conditionalFormatting sqref="B460">
    <cfRule type="cellIs" dxfId="2318" priority="2989" stopIfTrue="1" operator="equal">
      <formula>"Adjustment to Income/Expense/Rate Base:"</formula>
    </cfRule>
  </conditionalFormatting>
  <conditionalFormatting sqref="B455">
    <cfRule type="cellIs" dxfId="2317" priority="2992" stopIfTrue="1" operator="equal">
      <formula>"Title"</formula>
    </cfRule>
  </conditionalFormatting>
  <conditionalFormatting sqref="B455">
    <cfRule type="cellIs" dxfId="2316" priority="2993" stopIfTrue="1" operator="equal">
      <formula>"Adjustment to Income/Expense/Rate Base:"</formula>
    </cfRule>
  </conditionalFormatting>
  <conditionalFormatting sqref="B454">
    <cfRule type="cellIs" dxfId="2315" priority="2990" stopIfTrue="1" operator="equal">
      <formula>"Title"</formula>
    </cfRule>
  </conditionalFormatting>
  <conditionalFormatting sqref="B454">
    <cfRule type="cellIs" dxfId="2314" priority="2991" stopIfTrue="1" operator="equal">
      <formula>"Adjustment to Income/Expense/Rate Base:"</formula>
    </cfRule>
  </conditionalFormatting>
  <conditionalFormatting sqref="B461">
    <cfRule type="cellIs" dxfId="2313" priority="2984" stopIfTrue="1" operator="equal">
      <formula>"Adjustment to Income/Expense/Rate Base:"</formula>
    </cfRule>
  </conditionalFormatting>
  <conditionalFormatting sqref="B456">
    <cfRule type="cellIs" dxfId="2312" priority="2987" stopIfTrue="1" operator="equal">
      <formula>"Title"</formula>
    </cfRule>
  </conditionalFormatting>
  <conditionalFormatting sqref="B456">
    <cfRule type="cellIs" dxfId="2311" priority="2988" stopIfTrue="1" operator="equal">
      <formula>"Adjustment to Income/Expense/Rate Base:"</formula>
    </cfRule>
  </conditionalFormatting>
  <conditionalFormatting sqref="B455">
    <cfRule type="cellIs" dxfId="2310" priority="2985" stopIfTrue="1" operator="equal">
      <formula>"Title"</formula>
    </cfRule>
  </conditionalFormatting>
  <conditionalFormatting sqref="B455">
    <cfRule type="cellIs" dxfId="2309" priority="2986" stopIfTrue="1" operator="equal">
      <formula>"Adjustment to Income/Expense/Rate Base:"</formula>
    </cfRule>
  </conditionalFormatting>
  <conditionalFormatting sqref="B457">
    <cfRule type="cellIs" dxfId="2308" priority="2982" stopIfTrue="1" operator="equal">
      <formula>"Title"</formula>
    </cfRule>
  </conditionalFormatting>
  <conditionalFormatting sqref="B457">
    <cfRule type="cellIs" dxfId="2307" priority="2983" stopIfTrue="1" operator="equal">
      <formula>"Adjustment to Income/Expense/Rate Base:"</formula>
    </cfRule>
  </conditionalFormatting>
  <conditionalFormatting sqref="B456">
    <cfRule type="cellIs" dxfId="2306" priority="2980" stopIfTrue="1" operator="equal">
      <formula>"Title"</formula>
    </cfRule>
  </conditionalFormatting>
  <conditionalFormatting sqref="B456">
    <cfRule type="cellIs" dxfId="2305" priority="2981" stopIfTrue="1" operator="equal">
      <formula>"Adjustment to Income/Expense/Rate Base:"</formula>
    </cfRule>
  </conditionalFormatting>
  <conditionalFormatting sqref="B458">
    <cfRule type="cellIs" dxfId="2304" priority="2979" stopIfTrue="1" operator="equal">
      <formula>"Adjustment to Income/Expense/Rate Base:"</formula>
    </cfRule>
  </conditionalFormatting>
  <conditionalFormatting sqref="B459">
    <cfRule type="cellIs" dxfId="2303" priority="2976" stopIfTrue="1" operator="equal">
      <formula>"Adjustment to Income/Expense/Rate Base:"</formula>
    </cfRule>
  </conditionalFormatting>
  <conditionalFormatting sqref="B454">
    <cfRule type="cellIs" dxfId="2302" priority="2977" stopIfTrue="1" operator="equal">
      <formula>"Title"</formula>
    </cfRule>
  </conditionalFormatting>
  <conditionalFormatting sqref="B454">
    <cfRule type="cellIs" dxfId="2301" priority="2978" stopIfTrue="1" operator="equal">
      <formula>"Adjustment to Income/Expense/Rate Base:"</formula>
    </cfRule>
  </conditionalFormatting>
  <conditionalFormatting sqref="B457">
    <cfRule type="cellIs" dxfId="2300" priority="2975" stopIfTrue="1" operator="equal">
      <formula>"Adjustment to Income/Expense/Rate Base:"</formula>
    </cfRule>
  </conditionalFormatting>
  <conditionalFormatting sqref="B458">
    <cfRule type="cellIs" dxfId="2299" priority="2974" stopIfTrue="1" operator="equal">
      <formula>"Adjustment to Income/Expense/Rate Base:"</formula>
    </cfRule>
  </conditionalFormatting>
  <conditionalFormatting sqref="B454">
    <cfRule type="cellIs" dxfId="2298" priority="2973" stopIfTrue="1" operator="equal">
      <formula>"Adjustment to Income/Expense/Rate Base:"</formula>
    </cfRule>
  </conditionalFormatting>
  <conditionalFormatting sqref="B455">
    <cfRule type="cellIs" dxfId="2297" priority="2972" stopIfTrue="1" operator="equal">
      <formula>"Adjustment to Income/Expense/Rate Base:"</formula>
    </cfRule>
  </conditionalFormatting>
  <conditionalFormatting sqref="B456">
    <cfRule type="cellIs" dxfId="2296" priority="2971" stopIfTrue="1" operator="equal">
      <formula>"Adjustment to Income/Expense/Rate Base:"</formula>
    </cfRule>
  </conditionalFormatting>
  <conditionalFormatting sqref="B457">
    <cfRule type="cellIs" dxfId="2295" priority="2970" stopIfTrue="1" operator="equal">
      <formula>"Adjustment to Income/Expense/Rate Base:"</formula>
    </cfRule>
  </conditionalFormatting>
  <conditionalFormatting sqref="B454">
    <cfRule type="cellIs" dxfId="2294" priority="2969" stopIfTrue="1" operator="equal">
      <formula>"Adjustment to Income/Expense/Rate Base:"</formula>
    </cfRule>
  </conditionalFormatting>
  <conditionalFormatting sqref="B458">
    <cfRule type="cellIs" dxfId="2293" priority="2968" stopIfTrue="1" operator="equal">
      <formula>"Adjustment to Income/Expense/Rate Base:"</formula>
    </cfRule>
  </conditionalFormatting>
  <conditionalFormatting sqref="B459">
    <cfRule type="cellIs" dxfId="2292" priority="2965" stopIfTrue="1" operator="equal">
      <formula>"Adjustment to Income/Expense/Rate Base:"</formula>
    </cfRule>
  </conditionalFormatting>
  <conditionalFormatting sqref="B454">
    <cfRule type="cellIs" dxfId="2291" priority="2966" stopIfTrue="1" operator="equal">
      <formula>"Title"</formula>
    </cfRule>
  </conditionalFormatting>
  <conditionalFormatting sqref="B454">
    <cfRule type="cellIs" dxfId="2290" priority="2967" stopIfTrue="1" operator="equal">
      <formula>"Adjustment to Income/Expense/Rate Base:"</formula>
    </cfRule>
  </conditionalFormatting>
  <conditionalFormatting sqref="B455">
    <cfRule type="cellIs" dxfId="2289" priority="2964" stopIfTrue="1" operator="equal">
      <formula>"Adjustment to Income/Expense/Rate Base:"</formula>
    </cfRule>
  </conditionalFormatting>
  <conditionalFormatting sqref="B456">
    <cfRule type="cellIs" dxfId="2288" priority="2963" stopIfTrue="1" operator="equal">
      <formula>"Adjustment to Income/Expense/Rate Base:"</formula>
    </cfRule>
  </conditionalFormatting>
  <conditionalFormatting sqref="B457">
    <cfRule type="cellIs" dxfId="2287" priority="2962" stopIfTrue="1" operator="equal">
      <formula>"Adjustment to Income/Expense/Rate Base:"</formula>
    </cfRule>
  </conditionalFormatting>
  <conditionalFormatting sqref="B458">
    <cfRule type="cellIs" dxfId="2286" priority="2961" stopIfTrue="1" operator="equal">
      <formula>"Adjustment to Income/Expense/Rate Base:"</formula>
    </cfRule>
  </conditionalFormatting>
  <conditionalFormatting sqref="B454">
    <cfRule type="cellIs" dxfId="2285" priority="2960" stopIfTrue="1" operator="equal">
      <formula>"Adjustment to Income/Expense/Rate Base:"</formula>
    </cfRule>
  </conditionalFormatting>
  <conditionalFormatting sqref="B455">
    <cfRule type="cellIs" dxfId="2284" priority="2959" stopIfTrue="1" operator="equal">
      <formula>"Adjustment to Income/Expense/Rate Base:"</formula>
    </cfRule>
  </conditionalFormatting>
  <conditionalFormatting sqref="B460">
    <cfRule type="cellIs" dxfId="2283" priority="2954" stopIfTrue="1" operator="equal">
      <formula>"Adjustment to Income/Expense/Rate Base:"</formula>
    </cfRule>
  </conditionalFormatting>
  <conditionalFormatting sqref="B455">
    <cfRule type="cellIs" dxfId="2282" priority="2957" stopIfTrue="1" operator="equal">
      <formula>"Title"</formula>
    </cfRule>
  </conditionalFormatting>
  <conditionalFormatting sqref="B455">
    <cfRule type="cellIs" dxfId="2281" priority="2958" stopIfTrue="1" operator="equal">
      <formula>"Adjustment to Income/Expense/Rate Base:"</formula>
    </cfRule>
  </conditionalFormatting>
  <conditionalFormatting sqref="B454">
    <cfRule type="cellIs" dxfId="2280" priority="2955" stopIfTrue="1" operator="equal">
      <formula>"Title"</formula>
    </cfRule>
  </conditionalFormatting>
  <conditionalFormatting sqref="B454">
    <cfRule type="cellIs" dxfId="2279" priority="2956" stopIfTrue="1" operator="equal">
      <formula>"Adjustment to Income/Expense/Rate Base:"</formula>
    </cfRule>
  </conditionalFormatting>
  <conditionalFormatting sqref="B461">
    <cfRule type="cellIs" dxfId="2278" priority="2949" stopIfTrue="1" operator="equal">
      <formula>"Adjustment to Income/Expense/Rate Base:"</formula>
    </cfRule>
  </conditionalFormatting>
  <conditionalFormatting sqref="B456">
    <cfRule type="cellIs" dxfId="2277" priority="2952" stopIfTrue="1" operator="equal">
      <formula>"Title"</formula>
    </cfRule>
  </conditionalFormatting>
  <conditionalFormatting sqref="B456">
    <cfRule type="cellIs" dxfId="2276" priority="2953" stopIfTrue="1" operator="equal">
      <formula>"Adjustment to Income/Expense/Rate Base:"</formula>
    </cfRule>
  </conditionalFormatting>
  <conditionalFormatting sqref="B455">
    <cfRule type="cellIs" dxfId="2275" priority="2950" stopIfTrue="1" operator="equal">
      <formula>"Title"</formula>
    </cfRule>
  </conditionalFormatting>
  <conditionalFormatting sqref="B455">
    <cfRule type="cellIs" dxfId="2274" priority="2951" stopIfTrue="1" operator="equal">
      <formula>"Adjustment to Income/Expense/Rate Base:"</formula>
    </cfRule>
  </conditionalFormatting>
  <conditionalFormatting sqref="B457">
    <cfRule type="cellIs" dxfId="2273" priority="2948" stopIfTrue="1" operator="equal">
      <formula>"Adjustment to Income/Expense/Rate Base:"</formula>
    </cfRule>
  </conditionalFormatting>
  <conditionalFormatting sqref="B458">
    <cfRule type="cellIs" dxfId="2272" priority="2947" stopIfTrue="1" operator="equal">
      <formula>"Adjustment to Income/Expense/Rate Base:"</formula>
    </cfRule>
  </conditionalFormatting>
  <conditionalFormatting sqref="B459">
    <cfRule type="cellIs" dxfId="2271" priority="2944" stopIfTrue="1" operator="equal">
      <formula>"Adjustment to Income/Expense/Rate Base:"</formula>
    </cfRule>
  </conditionalFormatting>
  <conditionalFormatting sqref="B454">
    <cfRule type="cellIs" dxfId="2270" priority="2945" stopIfTrue="1" operator="equal">
      <formula>"Title"</formula>
    </cfRule>
  </conditionalFormatting>
  <conditionalFormatting sqref="B454">
    <cfRule type="cellIs" dxfId="2269" priority="2946" stopIfTrue="1" operator="equal">
      <formula>"Adjustment to Income/Expense/Rate Base:"</formula>
    </cfRule>
  </conditionalFormatting>
  <conditionalFormatting sqref="B460">
    <cfRule type="cellIs" dxfId="2268" priority="2939" stopIfTrue="1" operator="equal">
      <formula>"Adjustment to Income/Expense/Rate Base:"</formula>
    </cfRule>
  </conditionalFormatting>
  <conditionalFormatting sqref="B455">
    <cfRule type="cellIs" dxfId="2267" priority="2942" stopIfTrue="1" operator="equal">
      <formula>"Title"</formula>
    </cfRule>
  </conditionalFormatting>
  <conditionalFormatting sqref="B455">
    <cfRule type="cellIs" dxfId="2266" priority="2943" stopIfTrue="1" operator="equal">
      <formula>"Adjustment to Income/Expense/Rate Base:"</formula>
    </cfRule>
  </conditionalFormatting>
  <conditionalFormatting sqref="B454">
    <cfRule type="cellIs" dxfId="2265" priority="2940" stopIfTrue="1" operator="equal">
      <formula>"Title"</formula>
    </cfRule>
  </conditionalFormatting>
  <conditionalFormatting sqref="B454">
    <cfRule type="cellIs" dxfId="2264" priority="2941" stopIfTrue="1" operator="equal">
      <formula>"Adjustment to Income/Expense/Rate Base:"</formula>
    </cfRule>
  </conditionalFormatting>
  <conditionalFormatting sqref="B456">
    <cfRule type="cellIs" dxfId="2263" priority="2938" stopIfTrue="1" operator="equal">
      <formula>"Adjustment to Income/Expense/Rate Base:"</formula>
    </cfRule>
  </conditionalFormatting>
  <conditionalFormatting sqref="B457">
    <cfRule type="cellIs" dxfId="2262" priority="2937" stopIfTrue="1" operator="equal">
      <formula>"Adjustment to Income/Expense/Rate Base:"</formula>
    </cfRule>
  </conditionalFormatting>
  <conditionalFormatting sqref="B461">
    <cfRule type="cellIs" dxfId="2261" priority="2932" stopIfTrue="1" operator="equal">
      <formula>"Adjustment to Income/Expense/Rate Base:"</formula>
    </cfRule>
  </conditionalFormatting>
  <conditionalFormatting sqref="B456">
    <cfRule type="cellIs" dxfId="2260" priority="2935" stopIfTrue="1" operator="equal">
      <formula>"Title"</formula>
    </cfRule>
  </conditionalFormatting>
  <conditionalFormatting sqref="B456">
    <cfRule type="cellIs" dxfId="2259" priority="2936" stopIfTrue="1" operator="equal">
      <formula>"Adjustment to Income/Expense/Rate Base:"</formula>
    </cfRule>
  </conditionalFormatting>
  <conditionalFormatting sqref="B455">
    <cfRule type="cellIs" dxfId="2258" priority="2933" stopIfTrue="1" operator="equal">
      <formula>"Title"</formula>
    </cfRule>
  </conditionalFormatting>
  <conditionalFormatting sqref="B455">
    <cfRule type="cellIs" dxfId="2257" priority="2934" stopIfTrue="1" operator="equal">
      <formula>"Adjustment to Income/Expense/Rate Base:"</formula>
    </cfRule>
  </conditionalFormatting>
  <conditionalFormatting sqref="B457">
    <cfRule type="cellIs" dxfId="2256" priority="2930" stopIfTrue="1" operator="equal">
      <formula>"Title"</formula>
    </cfRule>
  </conditionalFormatting>
  <conditionalFormatting sqref="B457">
    <cfRule type="cellIs" dxfId="2255" priority="2931" stopIfTrue="1" operator="equal">
      <formula>"Adjustment to Income/Expense/Rate Base:"</formula>
    </cfRule>
  </conditionalFormatting>
  <conditionalFormatting sqref="B456">
    <cfRule type="cellIs" dxfId="2254" priority="2928" stopIfTrue="1" operator="equal">
      <formula>"Title"</formula>
    </cfRule>
  </conditionalFormatting>
  <conditionalFormatting sqref="B456">
    <cfRule type="cellIs" dxfId="2253" priority="2929" stopIfTrue="1" operator="equal">
      <formula>"Adjustment to Income/Expense/Rate Base:"</formula>
    </cfRule>
  </conditionalFormatting>
  <conditionalFormatting sqref="B458">
    <cfRule type="cellIs" dxfId="2252" priority="2927" stopIfTrue="1" operator="equal">
      <formula>"Adjustment to Income/Expense/Rate Base:"</formula>
    </cfRule>
  </conditionalFormatting>
  <conditionalFormatting sqref="B459">
    <cfRule type="cellIs" dxfId="2251" priority="2924" stopIfTrue="1" operator="equal">
      <formula>"Adjustment to Income/Expense/Rate Base:"</formula>
    </cfRule>
  </conditionalFormatting>
  <conditionalFormatting sqref="B454">
    <cfRule type="cellIs" dxfId="2250" priority="2925" stopIfTrue="1" operator="equal">
      <formula>"Title"</formula>
    </cfRule>
  </conditionalFormatting>
  <conditionalFormatting sqref="B454">
    <cfRule type="cellIs" dxfId="2249" priority="2926" stopIfTrue="1" operator="equal">
      <formula>"Adjustment to Income/Expense/Rate Base:"</formula>
    </cfRule>
  </conditionalFormatting>
  <conditionalFormatting sqref="B460">
    <cfRule type="cellIs" dxfId="2248" priority="2919" stopIfTrue="1" operator="equal">
      <formula>"Adjustment to Income/Expense/Rate Base:"</formula>
    </cfRule>
  </conditionalFormatting>
  <conditionalFormatting sqref="B455">
    <cfRule type="cellIs" dxfId="2247" priority="2922" stopIfTrue="1" operator="equal">
      <formula>"Title"</formula>
    </cfRule>
  </conditionalFormatting>
  <conditionalFormatting sqref="B455">
    <cfRule type="cellIs" dxfId="2246" priority="2923" stopIfTrue="1" operator="equal">
      <formula>"Adjustment to Income/Expense/Rate Base:"</formula>
    </cfRule>
  </conditionalFormatting>
  <conditionalFormatting sqref="B454">
    <cfRule type="cellIs" dxfId="2245" priority="2920" stopIfTrue="1" operator="equal">
      <formula>"Title"</formula>
    </cfRule>
  </conditionalFormatting>
  <conditionalFormatting sqref="B454">
    <cfRule type="cellIs" dxfId="2244" priority="2921" stopIfTrue="1" operator="equal">
      <formula>"Adjustment to Income/Expense/Rate Base:"</formula>
    </cfRule>
  </conditionalFormatting>
  <conditionalFormatting sqref="B461">
    <cfRule type="cellIs" dxfId="2243" priority="2914" stopIfTrue="1" operator="equal">
      <formula>"Adjustment to Income/Expense/Rate Base:"</formula>
    </cfRule>
  </conditionalFormatting>
  <conditionalFormatting sqref="B456">
    <cfRule type="cellIs" dxfId="2242" priority="2917" stopIfTrue="1" operator="equal">
      <formula>"Title"</formula>
    </cfRule>
  </conditionalFormatting>
  <conditionalFormatting sqref="B456">
    <cfRule type="cellIs" dxfId="2241" priority="2918" stopIfTrue="1" operator="equal">
      <formula>"Adjustment to Income/Expense/Rate Base:"</formula>
    </cfRule>
  </conditionalFormatting>
  <conditionalFormatting sqref="B455">
    <cfRule type="cellIs" dxfId="2240" priority="2915" stopIfTrue="1" operator="equal">
      <formula>"Title"</formula>
    </cfRule>
  </conditionalFormatting>
  <conditionalFormatting sqref="B455">
    <cfRule type="cellIs" dxfId="2239" priority="2916" stopIfTrue="1" operator="equal">
      <formula>"Adjustment to Income/Expense/Rate Base:"</formula>
    </cfRule>
  </conditionalFormatting>
  <conditionalFormatting sqref="B457">
    <cfRule type="cellIs" dxfId="2238" priority="2913" stopIfTrue="1" operator="equal">
      <formula>"Adjustment to Income/Expense/Rate Base:"</formula>
    </cfRule>
  </conditionalFormatting>
  <conditionalFormatting sqref="B458">
    <cfRule type="cellIs" dxfId="2237" priority="2912" stopIfTrue="1" operator="equal">
      <formula>"Adjustment to Income/Expense/Rate Base:"</formula>
    </cfRule>
  </conditionalFormatting>
  <conditionalFormatting sqref="B456">
    <cfRule type="cellIs" dxfId="2236" priority="2911" stopIfTrue="1" operator="equal">
      <formula>"Adjustment to Income/Expense/Rate Base:"</formula>
    </cfRule>
  </conditionalFormatting>
  <conditionalFormatting sqref="B457">
    <cfRule type="cellIs" dxfId="2235" priority="2910" stopIfTrue="1" operator="equal">
      <formula>"Adjustment to Income/Expense/Rate Base:"</formula>
    </cfRule>
  </conditionalFormatting>
  <conditionalFormatting sqref="B454">
    <cfRule type="cellIs" dxfId="2234" priority="2909" stopIfTrue="1" operator="equal">
      <formula>"Adjustment to Income/Expense/Rate Base:"</formula>
    </cfRule>
  </conditionalFormatting>
  <conditionalFormatting sqref="B455">
    <cfRule type="cellIs" dxfId="2233" priority="2908" stopIfTrue="1" operator="equal">
      <formula>"Adjustment to Income/Expense/Rate Base:"</formula>
    </cfRule>
  </conditionalFormatting>
  <conditionalFormatting sqref="B456">
    <cfRule type="cellIs" dxfId="2232" priority="2907" stopIfTrue="1" operator="equal">
      <formula>"Adjustment to Income/Expense/Rate Base:"</formula>
    </cfRule>
  </conditionalFormatting>
  <conditionalFormatting sqref="B457">
    <cfRule type="cellIs" dxfId="2231" priority="2906" stopIfTrue="1" operator="equal">
      <formula>"Adjustment to Income/Expense/Rate Base:"</formula>
    </cfRule>
  </conditionalFormatting>
  <conditionalFormatting sqref="B458">
    <cfRule type="cellIs" dxfId="2230" priority="2905" stopIfTrue="1" operator="equal">
      <formula>"Adjustment to Income/Expense/Rate Base:"</formula>
    </cfRule>
  </conditionalFormatting>
  <conditionalFormatting sqref="B454">
    <cfRule type="cellIs" dxfId="2229" priority="2904" stopIfTrue="1" operator="equal">
      <formula>"Adjustment to Income/Expense/Rate Base:"</formula>
    </cfRule>
  </conditionalFormatting>
  <conditionalFormatting sqref="B455">
    <cfRule type="cellIs" dxfId="2228" priority="2903" stopIfTrue="1" operator="equal">
      <formula>"Adjustment to Income/Expense/Rate Base:"</formula>
    </cfRule>
  </conditionalFormatting>
  <conditionalFormatting sqref="B456">
    <cfRule type="cellIs" dxfId="2227" priority="2902" stopIfTrue="1" operator="equal">
      <formula>"Adjustment to Income/Expense/Rate Base:"</formula>
    </cfRule>
  </conditionalFormatting>
  <conditionalFormatting sqref="B457">
    <cfRule type="cellIs" dxfId="2226" priority="2901" stopIfTrue="1" operator="equal">
      <formula>"Adjustment to Income/Expense/Rate Base:"</formula>
    </cfRule>
  </conditionalFormatting>
  <conditionalFormatting sqref="B454">
    <cfRule type="cellIs" dxfId="2225" priority="2900" stopIfTrue="1" operator="equal">
      <formula>"Adjustment to Income/Expense/Rate Base:"</formula>
    </cfRule>
  </conditionalFormatting>
  <conditionalFormatting sqref="B457">
    <cfRule type="cellIs" dxfId="2224" priority="2898" stopIfTrue="1" operator="equal">
      <formula>"Title"</formula>
    </cfRule>
  </conditionalFormatting>
  <conditionalFormatting sqref="B457">
    <cfRule type="cellIs" dxfId="2223" priority="2899" stopIfTrue="1" operator="equal">
      <formula>"Adjustment to Income/Expense/Rate Base:"</formula>
    </cfRule>
  </conditionalFormatting>
  <conditionalFormatting sqref="B456">
    <cfRule type="cellIs" dxfId="2222" priority="2896" stopIfTrue="1" operator="equal">
      <formula>"Title"</formula>
    </cfRule>
  </conditionalFormatting>
  <conditionalFormatting sqref="B456">
    <cfRule type="cellIs" dxfId="2221" priority="2897" stopIfTrue="1" operator="equal">
      <formula>"Adjustment to Income/Expense/Rate Base:"</formula>
    </cfRule>
  </conditionalFormatting>
  <conditionalFormatting sqref="B458">
    <cfRule type="cellIs" dxfId="2220" priority="2894" stopIfTrue="1" operator="equal">
      <formula>"Title"</formula>
    </cfRule>
  </conditionalFormatting>
  <conditionalFormatting sqref="B458">
    <cfRule type="cellIs" dxfId="2219" priority="2895" stopIfTrue="1" operator="equal">
      <formula>"Adjustment to Income/Expense/Rate Base:"</formula>
    </cfRule>
  </conditionalFormatting>
  <conditionalFormatting sqref="B457">
    <cfRule type="cellIs" dxfId="2218" priority="2892" stopIfTrue="1" operator="equal">
      <formula>"Title"</formula>
    </cfRule>
  </conditionalFormatting>
  <conditionalFormatting sqref="B457">
    <cfRule type="cellIs" dxfId="2217" priority="2893" stopIfTrue="1" operator="equal">
      <formula>"Adjustment to Income/Expense/Rate Base:"</formula>
    </cfRule>
  </conditionalFormatting>
  <conditionalFormatting sqref="B459">
    <cfRule type="cellIs" dxfId="2216" priority="2887" stopIfTrue="1" operator="equal">
      <formula>"Adjustment to Income/Expense/Rate Base:"</formula>
    </cfRule>
  </conditionalFormatting>
  <conditionalFormatting sqref="B454">
    <cfRule type="cellIs" dxfId="2215" priority="2890" stopIfTrue="1" operator="equal">
      <formula>"Title"</formula>
    </cfRule>
  </conditionalFormatting>
  <conditionalFormatting sqref="B454">
    <cfRule type="cellIs" dxfId="2214" priority="2891" stopIfTrue="1" operator="equal">
      <formula>"Adjustment to Income/Expense/Rate Base:"</formula>
    </cfRule>
  </conditionalFormatting>
  <conditionalFormatting sqref="B453">
    <cfRule type="cellIs" dxfId="2213" priority="2888" stopIfTrue="1" operator="equal">
      <formula>"Title"</formula>
    </cfRule>
  </conditionalFormatting>
  <conditionalFormatting sqref="B453">
    <cfRule type="cellIs" dxfId="2212" priority="2889" stopIfTrue="1" operator="equal">
      <formula>"Adjustment to Income/Expense/Rate Base:"</formula>
    </cfRule>
  </conditionalFormatting>
  <conditionalFormatting sqref="B460">
    <cfRule type="cellIs" dxfId="2211" priority="2882" stopIfTrue="1" operator="equal">
      <formula>"Adjustment to Income/Expense/Rate Base:"</formula>
    </cfRule>
  </conditionalFormatting>
  <conditionalFormatting sqref="B455">
    <cfRule type="cellIs" dxfId="2210" priority="2885" stopIfTrue="1" operator="equal">
      <formula>"Title"</formula>
    </cfRule>
  </conditionalFormatting>
  <conditionalFormatting sqref="B455">
    <cfRule type="cellIs" dxfId="2209" priority="2886" stopIfTrue="1" operator="equal">
      <formula>"Adjustment to Income/Expense/Rate Base:"</formula>
    </cfRule>
  </conditionalFormatting>
  <conditionalFormatting sqref="B454">
    <cfRule type="cellIs" dxfId="2208" priority="2883" stopIfTrue="1" operator="equal">
      <formula>"Title"</formula>
    </cfRule>
  </conditionalFormatting>
  <conditionalFormatting sqref="B454">
    <cfRule type="cellIs" dxfId="2207" priority="2884" stopIfTrue="1" operator="equal">
      <formula>"Adjustment to Income/Expense/Rate Base:"</formula>
    </cfRule>
  </conditionalFormatting>
  <conditionalFormatting sqref="B461">
    <cfRule type="cellIs" dxfId="2206" priority="2877" stopIfTrue="1" operator="equal">
      <formula>"Adjustment to Income/Expense/Rate Base:"</formula>
    </cfRule>
  </conditionalFormatting>
  <conditionalFormatting sqref="B456">
    <cfRule type="cellIs" dxfId="2205" priority="2880" stopIfTrue="1" operator="equal">
      <formula>"Title"</formula>
    </cfRule>
  </conditionalFormatting>
  <conditionalFormatting sqref="B456">
    <cfRule type="cellIs" dxfId="2204" priority="2881" stopIfTrue="1" operator="equal">
      <formula>"Adjustment to Income/Expense/Rate Base:"</formula>
    </cfRule>
  </conditionalFormatting>
  <conditionalFormatting sqref="B455">
    <cfRule type="cellIs" dxfId="2203" priority="2878" stopIfTrue="1" operator="equal">
      <formula>"Title"</formula>
    </cfRule>
  </conditionalFormatting>
  <conditionalFormatting sqref="B455">
    <cfRule type="cellIs" dxfId="2202" priority="2879" stopIfTrue="1" operator="equal">
      <formula>"Adjustment to Income/Expense/Rate Base:"</formula>
    </cfRule>
  </conditionalFormatting>
  <conditionalFormatting sqref="B457">
    <cfRule type="cellIs" dxfId="2201" priority="2875" stopIfTrue="1" operator="equal">
      <formula>"Title"</formula>
    </cfRule>
  </conditionalFormatting>
  <conditionalFormatting sqref="B457">
    <cfRule type="cellIs" dxfId="2200" priority="2876" stopIfTrue="1" operator="equal">
      <formula>"Adjustment to Income/Expense/Rate Base:"</formula>
    </cfRule>
  </conditionalFormatting>
  <conditionalFormatting sqref="B456">
    <cfRule type="cellIs" dxfId="2199" priority="2873" stopIfTrue="1" operator="equal">
      <formula>"Title"</formula>
    </cfRule>
  </conditionalFormatting>
  <conditionalFormatting sqref="B456">
    <cfRule type="cellIs" dxfId="2198" priority="2874" stopIfTrue="1" operator="equal">
      <formula>"Adjustment to Income/Expense/Rate Base:"</formula>
    </cfRule>
  </conditionalFormatting>
  <conditionalFormatting sqref="B458">
    <cfRule type="cellIs" dxfId="2197" priority="2868" stopIfTrue="1" operator="equal">
      <formula>"Adjustment to Income/Expense/Rate Base:"</formula>
    </cfRule>
  </conditionalFormatting>
  <conditionalFormatting sqref="B453">
    <cfRule type="cellIs" dxfId="2196" priority="2871" stopIfTrue="1" operator="equal">
      <formula>"Title"</formula>
    </cfRule>
  </conditionalFormatting>
  <conditionalFormatting sqref="B453">
    <cfRule type="cellIs" dxfId="2195" priority="2872" stopIfTrue="1" operator="equal">
      <formula>"Adjustment to Income/Expense/Rate Base:"</formula>
    </cfRule>
  </conditionalFormatting>
  <conditionalFormatting sqref="B452">
    <cfRule type="cellIs" dxfId="2194" priority="2869" stopIfTrue="1" operator="equal">
      <formula>"Title"</formula>
    </cfRule>
  </conditionalFormatting>
  <conditionalFormatting sqref="B452">
    <cfRule type="cellIs" dxfId="2193" priority="2870" stopIfTrue="1" operator="equal">
      <formula>"Adjustment to Income/Expense/Rate Base:"</formula>
    </cfRule>
  </conditionalFormatting>
  <conditionalFormatting sqref="B459">
    <cfRule type="cellIs" dxfId="2192" priority="2863" stopIfTrue="1" operator="equal">
      <formula>"Adjustment to Income/Expense/Rate Base:"</formula>
    </cfRule>
  </conditionalFormatting>
  <conditionalFormatting sqref="B454">
    <cfRule type="cellIs" dxfId="2191" priority="2866" stopIfTrue="1" operator="equal">
      <formula>"Title"</formula>
    </cfRule>
  </conditionalFormatting>
  <conditionalFormatting sqref="B454">
    <cfRule type="cellIs" dxfId="2190" priority="2867" stopIfTrue="1" operator="equal">
      <formula>"Adjustment to Income/Expense/Rate Base:"</formula>
    </cfRule>
  </conditionalFormatting>
  <conditionalFormatting sqref="B453">
    <cfRule type="cellIs" dxfId="2189" priority="2864" stopIfTrue="1" operator="equal">
      <formula>"Title"</formula>
    </cfRule>
  </conditionalFormatting>
  <conditionalFormatting sqref="B453">
    <cfRule type="cellIs" dxfId="2188" priority="2865" stopIfTrue="1" operator="equal">
      <formula>"Adjustment to Income/Expense/Rate Base:"</formula>
    </cfRule>
  </conditionalFormatting>
  <conditionalFormatting sqref="B458">
    <cfRule type="cellIs" dxfId="2187" priority="2861" stopIfTrue="1" operator="equal">
      <formula>"Title"</formula>
    </cfRule>
  </conditionalFormatting>
  <conditionalFormatting sqref="B458">
    <cfRule type="cellIs" dxfId="2186" priority="2862" stopIfTrue="1" operator="equal">
      <formula>"Adjustment to Income/Expense/Rate Base:"</formula>
    </cfRule>
  </conditionalFormatting>
  <conditionalFormatting sqref="B457">
    <cfRule type="cellIs" dxfId="2185" priority="2859" stopIfTrue="1" operator="equal">
      <formula>"Title"</formula>
    </cfRule>
  </conditionalFormatting>
  <conditionalFormatting sqref="B457">
    <cfRule type="cellIs" dxfId="2184" priority="2860" stopIfTrue="1" operator="equal">
      <formula>"Adjustment to Income/Expense/Rate Base:"</formula>
    </cfRule>
  </conditionalFormatting>
  <conditionalFormatting sqref="B459">
    <cfRule type="cellIs" dxfId="2183" priority="2857" stopIfTrue="1" operator="equal">
      <formula>"Title"</formula>
    </cfRule>
  </conditionalFormatting>
  <conditionalFormatting sqref="B459">
    <cfRule type="cellIs" dxfId="2182" priority="2858" stopIfTrue="1" operator="equal">
      <formula>"Adjustment to Income/Expense/Rate Base:"</formula>
    </cfRule>
  </conditionalFormatting>
  <conditionalFormatting sqref="B458">
    <cfRule type="cellIs" dxfId="2181" priority="2855" stopIfTrue="1" operator="equal">
      <formula>"Title"</formula>
    </cfRule>
  </conditionalFormatting>
  <conditionalFormatting sqref="B458">
    <cfRule type="cellIs" dxfId="2180" priority="2856" stopIfTrue="1" operator="equal">
      <formula>"Adjustment to Income/Expense/Rate Base:"</formula>
    </cfRule>
  </conditionalFormatting>
  <conditionalFormatting sqref="B460">
    <cfRule type="cellIs" dxfId="2179" priority="2850" stopIfTrue="1" operator="equal">
      <formula>"Adjustment to Income/Expense/Rate Base:"</formula>
    </cfRule>
  </conditionalFormatting>
  <conditionalFormatting sqref="B455">
    <cfRule type="cellIs" dxfId="2178" priority="2853" stopIfTrue="1" operator="equal">
      <formula>"Title"</formula>
    </cfRule>
  </conditionalFormatting>
  <conditionalFormatting sqref="B455">
    <cfRule type="cellIs" dxfId="2177" priority="2854" stopIfTrue="1" operator="equal">
      <formula>"Adjustment to Income/Expense/Rate Base:"</formula>
    </cfRule>
  </conditionalFormatting>
  <conditionalFormatting sqref="B454">
    <cfRule type="cellIs" dxfId="2176" priority="2851" stopIfTrue="1" operator="equal">
      <formula>"Title"</formula>
    </cfRule>
  </conditionalFormatting>
  <conditionalFormatting sqref="B454">
    <cfRule type="cellIs" dxfId="2175" priority="2852" stopIfTrue="1" operator="equal">
      <formula>"Adjustment to Income/Expense/Rate Base:"</formula>
    </cfRule>
  </conditionalFormatting>
  <conditionalFormatting sqref="B461">
    <cfRule type="cellIs" dxfId="2174" priority="2845" stopIfTrue="1" operator="equal">
      <formula>"Adjustment to Income/Expense/Rate Base:"</formula>
    </cfRule>
  </conditionalFormatting>
  <conditionalFormatting sqref="B456">
    <cfRule type="cellIs" dxfId="2173" priority="2848" stopIfTrue="1" operator="equal">
      <formula>"Title"</formula>
    </cfRule>
  </conditionalFormatting>
  <conditionalFormatting sqref="B456">
    <cfRule type="cellIs" dxfId="2172" priority="2849" stopIfTrue="1" operator="equal">
      <formula>"Adjustment to Income/Expense/Rate Base:"</formula>
    </cfRule>
  </conditionalFormatting>
  <conditionalFormatting sqref="B455">
    <cfRule type="cellIs" dxfId="2171" priority="2846" stopIfTrue="1" operator="equal">
      <formula>"Title"</formula>
    </cfRule>
  </conditionalFormatting>
  <conditionalFormatting sqref="B455">
    <cfRule type="cellIs" dxfId="2170" priority="2847" stopIfTrue="1" operator="equal">
      <formula>"Adjustment to Income/Expense/Rate Base:"</formula>
    </cfRule>
  </conditionalFormatting>
  <conditionalFormatting sqref="B457">
    <cfRule type="cellIs" dxfId="2169" priority="2843" stopIfTrue="1" operator="equal">
      <formula>"Title"</formula>
    </cfRule>
  </conditionalFormatting>
  <conditionalFormatting sqref="B457">
    <cfRule type="cellIs" dxfId="2168" priority="2844" stopIfTrue="1" operator="equal">
      <formula>"Adjustment to Income/Expense/Rate Base:"</formula>
    </cfRule>
  </conditionalFormatting>
  <conditionalFormatting sqref="B456">
    <cfRule type="cellIs" dxfId="2167" priority="2841" stopIfTrue="1" operator="equal">
      <formula>"Title"</formula>
    </cfRule>
  </conditionalFormatting>
  <conditionalFormatting sqref="B456">
    <cfRule type="cellIs" dxfId="2166" priority="2842" stopIfTrue="1" operator="equal">
      <formula>"Adjustment to Income/Expense/Rate Base:"</formula>
    </cfRule>
  </conditionalFormatting>
  <conditionalFormatting sqref="B458">
    <cfRule type="cellIs" dxfId="2165" priority="2839" stopIfTrue="1" operator="equal">
      <formula>"Title"</formula>
    </cfRule>
  </conditionalFormatting>
  <conditionalFormatting sqref="B458">
    <cfRule type="cellIs" dxfId="2164" priority="2840" stopIfTrue="1" operator="equal">
      <formula>"Adjustment to Income/Expense/Rate Base:"</formula>
    </cfRule>
  </conditionalFormatting>
  <conditionalFormatting sqref="B457">
    <cfRule type="cellIs" dxfId="2163" priority="2837" stopIfTrue="1" operator="equal">
      <formula>"Title"</formula>
    </cfRule>
  </conditionalFormatting>
  <conditionalFormatting sqref="B457">
    <cfRule type="cellIs" dxfId="2162" priority="2838" stopIfTrue="1" operator="equal">
      <formula>"Adjustment to Income/Expense/Rate Base:"</formula>
    </cfRule>
  </conditionalFormatting>
  <conditionalFormatting sqref="B459">
    <cfRule type="cellIs" dxfId="2161" priority="2832" stopIfTrue="1" operator="equal">
      <formula>"Adjustment to Income/Expense/Rate Base:"</formula>
    </cfRule>
  </conditionalFormatting>
  <conditionalFormatting sqref="B454">
    <cfRule type="cellIs" dxfId="2160" priority="2835" stopIfTrue="1" operator="equal">
      <formula>"Title"</formula>
    </cfRule>
  </conditionalFormatting>
  <conditionalFormatting sqref="B454">
    <cfRule type="cellIs" dxfId="2159" priority="2836" stopIfTrue="1" operator="equal">
      <formula>"Adjustment to Income/Expense/Rate Base:"</formula>
    </cfRule>
  </conditionalFormatting>
  <conditionalFormatting sqref="B453">
    <cfRule type="cellIs" dxfId="2158" priority="2833" stopIfTrue="1" operator="equal">
      <formula>"Title"</formula>
    </cfRule>
  </conditionalFormatting>
  <conditionalFormatting sqref="B453">
    <cfRule type="cellIs" dxfId="2157" priority="2834" stopIfTrue="1" operator="equal">
      <formula>"Adjustment to Income/Expense/Rate Base:"</formula>
    </cfRule>
  </conditionalFormatting>
  <conditionalFormatting sqref="B460">
    <cfRule type="cellIs" dxfId="2156" priority="2827" stopIfTrue="1" operator="equal">
      <formula>"Adjustment to Income/Expense/Rate Base:"</formula>
    </cfRule>
  </conditionalFormatting>
  <conditionalFormatting sqref="B455">
    <cfRule type="cellIs" dxfId="2155" priority="2830" stopIfTrue="1" operator="equal">
      <formula>"Title"</formula>
    </cfRule>
  </conditionalFormatting>
  <conditionalFormatting sqref="B455">
    <cfRule type="cellIs" dxfId="2154" priority="2831" stopIfTrue="1" operator="equal">
      <formula>"Adjustment to Income/Expense/Rate Base:"</formula>
    </cfRule>
  </conditionalFormatting>
  <conditionalFormatting sqref="B454">
    <cfRule type="cellIs" dxfId="2153" priority="2828" stopIfTrue="1" operator="equal">
      <formula>"Title"</formula>
    </cfRule>
  </conditionalFormatting>
  <conditionalFormatting sqref="B454">
    <cfRule type="cellIs" dxfId="2152" priority="2829" stopIfTrue="1" operator="equal">
      <formula>"Adjustment to Income/Expense/Rate Base:"</formula>
    </cfRule>
  </conditionalFormatting>
  <conditionalFormatting sqref="B458">
    <cfRule type="cellIs" dxfId="2151" priority="2822" stopIfTrue="1" operator="equal">
      <formula>"Adjustment to Income/Expense/Rate Base:"</formula>
    </cfRule>
  </conditionalFormatting>
  <conditionalFormatting sqref="B453">
    <cfRule type="cellIs" dxfId="2150" priority="2825" stopIfTrue="1" operator="equal">
      <formula>"Title"</formula>
    </cfRule>
  </conditionalFormatting>
  <conditionalFormatting sqref="B453">
    <cfRule type="cellIs" dxfId="2149" priority="2826" stopIfTrue="1" operator="equal">
      <formula>"Adjustment to Income/Expense/Rate Base:"</formula>
    </cfRule>
  </conditionalFormatting>
  <conditionalFormatting sqref="B452">
    <cfRule type="cellIs" dxfId="2148" priority="2823" stopIfTrue="1" operator="equal">
      <formula>"Title"</formula>
    </cfRule>
  </conditionalFormatting>
  <conditionalFormatting sqref="B452">
    <cfRule type="cellIs" dxfId="2147" priority="2824" stopIfTrue="1" operator="equal">
      <formula>"Adjustment to Income/Expense/Rate Base:"</formula>
    </cfRule>
  </conditionalFormatting>
  <conditionalFormatting sqref="B459">
    <cfRule type="cellIs" dxfId="2146" priority="2817" stopIfTrue="1" operator="equal">
      <formula>"Adjustment to Income/Expense/Rate Base:"</formula>
    </cfRule>
  </conditionalFormatting>
  <conditionalFormatting sqref="B454">
    <cfRule type="cellIs" dxfId="2145" priority="2820" stopIfTrue="1" operator="equal">
      <formula>"Title"</formula>
    </cfRule>
  </conditionalFormatting>
  <conditionalFormatting sqref="B454">
    <cfRule type="cellIs" dxfId="2144" priority="2821" stopIfTrue="1" operator="equal">
      <formula>"Adjustment to Income/Expense/Rate Base:"</formula>
    </cfRule>
  </conditionalFormatting>
  <conditionalFormatting sqref="B453">
    <cfRule type="cellIs" dxfId="2143" priority="2818" stopIfTrue="1" operator="equal">
      <formula>"Title"</formula>
    </cfRule>
  </conditionalFormatting>
  <conditionalFormatting sqref="B453">
    <cfRule type="cellIs" dxfId="2142" priority="2819" stopIfTrue="1" operator="equal">
      <formula>"Adjustment to Income/Expense/Rate Base:"</formula>
    </cfRule>
  </conditionalFormatting>
  <conditionalFormatting sqref="B455">
    <cfRule type="cellIs" dxfId="2141" priority="2812" stopIfTrue="1" operator="equal">
      <formula>"Adjustment to Income/Expense/Rate Base:"</formula>
    </cfRule>
  </conditionalFormatting>
  <conditionalFormatting sqref="B452">
    <cfRule type="cellIs" dxfId="2140" priority="2805" stopIfTrue="1" operator="equal">
      <formula>"Title"</formula>
    </cfRule>
  </conditionalFormatting>
  <conditionalFormatting sqref="B452">
    <cfRule type="cellIs" dxfId="2139" priority="2806" stopIfTrue="1" operator="equal">
      <formula>"Adjustment to Income/Expense/Rate Base:"</formula>
    </cfRule>
  </conditionalFormatting>
  <conditionalFormatting sqref="B456">
    <cfRule type="cellIs" dxfId="2138" priority="2807" stopIfTrue="1" operator="equal">
      <formula>"Adjustment to Income/Expense/Rate Base:"</formula>
    </cfRule>
  </conditionalFormatting>
  <conditionalFormatting sqref="B451">
    <cfRule type="cellIs" dxfId="2137" priority="2810" stopIfTrue="1" operator="equal">
      <formula>"Title"</formula>
    </cfRule>
  </conditionalFormatting>
  <conditionalFormatting sqref="B451">
    <cfRule type="cellIs" dxfId="2136" priority="2811" stopIfTrue="1" operator="equal">
      <formula>"Adjustment to Income/Expense/Rate Base:"</formula>
    </cfRule>
  </conditionalFormatting>
  <conditionalFormatting sqref="B453">
    <cfRule type="cellIs" dxfId="2135" priority="2800" stopIfTrue="1" operator="equal">
      <formula>"Title"</formula>
    </cfRule>
  </conditionalFormatting>
  <conditionalFormatting sqref="B453">
    <cfRule type="cellIs" dxfId="2134" priority="2801" stopIfTrue="1" operator="equal">
      <formula>"Adjustment to Income/Expense/Rate Base:"</formula>
    </cfRule>
  </conditionalFormatting>
  <conditionalFormatting sqref="B457">
    <cfRule type="cellIs" dxfId="2133" priority="2802" stopIfTrue="1" operator="equal">
      <formula>"Adjustment to Income/Expense/Rate Base:"</formula>
    </cfRule>
  </conditionalFormatting>
  <conditionalFormatting sqref="B451">
    <cfRule type="cellIs" dxfId="2132" priority="2803" stopIfTrue="1" operator="equal">
      <formula>"Title"</formula>
    </cfRule>
  </conditionalFormatting>
  <conditionalFormatting sqref="B451">
    <cfRule type="cellIs" dxfId="2131" priority="2804" stopIfTrue="1" operator="equal">
      <formula>"Adjustment to Income/Expense/Rate Base:"</formula>
    </cfRule>
  </conditionalFormatting>
  <conditionalFormatting sqref="B458">
    <cfRule type="cellIs" dxfId="2130" priority="2797" stopIfTrue="1" operator="equal">
      <formula>"Adjustment to Income/Expense/Rate Base:"</formula>
    </cfRule>
  </conditionalFormatting>
  <conditionalFormatting sqref="B452">
    <cfRule type="cellIs" dxfId="2129" priority="2798" stopIfTrue="1" operator="equal">
      <formula>"Title"</formula>
    </cfRule>
  </conditionalFormatting>
  <conditionalFormatting sqref="B452">
    <cfRule type="cellIs" dxfId="2128" priority="2799" stopIfTrue="1" operator="equal">
      <formula>"Adjustment to Income/Expense/Rate Base:"</formula>
    </cfRule>
  </conditionalFormatting>
  <conditionalFormatting sqref="B454">
    <cfRule type="cellIs" dxfId="2127" priority="2792" stopIfTrue="1" operator="equal">
      <formula>"Adjustment to Income/Expense/Rate Base:"</formula>
    </cfRule>
  </conditionalFormatting>
  <conditionalFormatting sqref="B455">
    <cfRule type="cellIs" dxfId="2126" priority="2787" stopIfTrue="1" operator="equal">
      <formula>"Adjustment to Income/Expense/Rate Base:"</formula>
    </cfRule>
  </conditionalFormatting>
  <conditionalFormatting sqref="B455">
    <cfRule type="cellIs" dxfId="2125" priority="2780" stopIfTrue="1" operator="equal">
      <formula>"Title"</formula>
    </cfRule>
  </conditionalFormatting>
  <conditionalFormatting sqref="B455">
    <cfRule type="cellIs" dxfId="2124" priority="2781" stopIfTrue="1" operator="equal">
      <formula>"Adjustment to Income/Expense/Rate Base:"</formula>
    </cfRule>
  </conditionalFormatting>
  <conditionalFormatting sqref="B459">
    <cfRule type="cellIs" dxfId="2123" priority="2782" stopIfTrue="1" operator="equal">
      <formula>"Adjustment to Income/Expense/Rate Base:"</formula>
    </cfRule>
  </conditionalFormatting>
  <conditionalFormatting sqref="B454">
    <cfRule type="cellIs" dxfId="2122" priority="2785" stopIfTrue="1" operator="equal">
      <formula>"Title"</formula>
    </cfRule>
  </conditionalFormatting>
  <conditionalFormatting sqref="B454">
    <cfRule type="cellIs" dxfId="2121" priority="2786" stopIfTrue="1" operator="equal">
      <formula>"Adjustment to Income/Expense/Rate Base:"</formula>
    </cfRule>
  </conditionalFormatting>
  <conditionalFormatting sqref="B453">
    <cfRule type="cellIs" dxfId="2120" priority="2783" stopIfTrue="1" operator="equal">
      <formula>"Title"</formula>
    </cfRule>
  </conditionalFormatting>
  <conditionalFormatting sqref="B453">
    <cfRule type="cellIs" dxfId="2119" priority="2784" stopIfTrue="1" operator="equal">
      <formula>"Adjustment to Income/Expense/Rate Base:"</formula>
    </cfRule>
  </conditionalFormatting>
  <conditionalFormatting sqref="B460">
    <cfRule type="cellIs" dxfId="2118" priority="2777" stopIfTrue="1" operator="equal">
      <formula>"Adjustment to Income/Expense/Rate Base:"</formula>
    </cfRule>
  </conditionalFormatting>
  <conditionalFormatting sqref="B454">
    <cfRule type="cellIs" dxfId="2117" priority="2778" stopIfTrue="1" operator="equal">
      <formula>"Title"</formula>
    </cfRule>
  </conditionalFormatting>
  <conditionalFormatting sqref="B454">
    <cfRule type="cellIs" dxfId="2116" priority="2779" stopIfTrue="1" operator="equal">
      <formula>"Adjustment to Income/Expense/Rate Base:"</formula>
    </cfRule>
  </conditionalFormatting>
  <conditionalFormatting sqref="B456">
    <cfRule type="cellIs" dxfId="2115" priority="2772" stopIfTrue="1" operator="equal">
      <formula>"Adjustment to Income/Expense/Rate Base:"</formula>
    </cfRule>
  </conditionalFormatting>
  <conditionalFormatting sqref="B451">
    <cfRule type="cellIs" dxfId="2114" priority="2775" stopIfTrue="1" operator="equal">
      <formula>"Title"</formula>
    </cfRule>
  </conditionalFormatting>
  <conditionalFormatting sqref="B451">
    <cfRule type="cellIs" dxfId="2113" priority="2776" stopIfTrue="1" operator="equal">
      <formula>"Adjustment to Income/Expense/Rate Base:"</formula>
    </cfRule>
  </conditionalFormatting>
  <conditionalFormatting sqref="B453">
    <cfRule type="cellIs" dxfId="2112" priority="2765" stopIfTrue="1" operator="equal">
      <formula>"Title"</formula>
    </cfRule>
  </conditionalFormatting>
  <conditionalFormatting sqref="B453">
    <cfRule type="cellIs" dxfId="2111" priority="2766" stopIfTrue="1" operator="equal">
      <formula>"Adjustment to Income/Expense/Rate Base:"</formula>
    </cfRule>
  </conditionalFormatting>
  <conditionalFormatting sqref="B457">
    <cfRule type="cellIs" dxfId="2110" priority="2767" stopIfTrue="1" operator="equal">
      <formula>"Adjustment to Income/Expense/Rate Base:"</formula>
    </cfRule>
  </conditionalFormatting>
  <conditionalFormatting sqref="B452">
    <cfRule type="cellIs" dxfId="2109" priority="2770" stopIfTrue="1" operator="equal">
      <formula>"Title"</formula>
    </cfRule>
  </conditionalFormatting>
  <conditionalFormatting sqref="B452">
    <cfRule type="cellIs" dxfId="2108" priority="2771" stopIfTrue="1" operator="equal">
      <formula>"Adjustment to Income/Expense/Rate Base:"</formula>
    </cfRule>
  </conditionalFormatting>
  <conditionalFormatting sqref="B451">
    <cfRule type="cellIs" dxfId="2107" priority="2768" stopIfTrue="1" operator="equal">
      <formula>"Title"</formula>
    </cfRule>
  </conditionalFormatting>
  <conditionalFormatting sqref="B451">
    <cfRule type="cellIs" dxfId="2106" priority="2769" stopIfTrue="1" operator="equal">
      <formula>"Adjustment to Income/Expense/Rate Base:"</formula>
    </cfRule>
  </conditionalFormatting>
  <conditionalFormatting sqref="B458">
    <cfRule type="cellIs" dxfId="2105" priority="2762" stopIfTrue="1" operator="equal">
      <formula>"Adjustment to Income/Expense/Rate Base:"</formula>
    </cfRule>
  </conditionalFormatting>
  <conditionalFormatting sqref="B452">
    <cfRule type="cellIs" dxfId="2104" priority="2763" stopIfTrue="1" operator="equal">
      <formula>"Title"</formula>
    </cfRule>
  </conditionalFormatting>
  <conditionalFormatting sqref="B452">
    <cfRule type="cellIs" dxfId="2103" priority="2764" stopIfTrue="1" operator="equal">
      <formula>"Adjustment to Income/Expense/Rate Base:"</formula>
    </cfRule>
  </conditionalFormatting>
  <conditionalFormatting sqref="B459">
    <cfRule type="cellIs" dxfId="2102" priority="2757" stopIfTrue="1" operator="equal">
      <formula>"Adjustment to Income/Expense/Rate Base:"</formula>
    </cfRule>
  </conditionalFormatting>
  <conditionalFormatting sqref="B454">
    <cfRule type="cellIs" dxfId="2101" priority="2760" stopIfTrue="1" operator="equal">
      <formula>"Title"</formula>
    </cfRule>
  </conditionalFormatting>
  <conditionalFormatting sqref="B454">
    <cfRule type="cellIs" dxfId="2100" priority="2761" stopIfTrue="1" operator="equal">
      <formula>"Adjustment to Income/Expense/Rate Base:"</formula>
    </cfRule>
  </conditionalFormatting>
  <conditionalFormatting sqref="B453">
    <cfRule type="cellIs" dxfId="2099" priority="2758" stopIfTrue="1" operator="equal">
      <formula>"Title"</formula>
    </cfRule>
  </conditionalFormatting>
  <conditionalFormatting sqref="B453">
    <cfRule type="cellIs" dxfId="2098" priority="2759" stopIfTrue="1" operator="equal">
      <formula>"Adjustment to Income/Expense/Rate Base:"</formula>
    </cfRule>
  </conditionalFormatting>
  <conditionalFormatting sqref="B455">
    <cfRule type="cellIs" dxfId="2097" priority="2752" stopIfTrue="1" operator="equal">
      <formula>"Adjustment to Income/Expense/Rate Base:"</formula>
    </cfRule>
  </conditionalFormatting>
  <conditionalFormatting sqref="B456">
    <cfRule type="cellIs" dxfId="2096" priority="2745" stopIfTrue="1" operator="equal">
      <formula>"Title"</formula>
    </cfRule>
  </conditionalFormatting>
  <conditionalFormatting sqref="B456">
    <cfRule type="cellIs" dxfId="2095" priority="2746" stopIfTrue="1" operator="equal">
      <formula>"Adjustment to Income/Expense/Rate Base:"</formula>
    </cfRule>
  </conditionalFormatting>
  <conditionalFormatting sqref="B456">
    <cfRule type="cellIs" dxfId="2094" priority="2747" stopIfTrue="1" operator="equal">
      <formula>"Adjustment to Income/Expense/Rate Base:"</formula>
    </cfRule>
  </conditionalFormatting>
  <conditionalFormatting sqref="B451">
    <cfRule type="cellIs" dxfId="2093" priority="2750" stopIfTrue="1" operator="equal">
      <formula>"Title"</formula>
    </cfRule>
  </conditionalFormatting>
  <conditionalFormatting sqref="B451">
    <cfRule type="cellIs" dxfId="2092" priority="2751" stopIfTrue="1" operator="equal">
      <formula>"Adjustment to Income/Expense/Rate Base:"</formula>
    </cfRule>
  </conditionalFormatting>
  <conditionalFormatting sqref="B457">
    <cfRule type="cellIs" dxfId="2091" priority="2740" stopIfTrue="1" operator="equal">
      <formula>"Title"</formula>
    </cfRule>
  </conditionalFormatting>
  <conditionalFormatting sqref="B457">
    <cfRule type="cellIs" dxfId="2090" priority="2741" stopIfTrue="1" operator="equal">
      <formula>"Adjustment to Income/Expense/Rate Base:"</formula>
    </cfRule>
  </conditionalFormatting>
  <conditionalFormatting sqref="B461">
    <cfRule type="cellIs" dxfId="2089" priority="2742" stopIfTrue="1" operator="equal">
      <formula>"Adjustment to Income/Expense/Rate Base:"</formula>
    </cfRule>
  </conditionalFormatting>
  <conditionalFormatting sqref="B455">
    <cfRule type="cellIs" dxfId="2088" priority="2743" stopIfTrue="1" operator="equal">
      <formula>"Title"</formula>
    </cfRule>
  </conditionalFormatting>
  <conditionalFormatting sqref="B455">
    <cfRule type="cellIs" dxfId="2087" priority="2744" stopIfTrue="1" operator="equal">
      <formula>"Adjustment to Income/Expense/Rate Base:"</formula>
    </cfRule>
  </conditionalFormatting>
  <conditionalFormatting sqref="B456">
    <cfRule type="cellIs" dxfId="2086" priority="2738" stopIfTrue="1" operator="equal">
      <formula>"Title"</formula>
    </cfRule>
  </conditionalFormatting>
  <conditionalFormatting sqref="B456">
    <cfRule type="cellIs" dxfId="2085" priority="2739" stopIfTrue="1" operator="equal">
      <formula>"Adjustment to Income/Expense/Rate Base:"</formula>
    </cfRule>
  </conditionalFormatting>
  <conditionalFormatting sqref="B458">
    <cfRule type="cellIs" dxfId="2084" priority="2733" stopIfTrue="1" operator="equal">
      <formula>"Adjustment to Income/Expense/Rate Base:"</formula>
    </cfRule>
  </conditionalFormatting>
  <conditionalFormatting sqref="B453">
    <cfRule type="cellIs" dxfId="2083" priority="2736" stopIfTrue="1" operator="equal">
      <formula>"Title"</formula>
    </cfRule>
  </conditionalFormatting>
  <conditionalFormatting sqref="B453">
    <cfRule type="cellIs" dxfId="2082" priority="2737" stopIfTrue="1" operator="equal">
      <formula>"Adjustment to Income/Expense/Rate Base:"</formula>
    </cfRule>
  </conditionalFormatting>
  <conditionalFormatting sqref="B452">
    <cfRule type="cellIs" dxfId="2081" priority="2734" stopIfTrue="1" operator="equal">
      <formula>"Title"</formula>
    </cfRule>
  </conditionalFormatting>
  <conditionalFormatting sqref="B452">
    <cfRule type="cellIs" dxfId="2080" priority="2735" stopIfTrue="1" operator="equal">
      <formula>"Adjustment to Income/Expense/Rate Base:"</formula>
    </cfRule>
  </conditionalFormatting>
  <conditionalFormatting sqref="B459">
    <cfRule type="cellIs" dxfId="2079" priority="2728" stopIfTrue="1" operator="equal">
      <formula>"Adjustment to Income/Expense/Rate Base:"</formula>
    </cfRule>
  </conditionalFormatting>
  <conditionalFormatting sqref="B454">
    <cfRule type="cellIs" dxfId="2078" priority="2731" stopIfTrue="1" operator="equal">
      <formula>"Title"</formula>
    </cfRule>
  </conditionalFormatting>
  <conditionalFormatting sqref="B454">
    <cfRule type="cellIs" dxfId="2077" priority="2732" stopIfTrue="1" operator="equal">
      <formula>"Adjustment to Income/Expense/Rate Base:"</formula>
    </cfRule>
  </conditionalFormatting>
  <conditionalFormatting sqref="B453">
    <cfRule type="cellIs" dxfId="2076" priority="2729" stopIfTrue="1" operator="equal">
      <formula>"Title"</formula>
    </cfRule>
  </conditionalFormatting>
  <conditionalFormatting sqref="B453">
    <cfRule type="cellIs" dxfId="2075" priority="2730" stopIfTrue="1" operator="equal">
      <formula>"Adjustment to Income/Expense/Rate Base:"</formula>
    </cfRule>
  </conditionalFormatting>
  <conditionalFormatting sqref="B460">
    <cfRule type="cellIs" dxfId="2074" priority="2723" stopIfTrue="1" operator="equal">
      <formula>"Adjustment to Income/Expense/Rate Base:"</formula>
    </cfRule>
  </conditionalFormatting>
  <conditionalFormatting sqref="B455">
    <cfRule type="cellIs" dxfId="2073" priority="2726" stopIfTrue="1" operator="equal">
      <formula>"Title"</formula>
    </cfRule>
  </conditionalFormatting>
  <conditionalFormatting sqref="B455">
    <cfRule type="cellIs" dxfId="2072" priority="2727" stopIfTrue="1" operator="equal">
      <formula>"Adjustment to Income/Expense/Rate Base:"</formula>
    </cfRule>
  </conditionalFormatting>
  <conditionalFormatting sqref="B454">
    <cfRule type="cellIs" dxfId="2071" priority="2724" stopIfTrue="1" operator="equal">
      <formula>"Title"</formula>
    </cfRule>
  </conditionalFormatting>
  <conditionalFormatting sqref="B454">
    <cfRule type="cellIs" dxfId="2070" priority="2725" stopIfTrue="1" operator="equal">
      <formula>"Adjustment to Income/Expense/Rate Base:"</formula>
    </cfRule>
  </conditionalFormatting>
  <conditionalFormatting sqref="B461">
    <cfRule type="cellIs" dxfId="2069" priority="2718" stopIfTrue="1" operator="equal">
      <formula>"Adjustment to Income/Expense/Rate Base:"</formula>
    </cfRule>
  </conditionalFormatting>
  <conditionalFormatting sqref="B456">
    <cfRule type="cellIs" dxfId="2068" priority="2721" stopIfTrue="1" operator="equal">
      <formula>"Title"</formula>
    </cfRule>
  </conditionalFormatting>
  <conditionalFormatting sqref="B456">
    <cfRule type="cellIs" dxfId="2067" priority="2722" stopIfTrue="1" operator="equal">
      <formula>"Adjustment to Income/Expense/Rate Base:"</formula>
    </cfRule>
  </conditionalFormatting>
  <conditionalFormatting sqref="B455">
    <cfRule type="cellIs" dxfId="2066" priority="2719" stopIfTrue="1" operator="equal">
      <formula>"Title"</formula>
    </cfRule>
  </conditionalFormatting>
  <conditionalFormatting sqref="B455">
    <cfRule type="cellIs" dxfId="2065" priority="2720" stopIfTrue="1" operator="equal">
      <formula>"Adjustment to Income/Expense/Rate Base:"</formula>
    </cfRule>
  </conditionalFormatting>
  <conditionalFormatting sqref="B457">
    <cfRule type="cellIs" dxfId="2064" priority="2713" stopIfTrue="1" operator="equal">
      <formula>"Adjustment to Income/Expense/Rate Base:"</formula>
    </cfRule>
  </conditionalFormatting>
  <conditionalFormatting sqref="B452">
    <cfRule type="cellIs" dxfId="2063" priority="2716" stopIfTrue="1" operator="equal">
      <formula>"Title"</formula>
    </cfRule>
  </conditionalFormatting>
  <conditionalFormatting sqref="B452">
    <cfRule type="cellIs" dxfId="2062" priority="2717" stopIfTrue="1" operator="equal">
      <formula>"Adjustment to Income/Expense/Rate Base:"</formula>
    </cfRule>
  </conditionalFormatting>
  <conditionalFormatting sqref="B451">
    <cfRule type="cellIs" dxfId="2061" priority="2714" stopIfTrue="1" operator="equal">
      <formula>"Title"</formula>
    </cfRule>
  </conditionalFormatting>
  <conditionalFormatting sqref="B451">
    <cfRule type="cellIs" dxfId="2060" priority="2715" stopIfTrue="1" operator="equal">
      <formula>"Adjustment to Income/Expense/Rate Base:"</formula>
    </cfRule>
  </conditionalFormatting>
  <conditionalFormatting sqref="B458">
    <cfRule type="cellIs" dxfId="2059" priority="2708" stopIfTrue="1" operator="equal">
      <formula>"Adjustment to Income/Expense/Rate Base:"</formula>
    </cfRule>
  </conditionalFormatting>
  <conditionalFormatting sqref="B453">
    <cfRule type="cellIs" dxfId="2058" priority="2711" stopIfTrue="1" operator="equal">
      <formula>"Title"</formula>
    </cfRule>
  </conditionalFormatting>
  <conditionalFormatting sqref="B453">
    <cfRule type="cellIs" dxfId="2057" priority="2712" stopIfTrue="1" operator="equal">
      <formula>"Adjustment to Income/Expense/Rate Base:"</formula>
    </cfRule>
  </conditionalFormatting>
  <conditionalFormatting sqref="B452">
    <cfRule type="cellIs" dxfId="2056" priority="2709" stopIfTrue="1" operator="equal">
      <formula>"Title"</formula>
    </cfRule>
  </conditionalFormatting>
  <conditionalFormatting sqref="B452">
    <cfRule type="cellIs" dxfId="2055" priority="2710" stopIfTrue="1" operator="equal">
      <formula>"Adjustment to Income/Expense/Rate Base:"</formula>
    </cfRule>
  </conditionalFormatting>
  <conditionalFormatting sqref="B457">
    <cfRule type="cellIs" dxfId="2054" priority="2706" stopIfTrue="1" operator="equal">
      <formula>"Title"</formula>
    </cfRule>
  </conditionalFormatting>
  <conditionalFormatting sqref="B457">
    <cfRule type="cellIs" dxfId="2053" priority="2707" stopIfTrue="1" operator="equal">
      <formula>"Adjustment to Income/Expense/Rate Base:"</formula>
    </cfRule>
  </conditionalFormatting>
  <conditionalFormatting sqref="B456">
    <cfRule type="cellIs" dxfId="2052" priority="2704" stopIfTrue="1" operator="equal">
      <formula>"Title"</formula>
    </cfRule>
  </conditionalFormatting>
  <conditionalFormatting sqref="B456">
    <cfRule type="cellIs" dxfId="2051" priority="2705" stopIfTrue="1" operator="equal">
      <formula>"Adjustment to Income/Expense/Rate Base:"</formula>
    </cfRule>
  </conditionalFormatting>
  <conditionalFormatting sqref="B458">
    <cfRule type="cellIs" dxfId="2050" priority="2702" stopIfTrue="1" operator="equal">
      <formula>"Title"</formula>
    </cfRule>
  </conditionalFormatting>
  <conditionalFormatting sqref="B458">
    <cfRule type="cellIs" dxfId="2049" priority="2703" stopIfTrue="1" operator="equal">
      <formula>"Adjustment to Income/Expense/Rate Base:"</formula>
    </cfRule>
  </conditionalFormatting>
  <conditionalFormatting sqref="B457">
    <cfRule type="cellIs" dxfId="2048" priority="2700" stopIfTrue="1" operator="equal">
      <formula>"Title"</formula>
    </cfRule>
  </conditionalFormatting>
  <conditionalFormatting sqref="B457">
    <cfRule type="cellIs" dxfId="2047" priority="2701" stopIfTrue="1" operator="equal">
      <formula>"Adjustment to Income/Expense/Rate Base:"</formula>
    </cfRule>
  </conditionalFormatting>
  <conditionalFormatting sqref="B459">
    <cfRule type="cellIs" dxfId="2046" priority="2695" stopIfTrue="1" operator="equal">
      <formula>"Adjustment to Income/Expense/Rate Base:"</formula>
    </cfRule>
  </conditionalFormatting>
  <conditionalFormatting sqref="B454">
    <cfRule type="cellIs" dxfId="2045" priority="2698" stopIfTrue="1" operator="equal">
      <formula>"Title"</formula>
    </cfRule>
  </conditionalFormatting>
  <conditionalFormatting sqref="B454">
    <cfRule type="cellIs" dxfId="2044" priority="2699" stopIfTrue="1" operator="equal">
      <formula>"Adjustment to Income/Expense/Rate Base:"</formula>
    </cfRule>
  </conditionalFormatting>
  <conditionalFormatting sqref="B453">
    <cfRule type="cellIs" dxfId="2043" priority="2696" stopIfTrue="1" operator="equal">
      <formula>"Title"</formula>
    </cfRule>
  </conditionalFormatting>
  <conditionalFormatting sqref="B453">
    <cfRule type="cellIs" dxfId="2042" priority="2697" stopIfTrue="1" operator="equal">
      <formula>"Adjustment to Income/Expense/Rate Base:"</formula>
    </cfRule>
  </conditionalFormatting>
  <conditionalFormatting sqref="B460">
    <cfRule type="cellIs" dxfId="2041" priority="2690" stopIfTrue="1" operator="equal">
      <formula>"Adjustment to Income/Expense/Rate Base:"</formula>
    </cfRule>
  </conditionalFormatting>
  <conditionalFormatting sqref="B455">
    <cfRule type="cellIs" dxfId="2040" priority="2693" stopIfTrue="1" operator="equal">
      <formula>"Title"</formula>
    </cfRule>
  </conditionalFormatting>
  <conditionalFormatting sqref="B455">
    <cfRule type="cellIs" dxfId="2039" priority="2694" stopIfTrue="1" operator="equal">
      <formula>"Adjustment to Income/Expense/Rate Base:"</formula>
    </cfRule>
  </conditionalFormatting>
  <conditionalFormatting sqref="B454">
    <cfRule type="cellIs" dxfId="2038" priority="2691" stopIfTrue="1" operator="equal">
      <formula>"Title"</formula>
    </cfRule>
  </conditionalFormatting>
  <conditionalFormatting sqref="B454">
    <cfRule type="cellIs" dxfId="2037" priority="2692" stopIfTrue="1" operator="equal">
      <formula>"Adjustment to Income/Expense/Rate Base:"</formula>
    </cfRule>
  </conditionalFormatting>
  <conditionalFormatting sqref="B461">
    <cfRule type="cellIs" dxfId="2036" priority="2685" stopIfTrue="1" operator="equal">
      <formula>"Adjustment to Income/Expense/Rate Base:"</formula>
    </cfRule>
  </conditionalFormatting>
  <conditionalFormatting sqref="B456">
    <cfRule type="cellIs" dxfId="2035" priority="2688" stopIfTrue="1" operator="equal">
      <formula>"Title"</formula>
    </cfRule>
  </conditionalFormatting>
  <conditionalFormatting sqref="B456">
    <cfRule type="cellIs" dxfId="2034" priority="2689" stopIfTrue="1" operator="equal">
      <formula>"Adjustment to Income/Expense/Rate Base:"</formula>
    </cfRule>
  </conditionalFormatting>
  <conditionalFormatting sqref="B455">
    <cfRule type="cellIs" dxfId="2033" priority="2686" stopIfTrue="1" operator="equal">
      <formula>"Title"</formula>
    </cfRule>
  </conditionalFormatting>
  <conditionalFormatting sqref="B455">
    <cfRule type="cellIs" dxfId="2032" priority="2687" stopIfTrue="1" operator="equal">
      <formula>"Adjustment to Income/Expense/Rate Base:"</formula>
    </cfRule>
  </conditionalFormatting>
  <conditionalFormatting sqref="B457">
    <cfRule type="cellIs" dxfId="2031" priority="2683" stopIfTrue="1" operator="equal">
      <formula>"Title"</formula>
    </cfRule>
  </conditionalFormatting>
  <conditionalFormatting sqref="B457">
    <cfRule type="cellIs" dxfId="2030" priority="2684" stopIfTrue="1" operator="equal">
      <formula>"Adjustment to Income/Expense/Rate Base:"</formula>
    </cfRule>
  </conditionalFormatting>
  <conditionalFormatting sqref="B456">
    <cfRule type="cellIs" dxfId="2029" priority="2681" stopIfTrue="1" operator="equal">
      <formula>"Title"</formula>
    </cfRule>
  </conditionalFormatting>
  <conditionalFormatting sqref="B456">
    <cfRule type="cellIs" dxfId="2028" priority="2682" stopIfTrue="1" operator="equal">
      <formula>"Adjustment to Income/Expense/Rate Base:"</formula>
    </cfRule>
  </conditionalFormatting>
  <conditionalFormatting sqref="B458">
    <cfRule type="cellIs" dxfId="2027" priority="2676" stopIfTrue="1" operator="equal">
      <formula>"Adjustment to Income/Expense/Rate Base:"</formula>
    </cfRule>
  </conditionalFormatting>
  <conditionalFormatting sqref="B453">
    <cfRule type="cellIs" dxfId="2026" priority="2679" stopIfTrue="1" operator="equal">
      <formula>"Title"</formula>
    </cfRule>
  </conditionalFormatting>
  <conditionalFormatting sqref="B453">
    <cfRule type="cellIs" dxfId="2025" priority="2680" stopIfTrue="1" operator="equal">
      <formula>"Adjustment to Income/Expense/Rate Base:"</formula>
    </cfRule>
  </conditionalFormatting>
  <conditionalFormatting sqref="B452">
    <cfRule type="cellIs" dxfId="2024" priority="2677" stopIfTrue="1" operator="equal">
      <formula>"Title"</formula>
    </cfRule>
  </conditionalFormatting>
  <conditionalFormatting sqref="B452">
    <cfRule type="cellIs" dxfId="2023" priority="2678" stopIfTrue="1" operator="equal">
      <formula>"Adjustment to Income/Expense/Rate Base:"</formula>
    </cfRule>
  </conditionalFormatting>
  <conditionalFormatting sqref="B459">
    <cfRule type="cellIs" dxfId="2022" priority="2671" stopIfTrue="1" operator="equal">
      <formula>"Adjustment to Income/Expense/Rate Base:"</formula>
    </cfRule>
  </conditionalFormatting>
  <conditionalFormatting sqref="B454">
    <cfRule type="cellIs" dxfId="2021" priority="2674" stopIfTrue="1" operator="equal">
      <formula>"Title"</formula>
    </cfRule>
  </conditionalFormatting>
  <conditionalFormatting sqref="B454">
    <cfRule type="cellIs" dxfId="2020" priority="2675" stopIfTrue="1" operator="equal">
      <formula>"Adjustment to Income/Expense/Rate Base:"</formula>
    </cfRule>
  </conditionalFormatting>
  <conditionalFormatting sqref="B453">
    <cfRule type="cellIs" dxfId="2019" priority="2672" stopIfTrue="1" operator="equal">
      <formula>"Title"</formula>
    </cfRule>
  </conditionalFormatting>
  <conditionalFormatting sqref="B453">
    <cfRule type="cellIs" dxfId="2018" priority="2673" stopIfTrue="1" operator="equal">
      <formula>"Adjustment to Income/Expense/Rate Base:"</formula>
    </cfRule>
  </conditionalFormatting>
  <conditionalFormatting sqref="B457">
    <cfRule type="cellIs" dxfId="2017" priority="2666" stopIfTrue="1" operator="equal">
      <formula>"Adjustment to Income/Expense/Rate Base:"</formula>
    </cfRule>
  </conditionalFormatting>
  <conditionalFormatting sqref="B452">
    <cfRule type="cellIs" dxfId="2016" priority="2669" stopIfTrue="1" operator="equal">
      <formula>"Title"</formula>
    </cfRule>
  </conditionalFormatting>
  <conditionalFormatting sqref="B452">
    <cfRule type="cellIs" dxfId="2015" priority="2670" stopIfTrue="1" operator="equal">
      <formula>"Adjustment to Income/Expense/Rate Base:"</formula>
    </cfRule>
  </conditionalFormatting>
  <conditionalFormatting sqref="B451">
    <cfRule type="cellIs" dxfId="2014" priority="2667" stopIfTrue="1" operator="equal">
      <formula>"Title"</formula>
    </cfRule>
  </conditionalFormatting>
  <conditionalFormatting sqref="B451">
    <cfRule type="cellIs" dxfId="2013" priority="2668" stopIfTrue="1" operator="equal">
      <formula>"Adjustment to Income/Expense/Rate Base:"</formula>
    </cfRule>
  </conditionalFormatting>
  <conditionalFormatting sqref="B458">
    <cfRule type="cellIs" dxfId="2012" priority="2661" stopIfTrue="1" operator="equal">
      <formula>"Adjustment to Income/Expense/Rate Base:"</formula>
    </cfRule>
  </conditionalFormatting>
  <conditionalFormatting sqref="B453">
    <cfRule type="cellIs" dxfId="2011" priority="2664" stopIfTrue="1" operator="equal">
      <formula>"Title"</formula>
    </cfRule>
  </conditionalFormatting>
  <conditionalFormatting sqref="B453">
    <cfRule type="cellIs" dxfId="2010" priority="2665" stopIfTrue="1" operator="equal">
      <formula>"Adjustment to Income/Expense/Rate Base:"</formula>
    </cfRule>
  </conditionalFormatting>
  <conditionalFormatting sqref="B452">
    <cfRule type="cellIs" dxfId="2009" priority="2662" stopIfTrue="1" operator="equal">
      <formula>"Title"</formula>
    </cfRule>
  </conditionalFormatting>
  <conditionalFormatting sqref="B452">
    <cfRule type="cellIs" dxfId="2008" priority="2663" stopIfTrue="1" operator="equal">
      <formula>"Adjustment to Income/Expense/Rate Base:"</formula>
    </cfRule>
  </conditionalFormatting>
  <conditionalFormatting sqref="B454">
    <cfRule type="cellIs" dxfId="2007" priority="2656" stopIfTrue="1" operator="equal">
      <formula>"Adjustment to Income/Expense/Rate Base:"</formula>
    </cfRule>
  </conditionalFormatting>
  <conditionalFormatting sqref="B455">
    <cfRule type="cellIs" dxfId="2006" priority="2651" stopIfTrue="1" operator="equal">
      <formula>"Adjustment to Income/Expense/Rate Base:"</formula>
    </cfRule>
  </conditionalFormatting>
  <conditionalFormatting sqref="B452">
    <cfRule type="cellIs" dxfId="2005" priority="2644" stopIfTrue="1" operator="equal">
      <formula>"Title"</formula>
    </cfRule>
  </conditionalFormatting>
  <conditionalFormatting sqref="B452">
    <cfRule type="cellIs" dxfId="2004" priority="2645" stopIfTrue="1" operator="equal">
      <formula>"Adjustment to Income/Expense/Rate Base:"</formula>
    </cfRule>
  </conditionalFormatting>
  <conditionalFormatting sqref="B456">
    <cfRule type="cellIs" dxfId="2003" priority="2646" stopIfTrue="1" operator="equal">
      <formula>"Adjustment to Income/Expense/Rate Base:"</formula>
    </cfRule>
  </conditionalFormatting>
  <conditionalFormatting sqref="B451">
    <cfRule type="cellIs" dxfId="2002" priority="2649" stopIfTrue="1" operator="equal">
      <formula>"Title"</formula>
    </cfRule>
  </conditionalFormatting>
  <conditionalFormatting sqref="B451">
    <cfRule type="cellIs" dxfId="2001" priority="2650" stopIfTrue="1" operator="equal">
      <formula>"Adjustment to Income/Expense/Rate Base:"</formula>
    </cfRule>
  </conditionalFormatting>
  <conditionalFormatting sqref="B457">
    <cfRule type="cellIs" dxfId="2000" priority="2641" stopIfTrue="1" operator="equal">
      <formula>"Adjustment to Income/Expense/Rate Base:"</formula>
    </cfRule>
  </conditionalFormatting>
  <conditionalFormatting sqref="B451">
    <cfRule type="cellIs" dxfId="1999" priority="2642" stopIfTrue="1" operator="equal">
      <formula>"Title"</formula>
    </cfRule>
  </conditionalFormatting>
  <conditionalFormatting sqref="B451">
    <cfRule type="cellIs" dxfId="1998" priority="2643" stopIfTrue="1" operator="equal">
      <formula>"Adjustment to Income/Expense/Rate Base:"</formula>
    </cfRule>
  </conditionalFormatting>
  <conditionalFormatting sqref="B453">
    <cfRule type="cellIs" dxfId="1997" priority="2636" stopIfTrue="1" operator="equal">
      <formula>"Adjustment to Income/Expense/Rate Base:"</formula>
    </cfRule>
  </conditionalFormatting>
  <conditionalFormatting sqref="B454">
    <cfRule type="cellIs" dxfId="1996" priority="2631" stopIfTrue="1" operator="equal">
      <formula>"Adjustment to Income/Expense/Rate Base:"</formula>
    </cfRule>
  </conditionalFormatting>
  <conditionalFormatting sqref="B458">
    <cfRule type="cellIs" dxfId="1995" priority="2626" stopIfTrue="1" operator="equal">
      <formula>"Adjustment to Income/Expense/Rate Base:"</formula>
    </cfRule>
  </conditionalFormatting>
  <conditionalFormatting sqref="B453">
    <cfRule type="cellIs" dxfId="1994" priority="2629" stopIfTrue="1" operator="equal">
      <formula>"Title"</formula>
    </cfRule>
  </conditionalFormatting>
  <conditionalFormatting sqref="B453">
    <cfRule type="cellIs" dxfId="1993" priority="2630" stopIfTrue="1" operator="equal">
      <formula>"Adjustment to Income/Expense/Rate Base:"</formula>
    </cfRule>
  </conditionalFormatting>
  <conditionalFormatting sqref="B452">
    <cfRule type="cellIs" dxfId="1992" priority="2627" stopIfTrue="1" operator="equal">
      <formula>"Title"</formula>
    </cfRule>
  </conditionalFormatting>
  <conditionalFormatting sqref="B452">
    <cfRule type="cellIs" dxfId="1991" priority="2628" stopIfTrue="1" operator="equal">
      <formula>"Adjustment to Income/Expense/Rate Base:"</formula>
    </cfRule>
  </conditionalFormatting>
  <conditionalFormatting sqref="B459">
    <cfRule type="cellIs" dxfId="1990" priority="2621" stopIfTrue="1" operator="equal">
      <formula>"Adjustment to Income/Expense/Rate Base:"</formula>
    </cfRule>
  </conditionalFormatting>
  <conditionalFormatting sqref="B454">
    <cfRule type="cellIs" dxfId="1989" priority="2624" stopIfTrue="1" operator="equal">
      <formula>"Title"</formula>
    </cfRule>
  </conditionalFormatting>
  <conditionalFormatting sqref="B454">
    <cfRule type="cellIs" dxfId="1988" priority="2625" stopIfTrue="1" operator="equal">
      <formula>"Adjustment to Income/Expense/Rate Base:"</formula>
    </cfRule>
  </conditionalFormatting>
  <conditionalFormatting sqref="B453">
    <cfRule type="cellIs" dxfId="1987" priority="2622" stopIfTrue="1" operator="equal">
      <formula>"Title"</formula>
    </cfRule>
  </conditionalFormatting>
  <conditionalFormatting sqref="B453">
    <cfRule type="cellIs" dxfId="1986" priority="2623" stopIfTrue="1" operator="equal">
      <formula>"Adjustment to Income/Expense/Rate Base:"</formula>
    </cfRule>
  </conditionalFormatting>
  <conditionalFormatting sqref="B455">
    <cfRule type="cellIs" dxfId="1985" priority="2616" stopIfTrue="1" operator="equal">
      <formula>"Adjustment to Income/Expense/Rate Base:"</formula>
    </cfRule>
  </conditionalFormatting>
  <conditionalFormatting sqref="B452">
    <cfRule type="cellIs" dxfId="1984" priority="2609" stopIfTrue="1" operator="equal">
      <formula>"Title"</formula>
    </cfRule>
  </conditionalFormatting>
  <conditionalFormatting sqref="B452">
    <cfRule type="cellIs" dxfId="1983" priority="2610" stopIfTrue="1" operator="equal">
      <formula>"Adjustment to Income/Expense/Rate Base:"</formula>
    </cfRule>
  </conditionalFormatting>
  <conditionalFormatting sqref="B456">
    <cfRule type="cellIs" dxfId="1982" priority="2611" stopIfTrue="1" operator="equal">
      <formula>"Adjustment to Income/Expense/Rate Base:"</formula>
    </cfRule>
  </conditionalFormatting>
  <conditionalFormatting sqref="B451">
    <cfRule type="cellIs" dxfId="1981" priority="2614" stopIfTrue="1" operator="equal">
      <formula>"Title"</formula>
    </cfRule>
  </conditionalFormatting>
  <conditionalFormatting sqref="B451">
    <cfRule type="cellIs" dxfId="1980" priority="2615" stopIfTrue="1" operator="equal">
      <formula>"Adjustment to Income/Expense/Rate Base:"</formula>
    </cfRule>
  </conditionalFormatting>
  <conditionalFormatting sqref="B453">
    <cfRule type="cellIs" dxfId="1979" priority="2604" stopIfTrue="1" operator="equal">
      <formula>"Title"</formula>
    </cfRule>
  </conditionalFormatting>
  <conditionalFormatting sqref="B453">
    <cfRule type="cellIs" dxfId="1978" priority="2605" stopIfTrue="1" operator="equal">
      <formula>"Adjustment to Income/Expense/Rate Base:"</formula>
    </cfRule>
  </conditionalFormatting>
  <conditionalFormatting sqref="B457">
    <cfRule type="cellIs" dxfId="1977" priority="2606" stopIfTrue="1" operator="equal">
      <formula>"Adjustment to Income/Expense/Rate Base:"</formula>
    </cfRule>
  </conditionalFormatting>
  <conditionalFormatting sqref="B451">
    <cfRule type="cellIs" dxfId="1976" priority="2607" stopIfTrue="1" operator="equal">
      <formula>"Title"</formula>
    </cfRule>
  </conditionalFormatting>
  <conditionalFormatting sqref="B451">
    <cfRule type="cellIs" dxfId="1975" priority="2608" stopIfTrue="1" operator="equal">
      <formula>"Adjustment to Income/Expense/Rate Base:"</formula>
    </cfRule>
  </conditionalFormatting>
  <conditionalFormatting sqref="B458">
    <cfRule type="cellIs" dxfId="1974" priority="2601" stopIfTrue="1" operator="equal">
      <formula>"Adjustment to Income/Expense/Rate Base:"</formula>
    </cfRule>
  </conditionalFormatting>
  <conditionalFormatting sqref="B452">
    <cfRule type="cellIs" dxfId="1973" priority="2602" stopIfTrue="1" operator="equal">
      <formula>"Title"</formula>
    </cfRule>
  </conditionalFormatting>
  <conditionalFormatting sqref="B452">
    <cfRule type="cellIs" dxfId="1972" priority="2603" stopIfTrue="1" operator="equal">
      <formula>"Adjustment to Income/Expense/Rate Base:"</formula>
    </cfRule>
  </conditionalFormatting>
  <conditionalFormatting sqref="B454">
    <cfRule type="cellIs" dxfId="1971" priority="2596" stopIfTrue="1" operator="equal">
      <formula>"Adjustment to Income/Expense/Rate Base:"</formula>
    </cfRule>
  </conditionalFormatting>
  <conditionalFormatting sqref="B455">
    <cfRule type="cellIs" dxfId="1970" priority="2591" stopIfTrue="1" operator="equal">
      <formula>"Adjustment to Income/Expense/Rate Base:"</formula>
    </cfRule>
  </conditionalFormatting>
  <conditionalFormatting sqref="B456">
    <cfRule type="cellIs" dxfId="1969" priority="2584" stopIfTrue="1" operator="equal">
      <formula>"Title"</formula>
    </cfRule>
  </conditionalFormatting>
  <conditionalFormatting sqref="B456">
    <cfRule type="cellIs" dxfId="1968" priority="2585" stopIfTrue="1" operator="equal">
      <formula>"Adjustment to Income/Expense/Rate Base:"</formula>
    </cfRule>
  </conditionalFormatting>
  <conditionalFormatting sqref="B460">
    <cfRule type="cellIs" dxfId="1967" priority="2586" stopIfTrue="1" operator="equal">
      <formula>"Adjustment to Income/Expense/Rate Base:"</formula>
    </cfRule>
  </conditionalFormatting>
  <conditionalFormatting sqref="B455">
    <cfRule type="cellIs" dxfId="1966" priority="2589" stopIfTrue="1" operator="equal">
      <formula>"Title"</formula>
    </cfRule>
  </conditionalFormatting>
  <conditionalFormatting sqref="B455">
    <cfRule type="cellIs" dxfId="1965" priority="2590" stopIfTrue="1" operator="equal">
      <formula>"Adjustment to Income/Expense/Rate Base:"</formula>
    </cfRule>
  </conditionalFormatting>
  <conditionalFormatting sqref="B454">
    <cfRule type="cellIs" dxfId="1964" priority="2587" stopIfTrue="1" operator="equal">
      <formula>"Title"</formula>
    </cfRule>
  </conditionalFormatting>
  <conditionalFormatting sqref="B454">
    <cfRule type="cellIs" dxfId="1963" priority="2588" stopIfTrue="1" operator="equal">
      <formula>"Adjustment to Income/Expense/Rate Base:"</formula>
    </cfRule>
  </conditionalFormatting>
  <conditionalFormatting sqref="B461">
    <cfRule type="cellIs" dxfId="1962" priority="2581" stopIfTrue="1" operator="equal">
      <formula>"Adjustment to Income/Expense/Rate Base:"</formula>
    </cfRule>
  </conditionalFormatting>
  <conditionalFormatting sqref="B455">
    <cfRule type="cellIs" dxfId="1961" priority="2582" stopIfTrue="1" operator="equal">
      <formula>"Title"</formula>
    </cfRule>
  </conditionalFormatting>
  <conditionalFormatting sqref="B455">
    <cfRule type="cellIs" dxfId="1960" priority="2583" stopIfTrue="1" operator="equal">
      <formula>"Adjustment to Income/Expense/Rate Base:"</formula>
    </cfRule>
  </conditionalFormatting>
  <conditionalFormatting sqref="B457">
    <cfRule type="cellIs" dxfId="1959" priority="2576" stopIfTrue="1" operator="equal">
      <formula>"Adjustment to Income/Expense/Rate Base:"</formula>
    </cfRule>
  </conditionalFormatting>
  <conditionalFormatting sqref="B452">
    <cfRule type="cellIs" dxfId="1958" priority="2579" stopIfTrue="1" operator="equal">
      <formula>"Title"</formula>
    </cfRule>
  </conditionalFormatting>
  <conditionalFormatting sqref="B452">
    <cfRule type="cellIs" dxfId="1957" priority="2580" stopIfTrue="1" operator="equal">
      <formula>"Adjustment to Income/Expense/Rate Base:"</formula>
    </cfRule>
  </conditionalFormatting>
  <conditionalFormatting sqref="B451">
    <cfRule type="cellIs" dxfId="1956" priority="2577" stopIfTrue="1" operator="equal">
      <formula>"Title"</formula>
    </cfRule>
  </conditionalFormatting>
  <conditionalFormatting sqref="B451">
    <cfRule type="cellIs" dxfId="1955" priority="2578" stopIfTrue="1" operator="equal">
      <formula>"Adjustment to Income/Expense/Rate Base:"</formula>
    </cfRule>
  </conditionalFormatting>
  <conditionalFormatting sqref="B458">
    <cfRule type="cellIs" dxfId="1954" priority="2571" stopIfTrue="1" operator="equal">
      <formula>"Adjustment to Income/Expense/Rate Base:"</formula>
    </cfRule>
  </conditionalFormatting>
  <conditionalFormatting sqref="B453">
    <cfRule type="cellIs" dxfId="1953" priority="2574" stopIfTrue="1" operator="equal">
      <formula>"Title"</formula>
    </cfRule>
  </conditionalFormatting>
  <conditionalFormatting sqref="B453">
    <cfRule type="cellIs" dxfId="1952" priority="2575" stopIfTrue="1" operator="equal">
      <formula>"Adjustment to Income/Expense/Rate Base:"</formula>
    </cfRule>
  </conditionalFormatting>
  <conditionalFormatting sqref="B452">
    <cfRule type="cellIs" dxfId="1951" priority="2572" stopIfTrue="1" operator="equal">
      <formula>"Title"</formula>
    </cfRule>
  </conditionalFormatting>
  <conditionalFormatting sqref="B452">
    <cfRule type="cellIs" dxfId="1950" priority="2573" stopIfTrue="1" operator="equal">
      <formula>"Adjustment to Income/Expense/Rate Base:"</formula>
    </cfRule>
  </conditionalFormatting>
  <conditionalFormatting sqref="B459">
    <cfRule type="cellIs" dxfId="1949" priority="2566" stopIfTrue="1" operator="equal">
      <formula>"Adjustment to Income/Expense/Rate Base:"</formula>
    </cfRule>
  </conditionalFormatting>
  <conditionalFormatting sqref="B454">
    <cfRule type="cellIs" dxfId="1948" priority="2569" stopIfTrue="1" operator="equal">
      <formula>"Title"</formula>
    </cfRule>
  </conditionalFormatting>
  <conditionalFormatting sqref="B454">
    <cfRule type="cellIs" dxfId="1947" priority="2570" stopIfTrue="1" operator="equal">
      <formula>"Adjustment to Income/Expense/Rate Base:"</formula>
    </cfRule>
  </conditionalFormatting>
  <conditionalFormatting sqref="B453">
    <cfRule type="cellIs" dxfId="1946" priority="2567" stopIfTrue="1" operator="equal">
      <formula>"Title"</formula>
    </cfRule>
  </conditionalFormatting>
  <conditionalFormatting sqref="B453">
    <cfRule type="cellIs" dxfId="1945" priority="2568" stopIfTrue="1" operator="equal">
      <formula>"Adjustment to Income/Expense/Rate Base:"</formula>
    </cfRule>
  </conditionalFormatting>
  <conditionalFormatting sqref="B460">
    <cfRule type="cellIs" dxfId="1944" priority="2561" stopIfTrue="1" operator="equal">
      <formula>"Adjustment to Income/Expense/Rate Base:"</formula>
    </cfRule>
  </conditionalFormatting>
  <conditionalFormatting sqref="B455">
    <cfRule type="cellIs" dxfId="1943" priority="2564" stopIfTrue="1" operator="equal">
      <formula>"Title"</formula>
    </cfRule>
  </conditionalFormatting>
  <conditionalFormatting sqref="B455">
    <cfRule type="cellIs" dxfId="1942" priority="2565" stopIfTrue="1" operator="equal">
      <formula>"Adjustment to Income/Expense/Rate Base:"</formula>
    </cfRule>
  </conditionalFormatting>
  <conditionalFormatting sqref="B454">
    <cfRule type="cellIs" dxfId="1941" priority="2562" stopIfTrue="1" operator="equal">
      <formula>"Title"</formula>
    </cfRule>
  </conditionalFormatting>
  <conditionalFormatting sqref="B454">
    <cfRule type="cellIs" dxfId="1940" priority="2563" stopIfTrue="1" operator="equal">
      <formula>"Adjustment to Income/Expense/Rate Base:"</formula>
    </cfRule>
  </conditionalFormatting>
  <conditionalFormatting sqref="B456">
    <cfRule type="cellIs" dxfId="1939" priority="2556" stopIfTrue="1" operator="equal">
      <formula>"Adjustment to Income/Expense/Rate Base:"</formula>
    </cfRule>
  </conditionalFormatting>
  <conditionalFormatting sqref="B451">
    <cfRule type="cellIs" dxfId="1938" priority="2559" stopIfTrue="1" operator="equal">
      <formula>"Title"</formula>
    </cfRule>
  </conditionalFormatting>
  <conditionalFormatting sqref="B451">
    <cfRule type="cellIs" dxfId="1937" priority="2560" stopIfTrue="1" operator="equal">
      <formula>"Adjustment to Income/Expense/Rate Base:"</formula>
    </cfRule>
  </conditionalFormatting>
  <conditionalFormatting sqref="B456">
    <cfRule type="cellIs" dxfId="1936" priority="2549" stopIfTrue="1" operator="equal">
      <formula>"Title"</formula>
    </cfRule>
  </conditionalFormatting>
  <conditionalFormatting sqref="B456">
    <cfRule type="cellIs" dxfId="1935" priority="2550" stopIfTrue="1" operator="equal">
      <formula>"Adjustment to Income/Expense/Rate Base:"</formula>
    </cfRule>
  </conditionalFormatting>
  <conditionalFormatting sqref="B457">
    <cfRule type="cellIs" dxfId="1934" priority="2551" stopIfTrue="1" operator="equal">
      <formula>"Adjustment to Income/Expense/Rate Base:"</formula>
    </cfRule>
  </conditionalFormatting>
  <conditionalFormatting sqref="B452">
    <cfRule type="cellIs" dxfId="1933" priority="2554" stopIfTrue="1" operator="equal">
      <formula>"Title"</formula>
    </cfRule>
  </conditionalFormatting>
  <conditionalFormatting sqref="B452">
    <cfRule type="cellIs" dxfId="1932" priority="2555" stopIfTrue="1" operator="equal">
      <formula>"Adjustment to Income/Expense/Rate Base:"</formula>
    </cfRule>
  </conditionalFormatting>
  <conditionalFormatting sqref="B451">
    <cfRule type="cellIs" dxfId="1931" priority="2552" stopIfTrue="1" operator="equal">
      <formula>"Title"</formula>
    </cfRule>
  </conditionalFormatting>
  <conditionalFormatting sqref="B451">
    <cfRule type="cellIs" dxfId="1930" priority="2553" stopIfTrue="1" operator="equal">
      <formula>"Adjustment to Income/Expense/Rate Base:"</formula>
    </cfRule>
  </conditionalFormatting>
  <conditionalFormatting sqref="B461">
    <cfRule type="cellIs" dxfId="1929" priority="2546" stopIfTrue="1" operator="equal">
      <formula>"Adjustment to Income/Expense/Rate Base:"</formula>
    </cfRule>
  </conditionalFormatting>
  <conditionalFormatting sqref="B455">
    <cfRule type="cellIs" dxfId="1928" priority="2547" stopIfTrue="1" operator="equal">
      <formula>"Title"</formula>
    </cfRule>
  </conditionalFormatting>
  <conditionalFormatting sqref="B455">
    <cfRule type="cellIs" dxfId="1927" priority="2548" stopIfTrue="1" operator="equal">
      <formula>"Adjustment to Income/Expense/Rate Base:"</formula>
    </cfRule>
  </conditionalFormatting>
  <conditionalFormatting sqref="B457">
    <cfRule type="cellIs" dxfId="1926" priority="2544" stopIfTrue="1" operator="equal">
      <formula>"Title"</formula>
    </cfRule>
  </conditionalFormatting>
  <conditionalFormatting sqref="B457">
    <cfRule type="cellIs" dxfId="1925" priority="2545" stopIfTrue="1" operator="equal">
      <formula>"Adjustment to Income/Expense/Rate Base:"</formula>
    </cfRule>
  </conditionalFormatting>
  <conditionalFormatting sqref="B456">
    <cfRule type="cellIs" dxfId="1924" priority="2542" stopIfTrue="1" operator="equal">
      <formula>"Title"</formula>
    </cfRule>
  </conditionalFormatting>
  <conditionalFormatting sqref="B456">
    <cfRule type="cellIs" dxfId="1923" priority="2543" stopIfTrue="1" operator="equal">
      <formula>"Adjustment to Income/Expense/Rate Base:"</formula>
    </cfRule>
  </conditionalFormatting>
  <conditionalFormatting sqref="B458">
    <cfRule type="cellIs" dxfId="1922" priority="2537" stopIfTrue="1" operator="equal">
      <formula>"Adjustment to Income/Expense/Rate Base:"</formula>
    </cfRule>
  </conditionalFormatting>
  <conditionalFormatting sqref="B453">
    <cfRule type="cellIs" dxfId="1921" priority="2540" stopIfTrue="1" operator="equal">
      <formula>"Title"</formula>
    </cfRule>
  </conditionalFormatting>
  <conditionalFormatting sqref="B453">
    <cfRule type="cellIs" dxfId="1920" priority="2541" stopIfTrue="1" operator="equal">
      <formula>"Adjustment to Income/Expense/Rate Base:"</formula>
    </cfRule>
  </conditionalFormatting>
  <conditionalFormatting sqref="B452">
    <cfRule type="cellIs" dxfId="1919" priority="2538" stopIfTrue="1" operator="equal">
      <formula>"Title"</formula>
    </cfRule>
  </conditionalFormatting>
  <conditionalFormatting sqref="B452">
    <cfRule type="cellIs" dxfId="1918" priority="2539" stopIfTrue="1" operator="equal">
      <formula>"Adjustment to Income/Expense/Rate Base:"</formula>
    </cfRule>
  </conditionalFormatting>
  <conditionalFormatting sqref="B459">
    <cfRule type="cellIs" dxfId="1917" priority="2532" stopIfTrue="1" operator="equal">
      <formula>"Adjustment to Income/Expense/Rate Base:"</formula>
    </cfRule>
  </conditionalFormatting>
  <conditionalFormatting sqref="B454">
    <cfRule type="cellIs" dxfId="1916" priority="2535" stopIfTrue="1" operator="equal">
      <formula>"Title"</formula>
    </cfRule>
  </conditionalFormatting>
  <conditionalFormatting sqref="B454">
    <cfRule type="cellIs" dxfId="1915" priority="2536" stopIfTrue="1" operator="equal">
      <formula>"Adjustment to Income/Expense/Rate Base:"</formula>
    </cfRule>
  </conditionalFormatting>
  <conditionalFormatting sqref="B453">
    <cfRule type="cellIs" dxfId="1914" priority="2533" stopIfTrue="1" operator="equal">
      <formula>"Title"</formula>
    </cfRule>
  </conditionalFormatting>
  <conditionalFormatting sqref="B453">
    <cfRule type="cellIs" dxfId="1913" priority="2534" stopIfTrue="1" operator="equal">
      <formula>"Adjustment to Income/Expense/Rate Base:"</formula>
    </cfRule>
  </conditionalFormatting>
  <conditionalFormatting sqref="B460">
    <cfRule type="cellIs" dxfId="1912" priority="2527" stopIfTrue="1" operator="equal">
      <formula>"Adjustment to Income/Expense/Rate Base:"</formula>
    </cfRule>
  </conditionalFormatting>
  <conditionalFormatting sqref="B455">
    <cfRule type="cellIs" dxfId="1911" priority="2530" stopIfTrue="1" operator="equal">
      <formula>"Title"</formula>
    </cfRule>
  </conditionalFormatting>
  <conditionalFormatting sqref="B455">
    <cfRule type="cellIs" dxfId="1910" priority="2531" stopIfTrue="1" operator="equal">
      <formula>"Adjustment to Income/Expense/Rate Base:"</formula>
    </cfRule>
  </conditionalFormatting>
  <conditionalFormatting sqref="B454">
    <cfRule type="cellIs" dxfId="1909" priority="2528" stopIfTrue="1" operator="equal">
      <formula>"Title"</formula>
    </cfRule>
  </conditionalFormatting>
  <conditionalFormatting sqref="B454">
    <cfRule type="cellIs" dxfId="1908" priority="2529" stopIfTrue="1" operator="equal">
      <formula>"Adjustment to Income/Expense/Rate Base:"</formula>
    </cfRule>
  </conditionalFormatting>
  <conditionalFormatting sqref="B461">
    <cfRule type="cellIs" dxfId="1907" priority="2522" stopIfTrue="1" operator="equal">
      <formula>"Adjustment to Income/Expense/Rate Base:"</formula>
    </cfRule>
  </conditionalFormatting>
  <conditionalFormatting sqref="B456">
    <cfRule type="cellIs" dxfId="1906" priority="2525" stopIfTrue="1" operator="equal">
      <formula>"Title"</formula>
    </cfRule>
  </conditionalFormatting>
  <conditionalFormatting sqref="B456">
    <cfRule type="cellIs" dxfId="1905" priority="2526" stopIfTrue="1" operator="equal">
      <formula>"Adjustment to Income/Expense/Rate Base:"</formula>
    </cfRule>
  </conditionalFormatting>
  <conditionalFormatting sqref="B455">
    <cfRule type="cellIs" dxfId="1904" priority="2523" stopIfTrue="1" operator="equal">
      <formula>"Title"</formula>
    </cfRule>
  </conditionalFormatting>
  <conditionalFormatting sqref="B455">
    <cfRule type="cellIs" dxfId="1903" priority="2524" stopIfTrue="1" operator="equal">
      <formula>"Adjustment to Income/Expense/Rate Base:"</formula>
    </cfRule>
  </conditionalFormatting>
  <conditionalFormatting sqref="B457">
    <cfRule type="cellIs" dxfId="1902" priority="2517" stopIfTrue="1" operator="equal">
      <formula>"Adjustment to Income/Expense/Rate Base:"</formula>
    </cfRule>
  </conditionalFormatting>
  <conditionalFormatting sqref="B452">
    <cfRule type="cellIs" dxfId="1901" priority="2520" stopIfTrue="1" operator="equal">
      <formula>"Title"</formula>
    </cfRule>
  </conditionalFormatting>
  <conditionalFormatting sqref="B452">
    <cfRule type="cellIs" dxfId="1900" priority="2521" stopIfTrue="1" operator="equal">
      <formula>"Adjustment to Income/Expense/Rate Base:"</formula>
    </cfRule>
  </conditionalFormatting>
  <conditionalFormatting sqref="B451">
    <cfRule type="cellIs" dxfId="1899" priority="2518" stopIfTrue="1" operator="equal">
      <formula>"Title"</formula>
    </cfRule>
  </conditionalFormatting>
  <conditionalFormatting sqref="B451">
    <cfRule type="cellIs" dxfId="1898" priority="2519" stopIfTrue="1" operator="equal">
      <formula>"Adjustment to Income/Expense/Rate Base:"</formula>
    </cfRule>
  </conditionalFormatting>
  <conditionalFormatting sqref="B458">
    <cfRule type="cellIs" dxfId="1897" priority="2512" stopIfTrue="1" operator="equal">
      <formula>"Adjustment to Income/Expense/Rate Base:"</formula>
    </cfRule>
  </conditionalFormatting>
  <conditionalFormatting sqref="B453">
    <cfRule type="cellIs" dxfId="1896" priority="2515" stopIfTrue="1" operator="equal">
      <formula>"Title"</formula>
    </cfRule>
  </conditionalFormatting>
  <conditionalFormatting sqref="B453">
    <cfRule type="cellIs" dxfId="1895" priority="2516" stopIfTrue="1" operator="equal">
      <formula>"Adjustment to Income/Expense/Rate Base:"</formula>
    </cfRule>
  </conditionalFormatting>
  <conditionalFormatting sqref="B452">
    <cfRule type="cellIs" dxfId="1894" priority="2513" stopIfTrue="1" operator="equal">
      <formula>"Title"</formula>
    </cfRule>
  </conditionalFormatting>
  <conditionalFormatting sqref="B452">
    <cfRule type="cellIs" dxfId="1893" priority="2514" stopIfTrue="1" operator="equal">
      <formula>"Adjustment to Income/Expense/Rate Base:"</formula>
    </cfRule>
  </conditionalFormatting>
  <conditionalFormatting sqref="B456">
    <cfRule type="cellIs" dxfId="1892" priority="2507" stopIfTrue="1" operator="equal">
      <formula>"Adjustment to Income/Expense/Rate Base:"</formula>
    </cfRule>
  </conditionalFormatting>
  <conditionalFormatting sqref="B451">
    <cfRule type="cellIs" dxfId="1891" priority="2510" stopIfTrue="1" operator="equal">
      <formula>"Title"</formula>
    </cfRule>
  </conditionalFormatting>
  <conditionalFormatting sqref="B451">
    <cfRule type="cellIs" dxfId="1890" priority="2511" stopIfTrue="1" operator="equal">
      <formula>"Adjustment to Income/Expense/Rate Base:"</formula>
    </cfRule>
  </conditionalFormatting>
  <conditionalFormatting sqref="B457">
    <cfRule type="cellIs" dxfId="1889" priority="2502" stopIfTrue="1" operator="equal">
      <formula>"Adjustment to Income/Expense/Rate Base:"</formula>
    </cfRule>
  </conditionalFormatting>
  <conditionalFormatting sqref="B452">
    <cfRule type="cellIs" dxfId="1888" priority="2505" stopIfTrue="1" operator="equal">
      <formula>"Title"</formula>
    </cfRule>
  </conditionalFormatting>
  <conditionalFormatting sqref="B452">
    <cfRule type="cellIs" dxfId="1887" priority="2506" stopIfTrue="1" operator="equal">
      <formula>"Adjustment to Income/Expense/Rate Base:"</formula>
    </cfRule>
  </conditionalFormatting>
  <conditionalFormatting sqref="B451">
    <cfRule type="cellIs" dxfId="1886" priority="2503" stopIfTrue="1" operator="equal">
      <formula>"Title"</formula>
    </cfRule>
  </conditionalFormatting>
  <conditionalFormatting sqref="B451">
    <cfRule type="cellIs" dxfId="1885" priority="2504" stopIfTrue="1" operator="equal">
      <formula>"Adjustment to Income/Expense/Rate Base:"</formula>
    </cfRule>
  </conditionalFormatting>
  <conditionalFormatting sqref="B453">
    <cfRule type="cellIs" dxfId="1884" priority="2497" stopIfTrue="1" operator="equal">
      <formula>"Adjustment to Income/Expense/Rate Base:"</formula>
    </cfRule>
  </conditionalFormatting>
  <conditionalFormatting sqref="B454">
    <cfRule type="cellIs" dxfId="1883" priority="2492" stopIfTrue="1" operator="equal">
      <formula>"Adjustment to Income/Expense/Rate Base:"</formula>
    </cfRule>
  </conditionalFormatting>
  <conditionalFormatting sqref="B455">
    <cfRule type="cellIs" dxfId="1882" priority="2487" stopIfTrue="1" operator="equal">
      <formula>"Adjustment to Income/Expense/Rate Base:"</formula>
    </cfRule>
  </conditionalFormatting>
  <conditionalFormatting sqref="B456">
    <cfRule type="cellIs" dxfId="1881" priority="2482" stopIfTrue="1" operator="equal">
      <formula>"Adjustment to Income/Expense/Rate Base:"</formula>
    </cfRule>
  </conditionalFormatting>
  <conditionalFormatting sqref="B451">
    <cfRule type="cellIs" dxfId="1880" priority="2485" stopIfTrue="1" operator="equal">
      <formula>"Title"</formula>
    </cfRule>
  </conditionalFormatting>
  <conditionalFormatting sqref="B451">
    <cfRule type="cellIs" dxfId="1879" priority="2486" stopIfTrue="1" operator="equal">
      <formula>"Adjustment to Income/Expense/Rate Base:"</formula>
    </cfRule>
  </conditionalFormatting>
  <conditionalFormatting sqref="B452">
    <cfRule type="cellIs" dxfId="1878" priority="2479" stopIfTrue="1" operator="equal">
      <formula>"Adjustment to Income/Expense/Rate Base:"</formula>
    </cfRule>
  </conditionalFormatting>
  <conditionalFormatting sqref="B453">
    <cfRule type="cellIs" dxfId="1877" priority="2474" stopIfTrue="1" operator="equal">
      <formula>"Adjustment to Income/Expense/Rate Base:"</formula>
    </cfRule>
  </conditionalFormatting>
  <conditionalFormatting sqref="B457">
    <cfRule type="cellIs" dxfId="1876" priority="2469" stopIfTrue="1" operator="equal">
      <formula>"Adjustment to Income/Expense/Rate Base:"</formula>
    </cfRule>
  </conditionalFormatting>
  <conditionalFormatting sqref="B452">
    <cfRule type="cellIs" dxfId="1875" priority="2472" stopIfTrue="1" operator="equal">
      <formula>"Title"</formula>
    </cfRule>
  </conditionalFormatting>
  <conditionalFormatting sqref="B452">
    <cfRule type="cellIs" dxfId="1874" priority="2473" stopIfTrue="1" operator="equal">
      <formula>"Adjustment to Income/Expense/Rate Base:"</formula>
    </cfRule>
  </conditionalFormatting>
  <conditionalFormatting sqref="B451">
    <cfRule type="cellIs" dxfId="1873" priority="2470" stopIfTrue="1" operator="equal">
      <formula>"Title"</formula>
    </cfRule>
  </conditionalFormatting>
  <conditionalFormatting sqref="B451">
    <cfRule type="cellIs" dxfId="1872" priority="2471" stopIfTrue="1" operator="equal">
      <formula>"Adjustment to Income/Expense/Rate Base:"</formula>
    </cfRule>
  </conditionalFormatting>
  <conditionalFormatting sqref="B458">
    <cfRule type="cellIs" dxfId="1871" priority="2464" stopIfTrue="1" operator="equal">
      <formula>"Adjustment to Income/Expense/Rate Base:"</formula>
    </cfRule>
  </conditionalFormatting>
  <conditionalFormatting sqref="B453">
    <cfRule type="cellIs" dxfId="1870" priority="2467" stopIfTrue="1" operator="equal">
      <formula>"Title"</formula>
    </cfRule>
  </conditionalFormatting>
  <conditionalFormatting sqref="B453">
    <cfRule type="cellIs" dxfId="1869" priority="2468" stopIfTrue="1" operator="equal">
      <formula>"Adjustment to Income/Expense/Rate Base:"</formula>
    </cfRule>
  </conditionalFormatting>
  <conditionalFormatting sqref="B452">
    <cfRule type="cellIs" dxfId="1868" priority="2465" stopIfTrue="1" operator="equal">
      <formula>"Title"</formula>
    </cfRule>
  </conditionalFormatting>
  <conditionalFormatting sqref="B452">
    <cfRule type="cellIs" dxfId="1867" priority="2466" stopIfTrue="1" operator="equal">
      <formula>"Adjustment to Income/Expense/Rate Base:"</formula>
    </cfRule>
  </conditionalFormatting>
  <conditionalFormatting sqref="B454">
    <cfRule type="cellIs" dxfId="1866" priority="2459" stopIfTrue="1" operator="equal">
      <formula>"Adjustment to Income/Expense/Rate Base:"</formula>
    </cfRule>
  </conditionalFormatting>
  <conditionalFormatting sqref="B455">
    <cfRule type="cellIs" dxfId="1865" priority="2454" stopIfTrue="1" operator="equal">
      <formula>"Adjustment to Income/Expense/Rate Base:"</formula>
    </cfRule>
  </conditionalFormatting>
  <conditionalFormatting sqref="B452">
    <cfRule type="cellIs" dxfId="1864" priority="2447" stopIfTrue="1" operator="equal">
      <formula>"Title"</formula>
    </cfRule>
  </conditionalFormatting>
  <conditionalFormatting sqref="B452">
    <cfRule type="cellIs" dxfId="1863" priority="2448" stopIfTrue="1" operator="equal">
      <formula>"Adjustment to Income/Expense/Rate Base:"</formula>
    </cfRule>
  </conditionalFormatting>
  <conditionalFormatting sqref="B456">
    <cfRule type="cellIs" dxfId="1862" priority="2449" stopIfTrue="1" operator="equal">
      <formula>"Adjustment to Income/Expense/Rate Base:"</formula>
    </cfRule>
  </conditionalFormatting>
  <conditionalFormatting sqref="B451">
    <cfRule type="cellIs" dxfId="1861" priority="2452" stopIfTrue="1" operator="equal">
      <formula>"Title"</formula>
    </cfRule>
  </conditionalFormatting>
  <conditionalFormatting sqref="B451">
    <cfRule type="cellIs" dxfId="1860" priority="2453" stopIfTrue="1" operator="equal">
      <formula>"Adjustment to Income/Expense/Rate Base:"</formula>
    </cfRule>
  </conditionalFormatting>
  <conditionalFormatting sqref="B457">
    <cfRule type="cellIs" dxfId="1859" priority="2444" stopIfTrue="1" operator="equal">
      <formula>"Adjustment to Income/Expense/Rate Base:"</formula>
    </cfRule>
  </conditionalFormatting>
  <conditionalFormatting sqref="B451">
    <cfRule type="cellIs" dxfId="1858" priority="2445" stopIfTrue="1" operator="equal">
      <formula>"Title"</formula>
    </cfRule>
  </conditionalFormatting>
  <conditionalFormatting sqref="B451">
    <cfRule type="cellIs" dxfId="1857" priority="2446" stopIfTrue="1" operator="equal">
      <formula>"Adjustment to Income/Expense/Rate Base:"</formula>
    </cfRule>
  </conditionalFormatting>
  <conditionalFormatting sqref="B453">
    <cfRule type="cellIs" dxfId="1856" priority="2439" stopIfTrue="1" operator="equal">
      <formula>"Adjustment to Income/Expense/Rate Base:"</formula>
    </cfRule>
  </conditionalFormatting>
  <conditionalFormatting sqref="B454">
    <cfRule type="cellIs" dxfId="1855" priority="2434" stopIfTrue="1" operator="equal">
      <formula>"Adjustment to Income/Expense/Rate Base:"</formula>
    </cfRule>
  </conditionalFormatting>
  <conditionalFormatting sqref="B459">
    <cfRule type="cellIs" dxfId="1854" priority="2429" stopIfTrue="1" operator="equal">
      <formula>"Adjustment to Income/Expense/Rate Base:"</formula>
    </cfRule>
  </conditionalFormatting>
  <conditionalFormatting sqref="B454">
    <cfRule type="cellIs" dxfId="1853" priority="2432" stopIfTrue="1" operator="equal">
      <formula>"Title"</formula>
    </cfRule>
  </conditionalFormatting>
  <conditionalFormatting sqref="B454">
    <cfRule type="cellIs" dxfId="1852" priority="2433" stopIfTrue="1" operator="equal">
      <formula>"Adjustment to Income/Expense/Rate Base:"</formula>
    </cfRule>
  </conditionalFormatting>
  <conditionalFormatting sqref="B453">
    <cfRule type="cellIs" dxfId="1851" priority="2430" stopIfTrue="1" operator="equal">
      <formula>"Title"</formula>
    </cfRule>
  </conditionalFormatting>
  <conditionalFormatting sqref="B453">
    <cfRule type="cellIs" dxfId="1850" priority="2431" stopIfTrue="1" operator="equal">
      <formula>"Adjustment to Income/Expense/Rate Base:"</formula>
    </cfRule>
  </conditionalFormatting>
  <conditionalFormatting sqref="B460">
    <cfRule type="cellIs" dxfId="1849" priority="2424" stopIfTrue="1" operator="equal">
      <formula>"Adjustment to Income/Expense/Rate Base:"</formula>
    </cfRule>
  </conditionalFormatting>
  <conditionalFormatting sqref="B455">
    <cfRule type="cellIs" dxfId="1848" priority="2427" stopIfTrue="1" operator="equal">
      <formula>"Title"</formula>
    </cfRule>
  </conditionalFormatting>
  <conditionalFormatting sqref="B455">
    <cfRule type="cellIs" dxfId="1847" priority="2428" stopIfTrue="1" operator="equal">
      <formula>"Adjustment to Income/Expense/Rate Base:"</formula>
    </cfRule>
  </conditionalFormatting>
  <conditionalFormatting sqref="B454">
    <cfRule type="cellIs" dxfId="1846" priority="2425" stopIfTrue="1" operator="equal">
      <formula>"Title"</formula>
    </cfRule>
  </conditionalFormatting>
  <conditionalFormatting sqref="B454">
    <cfRule type="cellIs" dxfId="1845" priority="2426" stopIfTrue="1" operator="equal">
      <formula>"Adjustment to Income/Expense/Rate Base:"</formula>
    </cfRule>
  </conditionalFormatting>
  <conditionalFormatting sqref="B456">
    <cfRule type="cellIs" dxfId="1844" priority="2419" stopIfTrue="1" operator="equal">
      <formula>"Adjustment to Income/Expense/Rate Base:"</formula>
    </cfRule>
  </conditionalFormatting>
  <conditionalFormatting sqref="B451">
    <cfRule type="cellIs" dxfId="1843" priority="2422" stopIfTrue="1" operator="equal">
      <formula>"Title"</formula>
    </cfRule>
  </conditionalFormatting>
  <conditionalFormatting sqref="B451">
    <cfRule type="cellIs" dxfId="1842" priority="2423" stopIfTrue="1" operator="equal">
      <formula>"Adjustment to Income/Expense/Rate Base:"</formula>
    </cfRule>
  </conditionalFormatting>
  <conditionalFormatting sqref="B453">
    <cfRule type="cellIs" dxfId="1841" priority="2412" stopIfTrue="1" operator="equal">
      <formula>"Title"</formula>
    </cfRule>
  </conditionalFormatting>
  <conditionalFormatting sqref="B453">
    <cfRule type="cellIs" dxfId="1840" priority="2413" stopIfTrue="1" operator="equal">
      <formula>"Adjustment to Income/Expense/Rate Base:"</formula>
    </cfRule>
  </conditionalFormatting>
  <conditionalFormatting sqref="B457">
    <cfRule type="cellIs" dxfId="1839" priority="2414" stopIfTrue="1" operator="equal">
      <formula>"Adjustment to Income/Expense/Rate Base:"</formula>
    </cfRule>
  </conditionalFormatting>
  <conditionalFormatting sqref="B452">
    <cfRule type="cellIs" dxfId="1838" priority="2417" stopIfTrue="1" operator="equal">
      <formula>"Title"</formula>
    </cfRule>
  </conditionalFormatting>
  <conditionalFormatting sqref="B452">
    <cfRule type="cellIs" dxfId="1837" priority="2418" stopIfTrue="1" operator="equal">
      <formula>"Adjustment to Income/Expense/Rate Base:"</formula>
    </cfRule>
  </conditionalFormatting>
  <conditionalFormatting sqref="B451">
    <cfRule type="cellIs" dxfId="1836" priority="2415" stopIfTrue="1" operator="equal">
      <formula>"Title"</formula>
    </cfRule>
  </conditionalFormatting>
  <conditionalFormatting sqref="B451">
    <cfRule type="cellIs" dxfId="1835" priority="2416" stopIfTrue="1" operator="equal">
      <formula>"Adjustment to Income/Expense/Rate Base:"</formula>
    </cfRule>
  </conditionalFormatting>
  <conditionalFormatting sqref="B458">
    <cfRule type="cellIs" dxfId="1834" priority="2409" stopIfTrue="1" operator="equal">
      <formula>"Adjustment to Income/Expense/Rate Base:"</formula>
    </cfRule>
  </conditionalFormatting>
  <conditionalFormatting sqref="B452">
    <cfRule type="cellIs" dxfId="1833" priority="2410" stopIfTrue="1" operator="equal">
      <formula>"Title"</formula>
    </cfRule>
  </conditionalFormatting>
  <conditionalFormatting sqref="B452">
    <cfRule type="cellIs" dxfId="1832" priority="2411" stopIfTrue="1" operator="equal">
      <formula>"Adjustment to Income/Expense/Rate Base:"</formula>
    </cfRule>
  </conditionalFormatting>
  <conditionalFormatting sqref="B459">
    <cfRule type="cellIs" dxfId="1831" priority="2404" stopIfTrue="1" operator="equal">
      <formula>"Adjustment to Income/Expense/Rate Base:"</formula>
    </cfRule>
  </conditionalFormatting>
  <conditionalFormatting sqref="B454">
    <cfRule type="cellIs" dxfId="1830" priority="2407" stopIfTrue="1" operator="equal">
      <formula>"Title"</formula>
    </cfRule>
  </conditionalFormatting>
  <conditionalFormatting sqref="B454">
    <cfRule type="cellIs" dxfId="1829" priority="2408" stopIfTrue="1" operator="equal">
      <formula>"Adjustment to Income/Expense/Rate Base:"</formula>
    </cfRule>
  </conditionalFormatting>
  <conditionalFormatting sqref="B453">
    <cfRule type="cellIs" dxfId="1828" priority="2405" stopIfTrue="1" operator="equal">
      <formula>"Title"</formula>
    </cfRule>
  </conditionalFormatting>
  <conditionalFormatting sqref="B453">
    <cfRule type="cellIs" dxfId="1827" priority="2406" stopIfTrue="1" operator="equal">
      <formula>"Adjustment to Income/Expense/Rate Base:"</formula>
    </cfRule>
  </conditionalFormatting>
  <conditionalFormatting sqref="B455">
    <cfRule type="cellIs" dxfId="1826" priority="2399" stopIfTrue="1" operator="equal">
      <formula>"Adjustment to Income/Expense/Rate Base:"</formula>
    </cfRule>
  </conditionalFormatting>
  <conditionalFormatting sqref="B455">
    <cfRule type="cellIs" dxfId="1825" priority="2392" stopIfTrue="1" operator="equal">
      <formula>"Title"</formula>
    </cfRule>
  </conditionalFormatting>
  <conditionalFormatting sqref="B455">
    <cfRule type="cellIs" dxfId="1824" priority="2393" stopIfTrue="1" operator="equal">
      <formula>"Adjustment to Income/Expense/Rate Base:"</formula>
    </cfRule>
  </conditionalFormatting>
  <conditionalFormatting sqref="B456">
    <cfRule type="cellIs" dxfId="1823" priority="2394" stopIfTrue="1" operator="equal">
      <formula>"Adjustment to Income/Expense/Rate Base:"</formula>
    </cfRule>
  </conditionalFormatting>
  <conditionalFormatting sqref="B451">
    <cfRule type="cellIs" dxfId="1822" priority="2397" stopIfTrue="1" operator="equal">
      <formula>"Title"</formula>
    </cfRule>
  </conditionalFormatting>
  <conditionalFormatting sqref="B451">
    <cfRule type="cellIs" dxfId="1821" priority="2398" stopIfTrue="1" operator="equal">
      <formula>"Adjustment to Income/Expense/Rate Base:"</formula>
    </cfRule>
  </conditionalFormatting>
  <conditionalFormatting sqref="B456">
    <cfRule type="cellIs" dxfId="1820" priority="2387" stopIfTrue="1" operator="equal">
      <formula>"Title"</formula>
    </cfRule>
  </conditionalFormatting>
  <conditionalFormatting sqref="B456">
    <cfRule type="cellIs" dxfId="1819" priority="2388" stopIfTrue="1" operator="equal">
      <formula>"Adjustment to Income/Expense/Rate Base:"</formula>
    </cfRule>
  </conditionalFormatting>
  <conditionalFormatting sqref="B460">
    <cfRule type="cellIs" dxfId="1818" priority="2389" stopIfTrue="1" operator="equal">
      <formula>"Adjustment to Income/Expense/Rate Base:"</formula>
    </cfRule>
  </conditionalFormatting>
  <conditionalFormatting sqref="B454">
    <cfRule type="cellIs" dxfId="1817" priority="2390" stopIfTrue="1" operator="equal">
      <formula>"Title"</formula>
    </cfRule>
  </conditionalFormatting>
  <conditionalFormatting sqref="B454">
    <cfRule type="cellIs" dxfId="1816" priority="2391" stopIfTrue="1" operator="equal">
      <formula>"Adjustment to Income/Expense/Rate Base:"</formula>
    </cfRule>
  </conditionalFormatting>
  <conditionalFormatting sqref="B461">
    <cfRule type="cellIs" dxfId="1815" priority="2384" stopIfTrue="1" operator="equal">
      <formula>"Adjustment to Income/Expense/Rate Base:"</formula>
    </cfRule>
  </conditionalFormatting>
  <conditionalFormatting sqref="B455">
    <cfRule type="cellIs" dxfId="1814" priority="2385" stopIfTrue="1" operator="equal">
      <formula>"Title"</formula>
    </cfRule>
  </conditionalFormatting>
  <conditionalFormatting sqref="B455">
    <cfRule type="cellIs" dxfId="1813" priority="2386" stopIfTrue="1" operator="equal">
      <formula>"Adjustment to Income/Expense/Rate Base:"</formula>
    </cfRule>
  </conditionalFormatting>
  <conditionalFormatting sqref="B457">
    <cfRule type="cellIs" dxfId="1812" priority="2379" stopIfTrue="1" operator="equal">
      <formula>"Adjustment to Income/Expense/Rate Base:"</formula>
    </cfRule>
  </conditionalFormatting>
  <conditionalFormatting sqref="B452">
    <cfRule type="cellIs" dxfId="1811" priority="2382" stopIfTrue="1" operator="equal">
      <formula>"Title"</formula>
    </cfRule>
  </conditionalFormatting>
  <conditionalFormatting sqref="B452">
    <cfRule type="cellIs" dxfId="1810" priority="2383" stopIfTrue="1" operator="equal">
      <formula>"Adjustment to Income/Expense/Rate Base:"</formula>
    </cfRule>
  </conditionalFormatting>
  <conditionalFormatting sqref="B451">
    <cfRule type="cellIs" dxfId="1809" priority="2380" stopIfTrue="1" operator="equal">
      <formula>"Title"</formula>
    </cfRule>
  </conditionalFormatting>
  <conditionalFormatting sqref="B451">
    <cfRule type="cellIs" dxfId="1808" priority="2381" stopIfTrue="1" operator="equal">
      <formula>"Adjustment to Income/Expense/Rate Base:"</formula>
    </cfRule>
  </conditionalFormatting>
  <conditionalFormatting sqref="B458">
    <cfRule type="cellIs" dxfId="1807" priority="2374" stopIfTrue="1" operator="equal">
      <formula>"Adjustment to Income/Expense/Rate Base:"</formula>
    </cfRule>
  </conditionalFormatting>
  <conditionalFormatting sqref="B453">
    <cfRule type="cellIs" dxfId="1806" priority="2377" stopIfTrue="1" operator="equal">
      <formula>"Title"</formula>
    </cfRule>
  </conditionalFormatting>
  <conditionalFormatting sqref="B453">
    <cfRule type="cellIs" dxfId="1805" priority="2378" stopIfTrue="1" operator="equal">
      <formula>"Adjustment to Income/Expense/Rate Base:"</formula>
    </cfRule>
  </conditionalFormatting>
  <conditionalFormatting sqref="B452">
    <cfRule type="cellIs" dxfId="1804" priority="2375" stopIfTrue="1" operator="equal">
      <formula>"Title"</formula>
    </cfRule>
  </conditionalFormatting>
  <conditionalFormatting sqref="B452">
    <cfRule type="cellIs" dxfId="1803" priority="2376" stopIfTrue="1" operator="equal">
      <formula>"Adjustment to Income/Expense/Rate Base:"</formula>
    </cfRule>
  </conditionalFormatting>
  <conditionalFormatting sqref="B459">
    <cfRule type="cellIs" dxfId="1802" priority="2369" stopIfTrue="1" operator="equal">
      <formula>"Adjustment to Income/Expense/Rate Base:"</formula>
    </cfRule>
  </conditionalFormatting>
  <conditionalFormatting sqref="B454">
    <cfRule type="cellIs" dxfId="1801" priority="2372" stopIfTrue="1" operator="equal">
      <formula>"Title"</formula>
    </cfRule>
  </conditionalFormatting>
  <conditionalFormatting sqref="B454">
    <cfRule type="cellIs" dxfId="1800" priority="2373" stopIfTrue="1" operator="equal">
      <formula>"Adjustment to Income/Expense/Rate Base:"</formula>
    </cfRule>
  </conditionalFormatting>
  <conditionalFormatting sqref="B453">
    <cfRule type="cellIs" dxfId="1799" priority="2370" stopIfTrue="1" operator="equal">
      <formula>"Title"</formula>
    </cfRule>
  </conditionalFormatting>
  <conditionalFormatting sqref="B453">
    <cfRule type="cellIs" dxfId="1798" priority="2371" stopIfTrue="1" operator="equal">
      <formula>"Adjustment to Income/Expense/Rate Base:"</formula>
    </cfRule>
  </conditionalFormatting>
  <conditionalFormatting sqref="B460">
    <cfRule type="cellIs" dxfId="1797" priority="2364" stopIfTrue="1" operator="equal">
      <formula>"Adjustment to Income/Expense/Rate Base:"</formula>
    </cfRule>
  </conditionalFormatting>
  <conditionalFormatting sqref="B455">
    <cfRule type="cellIs" dxfId="1796" priority="2367" stopIfTrue="1" operator="equal">
      <formula>"Title"</formula>
    </cfRule>
  </conditionalFormatting>
  <conditionalFormatting sqref="B455">
    <cfRule type="cellIs" dxfId="1795" priority="2368" stopIfTrue="1" operator="equal">
      <formula>"Adjustment to Income/Expense/Rate Base:"</formula>
    </cfRule>
  </conditionalFormatting>
  <conditionalFormatting sqref="B454">
    <cfRule type="cellIs" dxfId="1794" priority="2365" stopIfTrue="1" operator="equal">
      <formula>"Title"</formula>
    </cfRule>
  </conditionalFormatting>
  <conditionalFormatting sqref="B454">
    <cfRule type="cellIs" dxfId="1793" priority="2366" stopIfTrue="1" operator="equal">
      <formula>"Adjustment to Income/Expense/Rate Base:"</formula>
    </cfRule>
  </conditionalFormatting>
  <conditionalFormatting sqref="B456">
    <cfRule type="cellIs" dxfId="1792" priority="2359" stopIfTrue="1" operator="equal">
      <formula>"Adjustment to Income/Expense/Rate Base:"</formula>
    </cfRule>
  </conditionalFormatting>
  <conditionalFormatting sqref="B451">
    <cfRule type="cellIs" dxfId="1791" priority="2362" stopIfTrue="1" operator="equal">
      <formula>"Title"</formula>
    </cfRule>
  </conditionalFormatting>
  <conditionalFormatting sqref="B451">
    <cfRule type="cellIs" dxfId="1790" priority="2363" stopIfTrue="1" operator="equal">
      <formula>"Adjustment to Income/Expense/Rate Base:"</formula>
    </cfRule>
  </conditionalFormatting>
  <conditionalFormatting sqref="B457">
    <cfRule type="cellIs" dxfId="1789" priority="2354" stopIfTrue="1" operator="equal">
      <formula>"Adjustment to Income/Expense/Rate Base:"</formula>
    </cfRule>
  </conditionalFormatting>
  <conditionalFormatting sqref="B452">
    <cfRule type="cellIs" dxfId="1788" priority="2357" stopIfTrue="1" operator="equal">
      <formula>"Title"</formula>
    </cfRule>
  </conditionalFormatting>
  <conditionalFormatting sqref="B452">
    <cfRule type="cellIs" dxfId="1787" priority="2358" stopIfTrue="1" operator="equal">
      <formula>"Adjustment to Income/Expense/Rate Base:"</formula>
    </cfRule>
  </conditionalFormatting>
  <conditionalFormatting sqref="B451">
    <cfRule type="cellIs" dxfId="1786" priority="2355" stopIfTrue="1" operator="equal">
      <formula>"Title"</formula>
    </cfRule>
  </conditionalFormatting>
  <conditionalFormatting sqref="B451">
    <cfRule type="cellIs" dxfId="1785" priority="2356" stopIfTrue="1" operator="equal">
      <formula>"Adjustment to Income/Expense/Rate Base:"</formula>
    </cfRule>
  </conditionalFormatting>
  <conditionalFormatting sqref="B455">
    <cfRule type="cellIs" dxfId="1784" priority="2349" stopIfTrue="1" operator="equal">
      <formula>"Adjustment to Income/Expense/Rate Base:"</formula>
    </cfRule>
  </conditionalFormatting>
  <conditionalFormatting sqref="B456">
    <cfRule type="cellIs" dxfId="1783" priority="2344" stopIfTrue="1" operator="equal">
      <formula>"Adjustment to Income/Expense/Rate Base:"</formula>
    </cfRule>
  </conditionalFormatting>
  <conditionalFormatting sqref="B451">
    <cfRule type="cellIs" dxfId="1782" priority="2347" stopIfTrue="1" operator="equal">
      <formula>"Title"</formula>
    </cfRule>
  </conditionalFormatting>
  <conditionalFormatting sqref="B451">
    <cfRule type="cellIs" dxfId="1781" priority="2348" stopIfTrue="1" operator="equal">
      <formula>"Adjustment to Income/Expense/Rate Base:"</formula>
    </cfRule>
  </conditionalFormatting>
  <conditionalFormatting sqref="B452">
    <cfRule type="cellIs" dxfId="1780" priority="2341" stopIfTrue="1" operator="equal">
      <formula>"Adjustment to Income/Expense/Rate Base:"</formula>
    </cfRule>
  </conditionalFormatting>
  <conditionalFormatting sqref="B453">
    <cfRule type="cellIs" dxfId="1779" priority="2336" stopIfTrue="1" operator="equal">
      <formula>"Adjustment to Income/Expense/Rate Base:"</formula>
    </cfRule>
  </conditionalFormatting>
  <conditionalFormatting sqref="B454">
    <cfRule type="cellIs" dxfId="1778" priority="2331" stopIfTrue="1" operator="equal">
      <formula>"Adjustment to Income/Expense/Rate Base:"</formula>
    </cfRule>
  </conditionalFormatting>
  <conditionalFormatting sqref="B455">
    <cfRule type="cellIs" dxfId="1777" priority="2326" stopIfTrue="1" operator="equal">
      <formula>"Adjustment to Income/Expense/Rate Base:"</formula>
    </cfRule>
  </conditionalFormatting>
  <conditionalFormatting sqref="B452">
    <cfRule type="cellIs" dxfId="1776" priority="2322" stopIfTrue="1" operator="equal">
      <formula>"Adjustment to Income/Expense/Rate Base:"</formula>
    </cfRule>
  </conditionalFormatting>
  <conditionalFormatting sqref="B451">
    <cfRule type="cellIs" dxfId="1775" priority="2325" stopIfTrue="1" operator="equal">
      <formula>"Adjustment to Income/Expense/Rate Base:"</formula>
    </cfRule>
  </conditionalFormatting>
  <conditionalFormatting sqref="B456">
    <cfRule type="cellIs" dxfId="1774" priority="2317" stopIfTrue="1" operator="equal">
      <formula>"Adjustment to Income/Expense/Rate Base:"</formula>
    </cfRule>
  </conditionalFormatting>
  <conditionalFormatting sqref="B451">
    <cfRule type="cellIs" dxfId="1773" priority="2320" stopIfTrue="1" operator="equal">
      <formula>"Title"</formula>
    </cfRule>
  </conditionalFormatting>
  <conditionalFormatting sqref="B451">
    <cfRule type="cellIs" dxfId="1772" priority="2321" stopIfTrue="1" operator="equal">
      <formula>"Adjustment to Income/Expense/Rate Base:"</formula>
    </cfRule>
  </conditionalFormatting>
  <conditionalFormatting sqref="B457">
    <cfRule type="cellIs" dxfId="1771" priority="2312" stopIfTrue="1" operator="equal">
      <formula>"Adjustment to Income/Expense/Rate Base:"</formula>
    </cfRule>
  </conditionalFormatting>
  <conditionalFormatting sqref="B452">
    <cfRule type="cellIs" dxfId="1770" priority="2315" stopIfTrue="1" operator="equal">
      <formula>"Title"</formula>
    </cfRule>
  </conditionalFormatting>
  <conditionalFormatting sqref="B452">
    <cfRule type="cellIs" dxfId="1769" priority="2316" stopIfTrue="1" operator="equal">
      <formula>"Adjustment to Income/Expense/Rate Base:"</formula>
    </cfRule>
  </conditionalFormatting>
  <conditionalFormatting sqref="B451">
    <cfRule type="cellIs" dxfId="1768" priority="2313" stopIfTrue="1" operator="equal">
      <formula>"Title"</formula>
    </cfRule>
  </conditionalFormatting>
  <conditionalFormatting sqref="B451">
    <cfRule type="cellIs" dxfId="1767" priority="2314" stopIfTrue="1" operator="equal">
      <formula>"Adjustment to Income/Expense/Rate Base:"</formula>
    </cfRule>
  </conditionalFormatting>
  <conditionalFormatting sqref="B453">
    <cfRule type="cellIs" dxfId="1766" priority="2307" stopIfTrue="1" operator="equal">
      <formula>"Adjustment to Income/Expense/Rate Base:"</formula>
    </cfRule>
  </conditionalFormatting>
  <conditionalFormatting sqref="B454">
    <cfRule type="cellIs" dxfId="1765" priority="2302" stopIfTrue="1" operator="equal">
      <formula>"Adjustment to Income/Expense/Rate Base:"</formula>
    </cfRule>
  </conditionalFormatting>
  <conditionalFormatting sqref="B455">
    <cfRule type="cellIs" dxfId="1764" priority="2297" stopIfTrue="1" operator="equal">
      <formula>"Adjustment to Income/Expense/Rate Base:"</formula>
    </cfRule>
  </conditionalFormatting>
  <conditionalFormatting sqref="B456">
    <cfRule type="cellIs" dxfId="1763" priority="2292" stopIfTrue="1" operator="equal">
      <formula>"Adjustment to Income/Expense/Rate Base:"</formula>
    </cfRule>
  </conditionalFormatting>
  <conditionalFormatting sqref="B451">
    <cfRule type="cellIs" dxfId="1762" priority="2295" stopIfTrue="1" operator="equal">
      <formula>"Title"</formula>
    </cfRule>
  </conditionalFormatting>
  <conditionalFormatting sqref="B451">
    <cfRule type="cellIs" dxfId="1761" priority="2296" stopIfTrue="1" operator="equal">
      <formula>"Adjustment to Income/Expense/Rate Base:"</formula>
    </cfRule>
  </conditionalFormatting>
  <conditionalFormatting sqref="B452">
    <cfRule type="cellIs" dxfId="1760" priority="2289" stopIfTrue="1" operator="equal">
      <formula>"Adjustment to Income/Expense/Rate Base:"</formula>
    </cfRule>
  </conditionalFormatting>
  <conditionalFormatting sqref="B453">
    <cfRule type="cellIs" dxfId="1759" priority="2284" stopIfTrue="1" operator="equal">
      <formula>"Adjustment to Income/Expense/Rate Base:"</formula>
    </cfRule>
  </conditionalFormatting>
  <conditionalFormatting sqref="B459">
    <cfRule type="cellIs" dxfId="1758" priority="2282" stopIfTrue="1" operator="equal">
      <formula>"Title"</formula>
    </cfRule>
  </conditionalFormatting>
  <conditionalFormatting sqref="B459">
    <cfRule type="cellIs" dxfId="1757" priority="2283" stopIfTrue="1" operator="equal">
      <formula>"Adjustment to Income/Expense/Rate Base:"</formula>
    </cfRule>
  </conditionalFormatting>
  <conditionalFormatting sqref="B458">
    <cfRule type="cellIs" dxfId="1756" priority="2280" stopIfTrue="1" operator="equal">
      <formula>"Title"</formula>
    </cfRule>
  </conditionalFormatting>
  <conditionalFormatting sqref="B458">
    <cfRule type="cellIs" dxfId="1755" priority="2281" stopIfTrue="1" operator="equal">
      <formula>"Adjustment to Income/Expense/Rate Base:"</formula>
    </cfRule>
  </conditionalFormatting>
  <conditionalFormatting sqref="B460">
    <cfRule type="cellIs" dxfId="1754" priority="2278" stopIfTrue="1" operator="equal">
      <formula>"Title"</formula>
    </cfRule>
  </conditionalFormatting>
  <conditionalFormatting sqref="B460">
    <cfRule type="cellIs" dxfId="1753" priority="2279" stopIfTrue="1" operator="equal">
      <formula>"Adjustment to Income/Expense/Rate Base:"</formula>
    </cfRule>
  </conditionalFormatting>
  <conditionalFormatting sqref="B459">
    <cfRule type="cellIs" dxfId="1752" priority="2276" stopIfTrue="1" operator="equal">
      <formula>"Title"</formula>
    </cfRule>
  </conditionalFormatting>
  <conditionalFormatting sqref="B459">
    <cfRule type="cellIs" dxfId="1751" priority="2277" stopIfTrue="1" operator="equal">
      <formula>"Adjustment to Income/Expense/Rate Base:"</formula>
    </cfRule>
  </conditionalFormatting>
  <conditionalFormatting sqref="B461">
    <cfRule type="cellIs" dxfId="1750" priority="2271" stopIfTrue="1" operator="equal">
      <formula>"Adjustment to Income/Expense/Rate Base:"</formula>
    </cfRule>
  </conditionalFormatting>
  <conditionalFormatting sqref="B456">
    <cfRule type="cellIs" dxfId="1749" priority="2274" stopIfTrue="1" operator="equal">
      <formula>"Title"</formula>
    </cfRule>
  </conditionalFormatting>
  <conditionalFormatting sqref="B456">
    <cfRule type="cellIs" dxfId="1748" priority="2275" stopIfTrue="1" operator="equal">
      <formula>"Adjustment to Income/Expense/Rate Base:"</formula>
    </cfRule>
  </conditionalFormatting>
  <conditionalFormatting sqref="B455">
    <cfRule type="cellIs" dxfId="1747" priority="2272" stopIfTrue="1" operator="equal">
      <formula>"Title"</formula>
    </cfRule>
  </conditionalFormatting>
  <conditionalFormatting sqref="B455">
    <cfRule type="cellIs" dxfId="1746" priority="2273" stopIfTrue="1" operator="equal">
      <formula>"Adjustment to Income/Expense/Rate Base:"</formula>
    </cfRule>
  </conditionalFormatting>
  <conditionalFormatting sqref="B457">
    <cfRule type="cellIs" dxfId="1745" priority="2269" stopIfTrue="1" operator="equal">
      <formula>"Title"</formula>
    </cfRule>
  </conditionalFormatting>
  <conditionalFormatting sqref="B457">
    <cfRule type="cellIs" dxfId="1744" priority="2270" stopIfTrue="1" operator="equal">
      <formula>"Adjustment to Income/Expense/Rate Base:"</formula>
    </cfRule>
  </conditionalFormatting>
  <conditionalFormatting sqref="B456">
    <cfRule type="cellIs" dxfId="1743" priority="2267" stopIfTrue="1" operator="equal">
      <formula>"Title"</formula>
    </cfRule>
  </conditionalFormatting>
  <conditionalFormatting sqref="B456">
    <cfRule type="cellIs" dxfId="1742" priority="2268" stopIfTrue="1" operator="equal">
      <formula>"Adjustment to Income/Expense/Rate Base:"</formula>
    </cfRule>
  </conditionalFormatting>
  <conditionalFormatting sqref="B458">
    <cfRule type="cellIs" dxfId="1741" priority="2265" stopIfTrue="1" operator="equal">
      <formula>"Title"</formula>
    </cfRule>
  </conditionalFormatting>
  <conditionalFormatting sqref="B458">
    <cfRule type="cellIs" dxfId="1740" priority="2266" stopIfTrue="1" operator="equal">
      <formula>"Adjustment to Income/Expense/Rate Base:"</formula>
    </cfRule>
  </conditionalFormatting>
  <conditionalFormatting sqref="B457">
    <cfRule type="cellIs" dxfId="1739" priority="2263" stopIfTrue="1" operator="equal">
      <formula>"Title"</formula>
    </cfRule>
  </conditionalFormatting>
  <conditionalFormatting sqref="B457">
    <cfRule type="cellIs" dxfId="1738" priority="2264" stopIfTrue="1" operator="equal">
      <formula>"Adjustment to Income/Expense/Rate Base:"</formula>
    </cfRule>
  </conditionalFormatting>
  <conditionalFormatting sqref="B459">
    <cfRule type="cellIs" dxfId="1737" priority="2261" stopIfTrue="1" operator="equal">
      <formula>"Title"</formula>
    </cfRule>
  </conditionalFormatting>
  <conditionalFormatting sqref="B459">
    <cfRule type="cellIs" dxfId="1736" priority="2262" stopIfTrue="1" operator="equal">
      <formula>"Adjustment to Income/Expense/Rate Base:"</formula>
    </cfRule>
  </conditionalFormatting>
  <conditionalFormatting sqref="B458">
    <cfRule type="cellIs" dxfId="1735" priority="2259" stopIfTrue="1" operator="equal">
      <formula>"Title"</formula>
    </cfRule>
  </conditionalFormatting>
  <conditionalFormatting sqref="B458">
    <cfRule type="cellIs" dxfId="1734" priority="2260" stopIfTrue="1" operator="equal">
      <formula>"Adjustment to Income/Expense/Rate Base:"</formula>
    </cfRule>
  </conditionalFormatting>
  <conditionalFormatting sqref="B460">
    <cfRule type="cellIs" dxfId="1733" priority="2256" stopIfTrue="1" operator="equal">
      <formula>"Adjustment to Income/Expense/Rate Base:"</formula>
    </cfRule>
  </conditionalFormatting>
  <conditionalFormatting sqref="B455">
    <cfRule type="cellIs" dxfId="1732" priority="2257" stopIfTrue="1" operator="equal">
      <formula>"Title"</formula>
    </cfRule>
  </conditionalFormatting>
  <conditionalFormatting sqref="B455">
    <cfRule type="cellIs" dxfId="1731" priority="2258" stopIfTrue="1" operator="equal">
      <formula>"Adjustment to Income/Expense/Rate Base:"</formula>
    </cfRule>
  </conditionalFormatting>
  <conditionalFormatting sqref="B461">
    <cfRule type="cellIs" dxfId="1730" priority="2251" stopIfTrue="1" operator="equal">
      <formula>"Adjustment to Income/Expense/Rate Base:"</formula>
    </cfRule>
  </conditionalFormatting>
  <conditionalFormatting sqref="B456">
    <cfRule type="cellIs" dxfId="1729" priority="2254" stopIfTrue="1" operator="equal">
      <formula>"Title"</formula>
    </cfRule>
  </conditionalFormatting>
  <conditionalFormatting sqref="B456">
    <cfRule type="cellIs" dxfId="1728" priority="2255" stopIfTrue="1" operator="equal">
      <formula>"Adjustment to Income/Expense/Rate Base:"</formula>
    </cfRule>
  </conditionalFormatting>
  <conditionalFormatting sqref="B455">
    <cfRule type="cellIs" dxfId="1727" priority="2252" stopIfTrue="1" operator="equal">
      <formula>"Title"</formula>
    </cfRule>
  </conditionalFormatting>
  <conditionalFormatting sqref="B455">
    <cfRule type="cellIs" dxfId="1726" priority="2253" stopIfTrue="1" operator="equal">
      <formula>"Adjustment to Income/Expense/Rate Base:"</formula>
    </cfRule>
  </conditionalFormatting>
  <conditionalFormatting sqref="B460">
    <cfRule type="cellIs" dxfId="1725" priority="2249" stopIfTrue="1" operator="equal">
      <formula>"Title"</formula>
    </cfRule>
  </conditionalFormatting>
  <conditionalFormatting sqref="B460">
    <cfRule type="cellIs" dxfId="1724" priority="2250" stopIfTrue="1" operator="equal">
      <formula>"Adjustment to Income/Expense/Rate Base:"</formula>
    </cfRule>
  </conditionalFormatting>
  <conditionalFormatting sqref="B459">
    <cfRule type="cellIs" dxfId="1723" priority="2247" stopIfTrue="1" operator="equal">
      <formula>"Title"</formula>
    </cfRule>
  </conditionalFormatting>
  <conditionalFormatting sqref="B459">
    <cfRule type="cellIs" dxfId="1722" priority="2248" stopIfTrue="1" operator="equal">
      <formula>"Adjustment to Income/Expense/Rate Base:"</formula>
    </cfRule>
  </conditionalFormatting>
  <conditionalFormatting sqref="B461">
    <cfRule type="cellIs" dxfId="1721" priority="2245" stopIfTrue="1" operator="equal">
      <formula>"Title"</formula>
    </cfRule>
  </conditionalFormatting>
  <conditionalFormatting sqref="B461">
    <cfRule type="cellIs" dxfId="1720" priority="2246" stopIfTrue="1" operator="equal">
      <formula>"Adjustment to Income/Expense/Rate Base:"</formula>
    </cfRule>
  </conditionalFormatting>
  <conditionalFormatting sqref="B460">
    <cfRule type="cellIs" dxfId="1719" priority="2243" stopIfTrue="1" operator="equal">
      <formula>"Title"</formula>
    </cfRule>
  </conditionalFormatting>
  <conditionalFormatting sqref="B460">
    <cfRule type="cellIs" dxfId="1718" priority="2244" stopIfTrue="1" operator="equal">
      <formula>"Adjustment to Income/Expense/Rate Base:"</formula>
    </cfRule>
  </conditionalFormatting>
  <conditionalFormatting sqref="B457">
    <cfRule type="cellIs" dxfId="1717" priority="2241" stopIfTrue="1" operator="equal">
      <formula>"Title"</formula>
    </cfRule>
  </conditionalFormatting>
  <conditionalFormatting sqref="B457">
    <cfRule type="cellIs" dxfId="1716" priority="2242" stopIfTrue="1" operator="equal">
      <formula>"Adjustment to Income/Expense/Rate Base:"</formula>
    </cfRule>
  </conditionalFormatting>
  <conditionalFormatting sqref="B456">
    <cfRule type="cellIs" dxfId="1715" priority="2239" stopIfTrue="1" operator="equal">
      <formula>"Title"</formula>
    </cfRule>
  </conditionalFormatting>
  <conditionalFormatting sqref="B456">
    <cfRule type="cellIs" dxfId="1714" priority="2240" stopIfTrue="1" operator="equal">
      <formula>"Adjustment to Income/Expense/Rate Base:"</formula>
    </cfRule>
  </conditionalFormatting>
  <conditionalFormatting sqref="B458">
    <cfRule type="cellIs" dxfId="1713" priority="2237" stopIfTrue="1" operator="equal">
      <formula>"Title"</formula>
    </cfRule>
  </conditionalFormatting>
  <conditionalFormatting sqref="B458">
    <cfRule type="cellIs" dxfId="1712" priority="2238" stopIfTrue="1" operator="equal">
      <formula>"Adjustment to Income/Expense/Rate Base:"</formula>
    </cfRule>
  </conditionalFormatting>
  <conditionalFormatting sqref="B457">
    <cfRule type="cellIs" dxfId="1711" priority="2235" stopIfTrue="1" operator="equal">
      <formula>"Title"</formula>
    </cfRule>
  </conditionalFormatting>
  <conditionalFormatting sqref="B457">
    <cfRule type="cellIs" dxfId="1710" priority="2236" stopIfTrue="1" operator="equal">
      <formula>"Adjustment to Income/Expense/Rate Base:"</formula>
    </cfRule>
  </conditionalFormatting>
  <conditionalFormatting sqref="B459">
    <cfRule type="cellIs" dxfId="1709" priority="2233" stopIfTrue="1" operator="equal">
      <formula>"Title"</formula>
    </cfRule>
  </conditionalFormatting>
  <conditionalFormatting sqref="B459">
    <cfRule type="cellIs" dxfId="1708" priority="2234" stopIfTrue="1" operator="equal">
      <formula>"Adjustment to Income/Expense/Rate Base:"</formula>
    </cfRule>
  </conditionalFormatting>
  <conditionalFormatting sqref="B458">
    <cfRule type="cellIs" dxfId="1707" priority="2231" stopIfTrue="1" operator="equal">
      <formula>"Title"</formula>
    </cfRule>
  </conditionalFormatting>
  <conditionalFormatting sqref="B458">
    <cfRule type="cellIs" dxfId="1706" priority="2232" stopIfTrue="1" operator="equal">
      <formula>"Adjustment to Income/Expense/Rate Base:"</formula>
    </cfRule>
  </conditionalFormatting>
  <conditionalFormatting sqref="B460">
    <cfRule type="cellIs" dxfId="1705" priority="2229" stopIfTrue="1" operator="equal">
      <formula>"Title"</formula>
    </cfRule>
  </conditionalFormatting>
  <conditionalFormatting sqref="B460">
    <cfRule type="cellIs" dxfId="1704" priority="2230" stopIfTrue="1" operator="equal">
      <formula>"Adjustment to Income/Expense/Rate Base:"</formula>
    </cfRule>
  </conditionalFormatting>
  <conditionalFormatting sqref="B459">
    <cfRule type="cellIs" dxfId="1703" priority="2227" stopIfTrue="1" operator="equal">
      <formula>"Title"</formula>
    </cfRule>
  </conditionalFormatting>
  <conditionalFormatting sqref="B459">
    <cfRule type="cellIs" dxfId="1702" priority="2228" stopIfTrue="1" operator="equal">
      <formula>"Adjustment to Income/Expense/Rate Base:"</formula>
    </cfRule>
  </conditionalFormatting>
  <conditionalFormatting sqref="B461">
    <cfRule type="cellIs" dxfId="1701" priority="2222" stopIfTrue="1" operator="equal">
      <formula>"Adjustment to Income/Expense/Rate Base:"</formula>
    </cfRule>
  </conditionalFormatting>
  <conditionalFormatting sqref="B456">
    <cfRule type="cellIs" dxfId="1700" priority="2225" stopIfTrue="1" operator="equal">
      <formula>"Title"</formula>
    </cfRule>
  </conditionalFormatting>
  <conditionalFormatting sqref="B456">
    <cfRule type="cellIs" dxfId="1699" priority="2226" stopIfTrue="1" operator="equal">
      <formula>"Adjustment to Income/Expense/Rate Base:"</formula>
    </cfRule>
  </conditionalFormatting>
  <conditionalFormatting sqref="B455">
    <cfRule type="cellIs" dxfId="1698" priority="2223" stopIfTrue="1" operator="equal">
      <formula>"Title"</formula>
    </cfRule>
  </conditionalFormatting>
  <conditionalFormatting sqref="B455">
    <cfRule type="cellIs" dxfId="1697" priority="2224" stopIfTrue="1" operator="equal">
      <formula>"Adjustment to Income/Expense/Rate Base:"</formula>
    </cfRule>
  </conditionalFormatting>
  <conditionalFormatting sqref="B457">
    <cfRule type="cellIs" dxfId="1696" priority="2220" stopIfTrue="1" operator="equal">
      <formula>"Title"</formula>
    </cfRule>
  </conditionalFormatting>
  <conditionalFormatting sqref="B457">
    <cfRule type="cellIs" dxfId="1695" priority="2221" stopIfTrue="1" operator="equal">
      <formula>"Adjustment to Income/Expense/Rate Base:"</formula>
    </cfRule>
  </conditionalFormatting>
  <conditionalFormatting sqref="B456">
    <cfRule type="cellIs" dxfId="1694" priority="2218" stopIfTrue="1" operator="equal">
      <formula>"Title"</formula>
    </cfRule>
  </conditionalFormatting>
  <conditionalFormatting sqref="B456">
    <cfRule type="cellIs" dxfId="1693" priority="2219" stopIfTrue="1" operator="equal">
      <formula>"Adjustment to Income/Expense/Rate Base:"</formula>
    </cfRule>
  </conditionalFormatting>
  <conditionalFormatting sqref="B460">
    <cfRule type="cellIs" dxfId="1692" priority="2215" stopIfTrue="1" operator="equal">
      <formula>"Adjustment to Income/Expense/Rate Base:"</formula>
    </cfRule>
  </conditionalFormatting>
  <conditionalFormatting sqref="B455">
    <cfRule type="cellIs" dxfId="1691" priority="2216" stopIfTrue="1" operator="equal">
      <formula>"Title"</formula>
    </cfRule>
  </conditionalFormatting>
  <conditionalFormatting sqref="B455">
    <cfRule type="cellIs" dxfId="1690" priority="2217" stopIfTrue="1" operator="equal">
      <formula>"Adjustment to Income/Expense/Rate Base:"</formula>
    </cfRule>
  </conditionalFormatting>
  <conditionalFormatting sqref="B461">
    <cfRule type="cellIs" dxfId="1689" priority="2210" stopIfTrue="1" operator="equal">
      <formula>"Adjustment to Income/Expense/Rate Base:"</formula>
    </cfRule>
  </conditionalFormatting>
  <conditionalFormatting sqref="B456">
    <cfRule type="cellIs" dxfId="1688" priority="2213" stopIfTrue="1" operator="equal">
      <formula>"Title"</formula>
    </cfRule>
  </conditionalFormatting>
  <conditionalFormatting sqref="B456">
    <cfRule type="cellIs" dxfId="1687" priority="2214" stopIfTrue="1" operator="equal">
      <formula>"Adjustment to Income/Expense/Rate Base:"</formula>
    </cfRule>
  </conditionalFormatting>
  <conditionalFormatting sqref="B455">
    <cfRule type="cellIs" dxfId="1686" priority="2211" stopIfTrue="1" operator="equal">
      <formula>"Title"</formula>
    </cfRule>
  </conditionalFormatting>
  <conditionalFormatting sqref="B455">
    <cfRule type="cellIs" dxfId="1685" priority="2212" stopIfTrue="1" operator="equal">
      <formula>"Adjustment to Income/Expense/Rate Base:"</formula>
    </cfRule>
  </conditionalFormatting>
  <conditionalFormatting sqref="B457">
    <cfRule type="cellIs" dxfId="1684" priority="2209" stopIfTrue="1" operator="equal">
      <formula>"Adjustment to Income/Expense/Rate Base:"</formula>
    </cfRule>
  </conditionalFormatting>
  <conditionalFormatting sqref="B458">
    <cfRule type="cellIs" dxfId="1683" priority="2208" stopIfTrue="1" operator="equal">
      <formula>"Adjustment to Income/Expense/Rate Base:"</formula>
    </cfRule>
  </conditionalFormatting>
  <conditionalFormatting sqref="B459">
    <cfRule type="cellIs" dxfId="1682" priority="2207" stopIfTrue="1" operator="equal">
      <formula>"Adjustment to Income/Expense/Rate Base:"</formula>
    </cfRule>
  </conditionalFormatting>
  <conditionalFormatting sqref="B460">
    <cfRule type="cellIs" dxfId="1681" priority="2204" stopIfTrue="1" operator="equal">
      <formula>"Adjustment to Income/Expense/Rate Base:"</formula>
    </cfRule>
  </conditionalFormatting>
  <conditionalFormatting sqref="B455">
    <cfRule type="cellIs" dxfId="1680" priority="2205" stopIfTrue="1" operator="equal">
      <formula>"Title"</formula>
    </cfRule>
  </conditionalFormatting>
  <conditionalFormatting sqref="B455">
    <cfRule type="cellIs" dxfId="1679" priority="2206" stopIfTrue="1" operator="equal">
      <formula>"Adjustment to Income/Expense/Rate Base:"</formula>
    </cfRule>
  </conditionalFormatting>
  <conditionalFormatting sqref="B456">
    <cfRule type="cellIs" dxfId="1678" priority="2203" stopIfTrue="1" operator="equal">
      <formula>"Adjustment to Income/Expense/Rate Base:"</formula>
    </cfRule>
  </conditionalFormatting>
  <conditionalFormatting sqref="B457">
    <cfRule type="cellIs" dxfId="1677" priority="2202" stopIfTrue="1" operator="equal">
      <formula>"Adjustment to Income/Expense/Rate Base:"</formula>
    </cfRule>
  </conditionalFormatting>
  <conditionalFormatting sqref="B461">
    <cfRule type="cellIs" dxfId="1676" priority="2197" stopIfTrue="1" operator="equal">
      <formula>"Adjustment to Income/Expense/Rate Base:"</formula>
    </cfRule>
  </conditionalFormatting>
  <conditionalFormatting sqref="B456">
    <cfRule type="cellIs" dxfId="1675" priority="2200" stopIfTrue="1" operator="equal">
      <formula>"Title"</formula>
    </cfRule>
  </conditionalFormatting>
  <conditionalFormatting sqref="B456">
    <cfRule type="cellIs" dxfId="1674" priority="2201" stopIfTrue="1" operator="equal">
      <formula>"Adjustment to Income/Expense/Rate Base:"</formula>
    </cfRule>
  </conditionalFormatting>
  <conditionalFormatting sqref="B455">
    <cfRule type="cellIs" dxfId="1673" priority="2198" stopIfTrue="1" operator="equal">
      <formula>"Title"</formula>
    </cfRule>
  </conditionalFormatting>
  <conditionalFormatting sqref="B455">
    <cfRule type="cellIs" dxfId="1672" priority="2199" stopIfTrue="1" operator="equal">
      <formula>"Adjustment to Income/Expense/Rate Base:"</formula>
    </cfRule>
  </conditionalFormatting>
  <conditionalFormatting sqref="B457">
    <cfRule type="cellIs" dxfId="1671" priority="2195" stopIfTrue="1" operator="equal">
      <formula>"Title"</formula>
    </cfRule>
  </conditionalFormatting>
  <conditionalFormatting sqref="B457">
    <cfRule type="cellIs" dxfId="1670" priority="2196" stopIfTrue="1" operator="equal">
      <formula>"Adjustment to Income/Expense/Rate Base:"</formula>
    </cfRule>
  </conditionalFormatting>
  <conditionalFormatting sqref="B456">
    <cfRule type="cellIs" dxfId="1669" priority="2193" stopIfTrue="1" operator="equal">
      <formula>"Title"</formula>
    </cfRule>
  </conditionalFormatting>
  <conditionalFormatting sqref="B456">
    <cfRule type="cellIs" dxfId="1668" priority="2194" stopIfTrue="1" operator="equal">
      <formula>"Adjustment to Income/Expense/Rate Base:"</formula>
    </cfRule>
  </conditionalFormatting>
  <conditionalFormatting sqref="B458">
    <cfRule type="cellIs" dxfId="1667" priority="2192" stopIfTrue="1" operator="equal">
      <formula>"Adjustment to Income/Expense/Rate Base:"</formula>
    </cfRule>
  </conditionalFormatting>
  <conditionalFormatting sqref="B459">
    <cfRule type="cellIs" dxfId="1666" priority="2191" stopIfTrue="1" operator="equal">
      <formula>"Adjustment to Income/Expense/Rate Base:"</formula>
    </cfRule>
  </conditionalFormatting>
  <conditionalFormatting sqref="B460">
    <cfRule type="cellIs" dxfId="1665" priority="2188" stopIfTrue="1" operator="equal">
      <formula>"Adjustment to Income/Expense/Rate Base:"</formula>
    </cfRule>
  </conditionalFormatting>
  <conditionalFormatting sqref="B455">
    <cfRule type="cellIs" dxfId="1664" priority="2189" stopIfTrue="1" operator="equal">
      <formula>"Title"</formula>
    </cfRule>
  </conditionalFormatting>
  <conditionalFormatting sqref="B455">
    <cfRule type="cellIs" dxfId="1663" priority="2190" stopIfTrue="1" operator="equal">
      <formula>"Adjustment to Income/Expense/Rate Base:"</formula>
    </cfRule>
  </conditionalFormatting>
  <conditionalFormatting sqref="B461">
    <cfRule type="cellIs" dxfId="1662" priority="2183" stopIfTrue="1" operator="equal">
      <formula>"Adjustment to Income/Expense/Rate Base:"</formula>
    </cfRule>
  </conditionalFormatting>
  <conditionalFormatting sqref="B456">
    <cfRule type="cellIs" dxfId="1661" priority="2186" stopIfTrue="1" operator="equal">
      <formula>"Title"</formula>
    </cfRule>
  </conditionalFormatting>
  <conditionalFormatting sqref="B456">
    <cfRule type="cellIs" dxfId="1660" priority="2187" stopIfTrue="1" operator="equal">
      <formula>"Adjustment to Income/Expense/Rate Base:"</formula>
    </cfRule>
  </conditionalFormatting>
  <conditionalFormatting sqref="B455">
    <cfRule type="cellIs" dxfId="1659" priority="2184" stopIfTrue="1" operator="equal">
      <formula>"Title"</formula>
    </cfRule>
  </conditionalFormatting>
  <conditionalFormatting sqref="B455">
    <cfRule type="cellIs" dxfId="1658" priority="2185" stopIfTrue="1" operator="equal">
      <formula>"Adjustment to Income/Expense/Rate Base:"</formula>
    </cfRule>
  </conditionalFormatting>
  <conditionalFormatting sqref="B457">
    <cfRule type="cellIs" dxfId="1657" priority="2182" stopIfTrue="1" operator="equal">
      <formula>"Adjustment to Income/Expense/Rate Base:"</formula>
    </cfRule>
  </conditionalFormatting>
  <conditionalFormatting sqref="B458">
    <cfRule type="cellIs" dxfId="1656" priority="2181" stopIfTrue="1" operator="equal">
      <formula>"Adjustment to Income/Expense/Rate Base:"</formula>
    </cfRule>
  </conditionalFormatting>
  <conditionalFormatting sqref="B458">
    <cfRule type="cellIs" dxfId="1655" priority="2179" stopIfTrue="1" operator="equal">
      <formula>"Title"</formula>
    </cfRule>
  </conditionalFormatting>
  <conditionalFormatting sqref="B458">
    <cfRule type="cellIs" dxfId="1654" priority="2180" stopIfTrue="1" operator="equal">
      <formula>"Adjustment to Income/Expense/Rate Base:"</formula>
    </cfRule>
  </conditionalFormatting>
  <conditionalFormatting sqref="B457">
    <cfRule type="cellIs" dxfId="1653" priority="2177" stopIfTrue="1" operator="equal">
      <formula>"Title"</formula>
    </cfRule>
  </conditionalFormatting>
  <conditionalFormatting sqref="B457">
    <cfRule type="cellIs" dxfId="1652" priority="2178" stopIfTrue="1" operator="equal">
      <formula>"Adjustment to Income/Expense/Rate Base:"</formula>
    </cfRule>
  </conditionalFormatting>
  <conditionalFormatting sqref="B459">
    <cfRule type="cellIs" dxfId="1651" priority="2175" stopIfTrue="1" operator="equal">
      <formula>"Title"</formula>
    </cfRule>
  </conditionalFormatting>
  <conditionalFormatting sqref="B459">
    <cfRule type="cellIs" dxfId="1650" priority="2176" stopIfTrue="1" operator="equal">
      <formula>"Adjustment to Income/Expense/Rate Base:"</formula>
    </cfRule>
  </conditionalFormatting>
  <conditionalFormatting sqref="B458">
    <cfRule type="cellIs" dxfId="1649" priority="2173" stopIfTrue="1" operator="equal">
      <formula>"Title"</formula>
    </cfRule>
  </conditionalFormatting>
  <conditionalFormatting sqref="B458">
    <cfRule type="cellIs" dxfId="1648" priority="2174" stopIfTrue="1" operator="equal">
      <formula>"Adjustment to Income/Expense/Rate Base:"</formula>
    </cfRule>
  </conditionalFormatting>
  <conditionalFormatting sqref="B460">
    <cfRule type="cellIs" dxfId="1647" priority="2170" stopIfTrue="1" operator="equal">
      <formula>"Adjustment to Income/Expense/Rate Base:"</formula>
    </cfRule>
  </conditionalFormatting>
  <conditionalFormatting sqref="B455">
    <cfRule type="cellIs" dxfId="1646" priority="2171" stopIfTrue="1" operator="equal">
      <formula>"Title"</formula>
    </cfRule>
  </conditionalFormatting>
  <conditionalFormatting sqref="B455">
    <cfRule type="cellIs" dxfId="1645" priority="2172" stopIfTrue="1" operator="equal">
      <formula>"Adjustment to Income/Expense/Rate Base:"</formula>
    </cfRule>
  </conditionalFormatting>
  <conditionalFormatting sqref="B461">
    <cfRule type="cellIs" dxfId="1644" priority="2165" stopIfTrue="1" operator="equal">
      <formula>"Adjustment to Income/Expense/Rate Base:"</formula>
    </cfRule>
  </conditionalFormatting>
  <conditionalFormatting sqref="B456">
    <cfRule type="cellIs" dxfId="1643" priority="2168" stopIfTrue="1" operator="equal">
      <formula>"Title"</formula>
    </cfRule>
  </conditionalFormatting>
  <conditionalFormatting sqref="B456">
    <cfRule type="cellIs" dxfId="1642" priority="2169" stopIfTrue="1" operator="equal">
      <formula>"Adjustment to Income/Expense/Rate Base:"</formula>
    </cfRule>
  </conditionalFormatting>
  <conditionalFormatting sqref="B455">
    <cfRule type="cellIs" dxfId="1641" priority="2166" stopIfTrue="1" operator="equal">
      <formula>"Title"</formula>
    </cfRule>
  </conditionalFormatting>
  <conditionalFormatting sqref="B455">
    <cfRule type="cellIs" dxfId="1640" priority="2167" stopIfTrue="1" operator="equal">
      <formula>"Adjustment to Income/Expense/Rate Base:"</formula>
    </cfRule>
  </conditionalFormatting>
  <conditionalFormatting sqref="B457">
    <cfRule type="cellIs" dxfId="1639" priority="2163" stopIfTrue="1" operator="equal">
      <formula>"Title"</formula>
    </cfRule>
  </conditionalFormatting>
  <conditionalFormatting sqref="B457">
    <cfRule type="cellIs" dxfId="1638" priority="2164" stopIfTrue="1" operator="equal">
      <formula>"Adjustment to Income/Expense/Rate Base:"</formula>
    </cfRule>
  </conditionalFormatting>
  <conditionalFormatting sqref="B456">
    <cfRule type="cellIs" dxfId="1637" priority="2161" stopIfTrue="1" operator="equal">
      <formula>"Title"</formula>
    </cfRule>
  </conditionalFormatting>
  <conditionalFormatting sqref="B456">
    <cfRule type="cellIs" dxfId="1636" priority="2162" stopIfTrue="1" operator="equal">
      <formula>"Adjustment to Income/Expense/Rate Base:"</formula>
    </cfRule>
  </conditionalFormatting>
  <conditionalFormatting sqref="B458">
    <cfRule type="cellIs" dxfId="1635" priority="2159" stopIfTrue="1" operator="equal">
      <formula>"Title"</formula>
    </cfRule>
  </conditionalFormatting>
  <conditionalFormatting sqref="B458">
    <cfRule type="cellIs" dxfId="1634" priority="2160" stopIfTrue="1" operator="equal">
      <formula>"Adjustment to Income/Expense/Rate Base:"</formula>
    </cfRule>
  </conditionalFormatting>
  <conditionalFormatting sqref="B457">
    <cfRule type="cellIs" dxfId="1633" priority="2157" stopIfTrue="1" operator="equal">
      <formula>"Title"</formula>
    </cfRule>
  </conditionalFormatting>
  <conditionalFormatting sqref="B457">
    <cfRule type="cellIs" dxfId="1632" priority="2158" stopIfTrue="1" operator="equal">
      <formula>"Adjustment to Income/Expense/Rate Base:"</formula>
    </cfRule>
  </conditionalFormatting>
  <conditionalFormatting sqref="B459">
    <cfRule type="cellIs" dxfId="1631" priority="2156" stopIfTrue="1" operator="equal">
      <formula>"Adjustment to Income/Expense/Rate Base:"</formula>
    </cfRule>
  </conditionalFormatting>
  <conditionalFormatting sqref="B460">
    <cfRule type="cellIs" dxfId="1630" priority="2153" stopIfTrue="1" operator="equal">
      <formula>"Adjustment to Income/Expense/Rate Base:"</formula>
    </cfRule>
  </conditionalFormatting>
  <conditionalFormatting sqref="B455">
    <cfRule type="cellIs" dxfId="1629" priority="2154" stopIfTrue="1" operator="equal">
      <formula>"Title"</formula>
    </cfRule>
  </conditionalFormatting>
  <conditionalFormatting sqref="B455">
    <cfRule type="cellIs" dxfId="1628" priority="2155" stopIfTrue="1" operator="equal">
      <formula>"Adjustment to Income/Expense/Rate Base:"</formula>
    </cfRule>
  </conditionalFormatting>
  <conditionalFormatting sqref="B459">
    <cfRule type="cellIs" dxfId="1627" priority="2151" stopIfTrue="1" operator="equal">
      <formula>"Title"</formula>
    </cfRule>
  </conditionalFormatting>
  <conditionalFormatting sqref="B459">
    <cfRule type="cellIs" dxfId="1626" priority="2152" stopIfTrue="1" operator="equal">
      <formula>"Adjustment to Income/Expense/Rate Base:"</formula>
    </cfRule>
  </conditionalFormatting>
  <conditionalFormatting sqref="B458">
    <cfRule type="cellIs" dxfId="1625" priority="2149" stopIfTrue="1" operator="equal">
      <formula>"Title"</formula>
    </cfRule>
  </conditionalFormatting>
  <conditionalFormatting sqref="B458">
    <cfRule type="cellIs" dxfId="1624" priority="2150" stopIfTrue="1" operator="equal">
      <formula>"Adjustment to Income/Expense/Rate Base:"</formula>
    </cfRule>
  </conditionalFormatting>
  <conditionalFormatting sqref="B460">
    <cfRule type="cellIs" dxfId="1623" priority="2147" stopIfTrue="1" operator="equal">
      <formula>"Title"</formula>
    </cfRule>
  </conditionalFormatting>
  <conditionalFormatting sqref="B460">
    <cfRule type="cellIs" dxfId="1622" priority="2148" stopIfTrue="1" operator="equal">
      <formula>"Adjustment to Income/Expense/Rate Base:"</formula>
    </cfRule>
  </conditionalFormatting>
  <conditionalFormatting sqref="B459">
    <cfRule type="cellIs" dxfId="1621" priority="2145" stopIfTrue="1" operator="equal">
      <formula>"Title"</formula>
    </cfRule>
  </conditionalFormatting>
  <conditionalFormatting sqref="B459">
    <cfRule type="cellIs" dxfId="1620" priority="2146" stopIfTrue="1" operator="equal">
      <formula>"Adjustment to Income/Expense/Rate Base:"</formula>
    </cfRule>
  </conditionalFormatting>
  <conditionalFormatting sqref="B461">
    <cfRule type="cellIs" dxfId="1619" priority="2140" stopIfTrue="1" operator="equal">
      <formula>"Adjustment to Income/Expense/Rate Base:"</formula>
    </cfRule>
  </conditionalFormatting>
  <conditionalFormatting sqref="B456">
    <cfRule type="cellIs" dxfId="1618" priority="2143" stopIfTrue="1" operator="equal">
      <formula>"Title"</formula>
    </cfRule>
  </conditionalFormatting>
  <conditionalFormatting sqref="B456">
    <cfRule type="cellIs" dxfId="1617" priority="2144" stopIfTrue="1" operator="equal">
      <formula>"Adjustment to Income/Expense/Rate Base:"</formula>
    </cfRule>
  </conditionalFormatting>
  <conditionalFormatting sqref="B455">
    <cfRule type="cellIs" dxfId="1616" priority="2141" stopIfTrue="1" operator="equal">
      <formula>"Title"</formula>
    </cfRule>
  </conditionalFormatting>
  <conditionalFormatting sqref="B455">
    <cfRule type="cellIs" dxfId="1615" priority="2142" stopIfTrue="1" operator="equal">
      <formula>"Adjustment to Income/Expense/Rate Base:"</formula>
    </cfRule>
  </conditionalFormatting>
  <conditionalFormatting sqref="B457">
    <cfRule type="cellIs" dxfId="1614" priority="2138" stopIfTrue="1" operator="equal">
      <formula>"Title"</formula>
    </cfRule>
  </conditionalFormatting>
  <conditionalFormatting sqref="B457">
    <cfRule type="cellIs" dxfId="1613" priority="2139" stopIfTrue="1" operator="equal">
      <formula>"Adjustment to Income/Expense/Rate Base:"</formula>
    </cfRule>
  </conditionalFormatting>
  <conditionalFormatting sqref="B456">
    <cfRule type="cellIs" dxfId="1612" priority="2136" stopIfTrue="1" operator="equal">
      <formula>"Title"</formula>
    </cfRule>
  </conditionalFormatting>
  <conditionalFormatting sqref="B456">
    <cfRule type="cellIs" dxfId="1611" priority="2137" stopIfTrue="1" operator="equal">
      <formula>"Adjustment to Income/Expense/Rate Base:"</formula>
    </cfRule>
  </conditionalFormatting>
  <conditionalFormatting sqref="B458">
    <cfRule type="cellIs" dxfId="1610" priority="2134" stopIfTrue="1" operator="equal">
      <formula>"Title"</formula>
    </cfRule>
  </conditionalFormatting>
  <conditionalFormatting sqref="B458">
    <cfRule type="cellIs" dxfId="1609" priority="2135" stopIfTrue="1" operator="equal">
      <formula>"Adjustment to Income/Expense/Rate Base:"</formula>
    </cfRule>
  </conditionalFormatting>
  <conditionalFormatting sqref="B457">
    <cfRule type="cellIs" dxfId="1608" priority="2132" stopIfTrue="1" operator="equal">
      <formula>"Title"</formula>
    </cfRule>
  </conditionalFormatting>
  <conditionalFormatting sqref="B457">
    <cfRule type="cellIs" dxfId="1607" priority="2133" stopIfTrue="1" operator="equal">
      <formula>"Adjustment to Income/Expense/Rate Base:"</formula>
    </cfRule>
  </conditionalFormatting>
  <conditionalFormatting sqref="B459">
    <cfRule type="cellIs" dxfId="1606" priority="2130" stopIfTrue="1" operator="equal">
      <formula>"Title"</formula>
    </cfRule>
  </conditionalFormatting>
  <conditionalFormatting sqref="B459">
    <cfRule type="cellIs" dxfId="1605" priority="2131" stopIfTrue="1" operator="equal">
      <formula>"Adjustment to Income/Expense/Rate Base:"</formula>
    </cfRule>
  </conditionalFormatting>
  <conditionalFormatting sqref="B458">
    <cfRule type="cellIs" dxfId="1604" priority="2128" stopIfTrue="1" operator="equal">
      <formula>"Title"</formula>
    </cfRule>
  </conditionalFormatting>
  <conditionalFormatting sqref="B458">
    <cfRule type="cellIs" dxfId="1603" priority="2129" stopIfTrue="1" operator="equal">
      <formula>"Adjustment to Income/Expense/Rate Base:"</formula>
    </cfRule>
  </conditionalFormatting>
  <conditionalFormatting sqref="B460">
    <cfRule type="cellIs" dxfId="1602" priority="2125" stopIfTrue="1" operator="equal">
      <formula>"Adjustment to Income/Expense/Rate Base:"</formula>
    </cfRule>
  </conditionalFormatting>
  <conditionalFormatting sqref="B455">
    <cfRule type="cellIs" dxfId="1601" priority="2126" stopIfTrue="1" operator="equal">
      <formula>"Title"</formula>
    </cfRule>
  </conditionalFormatting>
  <conditionalFormatting sqref="B455">
    <cfRule type="cellIs" dxfId="1600" priority="2127" stopIfTrue="1" operator="equal">
      <formula>"Adjustment to Income/Expense/Rate Base:"</formula>
    </cfRule>
  </conditionalFormatting>
  <conditionalFormatting sqref="B461">
    <cfRule type="cellIs" dxfId="1599" priority="2120" stopIfTrue="1" operator="equal">
      <formula>"Adjustment to Income/Expense/Rate Base:"</formula>
    </cfRule>
  </conditionalFormatting>
  <conditionalFormatting sqref="B456">
    <cfRule type="cellIs" dxfId="1598" priority="2123" stopIfTrue="1" operator="equal">
      <formula>"Title"</formula>
    </cfRule>
  </conditionalFormatting>
  <conditionalFormatting sqref="B456">
    <cfRule type="cellIs" dxfId="1597" priority="2124" stopIfTrue="1" operator="equal">
      <formula>"Adjustment to Income/Expense/Rate Base:"</formula>
    </cfRule>
  </conditionalFormatting>
  <conditionalFormatting sqref="B455">
    <cfRule type="cellIs" dxfId="1596" priority="2121" stopIfTrue="1" operator="equal">
      <formula>"Title"</formula>
    </cfRule>
  </conditionalFormatting>
  <conditionalFormatting sqref="B455">
    <cfRule type="cellIs" dxfId="1595" priority="2122" stopIfTrue="1" operator="equal">
      <formula>"Adjustment to Income/Expense/Rate Base:"</formula>
    </cfRule>
  </conditionalFormatting>
  <conditionalFormatting sqref="B459">
    <cfRule type="cellIs" dxfId="1594" priority="2119" stopIfTrue="1" operator="equal">
      <formula>"Adjustment to Income/Expense/Rate Base:"</formula>
    </cfRule>
  </conditionalFormatting>
  <conditionalFormatting sqref="B460">
    <cfRule type="cellIs" dxfId="1593" priority="2116" stopIfTrue="1" operator="equal">
      <formula>"Adjustment to Income/Expense/Rate Base:"</formula>
    </cfRule>
  </conditionalFormatting>
  <conditionalFormatting sqref="B455">
    <cfRule type="cellIs" dxfId="1592" priority="2117" stopIfTrue="1" operator="equal">
      <formula>"Title"</formula>
    </cfRule>
  </conditionalFormatting>
  <conditionalFormatting sqref="B455">
    <cfRule type="cellIs" dxfId="1591" priority="2118" stopIfTrue="1" operator="equal">
      <formula>"Adjustment to Income/Expense/Rate Base:"</formula>
    </cfRule>
  </conditionalFormatting>
  <conditionalFormatting sqref="B456">
    <cfRule type="cellIs" dxfId="1590" priority="2115" stopIfTrue="1" operator="equal">
      <formula>"Adjustment to Income/Expense/Rate Base:"</formula>
    </cfRule>
  </conditionalFormatting>
  <conditionalFormatting sqref="B457">
    <cfRule type="cellIs" dxfId="1589" priority="2114" stopIfTrue="1" operator="equal">
      <formula>"Adjustment to Income/Expense/Rate Base:"</formula>
    </cfRule>
  </conditionalFormatting>
  <conditionalFormatting sqref="B458">
    <cfRule type="cellIs" dxfId="1588" priority="2113" stopIfTrue="1" operator="equal">
      <formula>"Adjustment to Income/Expense/Rate Base:"</formula>
    </cfRule>
  </conditionalFormatting>
  <conditionalFormatting sqref="B459">
    <cfRule type="cellIs" dxfId="1587" priority="2112" stopIfTrue="1" operator="equal">
      <formula>"Adjustment to Income/Expense/Rate Base:"</formula>
    </cfRule>
  </conditionalFormatting>
  <conditionalFormatting sqref="B455">
    <cfRule type="cellIs" dxfId="1586" priority="2111" stopIfTrue="1" operator="equal">
      <formula>"Adjustment to Income/Expense/Rate Base:"</formula>
    </cfRule>
  </conditionalFormatting>
  <conditionalFormatting sqref="B456">
    <cfRule type="cellIs" dxfId="1585" priority="2110" stopIfTrue="1" operator="equal">
      <formula>"Adjustment to Income/Expense/Rate Base:"</formula>
    </cfRule>
  </conditionalFormatting>
  <conditionalFormatting sqref="B460">
    <cfRule type="cellIs" dxfId="1584" priority="2107" stopIfTrue="1" operator="equal">
      <formula>"Adjustment to Income/Expense/Rate Base:"</formula>
    </cfRule>
  </conditionalFormatting>
  <conditionalFormatting sqref="B455">
    <cfRule type="cellIs" dxfId="1583" priority="2108" stopIfTrue="1" operator="equal">
      <formula>"Title"</formula>
    </cfRule>
  </conditionalFormatting>
  <conditionalFormatting sqref="B455">
    <cfRule type="cellIs" dxfId="1582" priority="2109" stopIfTrue="1" operator="equal">
      <formula>"Adjustment to Income/Expense/Rate Base:"</formula>
    </cfRule>
  </conditionalFormatting>
  <conditionalFormatting sqref="B461">
    <cfRule type="cellIs" dxfId="1581" priority="2102" stopIfTrue="1" operator="equal">
      <formula>"Adjustment to Income/Expense/Rate Base:"</formula>
    </cfRule>
  </conditionalFormatting>
  <conditionalFormatting sqref="B456">
    <cfRule type="cellIs" dxfId="1580" priority="2105" stopIfTrue="1" operator="equal">
      <formula>"Title"</formula>
    </cfRule>
  </conditionalFormatting>
  <conditionalFormatting sqref="B456">
    <cfRule type="cellIs" dxfId="1579" priority="2106" stopIfTrue="1" operator="equal">
      <formula>"Adjustment to Income/Expense/Rate Base:"</formula>
    </cfRule>
  </conditionalFormatting>
  <conditionalFormatting sqref="B455">
    <cfRule type="cellIs" dxfId="1578" priority="2103" stopIfTrue="1" operator="equal">
      <formula>"Title"</formula>
    </cfRule>
  </conditionalFormatting>
  <conditionalFormatting sqref="B455">
    <cfRule type="cellIs" dxfId="1577" priority="2104" stopIfTrue="1" operator="equal">
      <formula>"Adjustment to Income/Expense/Rate Base:"</formula>
    </cfRule>
  </conditionalFormatting>
  <conditionalFormatting sqref="B457">
    <cfRule type="cellIs" dxfId="1576" priority="2101" stopIfTrue="1" operator="equal">
      <formula>"Adjustment to Income/Expense/Rate Base:"</formula>
    </cfRule>
  </conditionalFormatting>
  <conditionalFormatting sqref="B458">
    <cfRule type="cellIs" dxfId="1575" priority="2100" stopIfTrue="1" operator="equal">
      <formula>"Adjustment to Income/Expense/Rate Base:"</formula>
    </cfRule>
  </conditionalFormatting>
  <conditionalFormatting sqref="B459">
    <cfRule type="cellIs" dxfId="1574" priority="2099" stopIfTrue="1" operator="equal">
      <formula>"Adjustment to Income/Expense/Rate Base:"</formula>
    </cfRule>
  </conditionalFormatting>
  <conditionalFormatting sqref="B460">
    <cfRule type="cellIs" dxfId="1573" priority="2096" stopIfTrue="1" operator="equal">
      <formula>"Adjustment to Income/Expense/Rate Base:"</formula>
    </cfRule>
  </conditionalFormatting>
  <conditionalFormatting sqref="B455">
    <cfRule type="cellIs" dxfId="1572" priority="2097" stopIfTrue="1" operator="equal">
      <formula>"Title"</formula>
    </cfRule>
  </conditionalFormatting>
  <conditionalFormatting sqref="B455">
    <cfRule type="cellIs" dxfId="1571" priority="2098" stopIfTrue="1" operator="equal">
      <formula>"Adjustment to Income/Expense/Rate Base:"</formula>
    </cfRule>
  </conditionalFormatting>
  <conditionalFormatting sqref="B456">
    <cfRule type="cellIs" dxfId="1570" priority="2095" stopIfTrue="1" operator="equal">
      <formula>"Adjustment to Income/Expense/Rate Base:"</formula>
    </cfRule>
  </conditionalFormatting>
  <conditionalFormatting sqref="B457">
    <cfRule type="cellIs" dxfId="1569" priority="2094" stopIfTrue="1" operator="equal">
      <formula>"Adjustment to Income/Expense/Rate Base:"</formula>
    </cfRule>
  </conditionalFormatting>
  <conditionalFormatting sqref="B457">
    <cfRule type="cellIs" dxfId="1568" priority="2092" stopIfTrue="1" operator="equal">
      <formula>"Title"</formula>
    </cfRule>
  </conditionalFormatting>
  <conditionalFormatting sqref="B457">
    <cfRule type="cellIs" dxfId="1567" priority="2093" stopIfTrue="1" operator="equal">
      <formula>"Adjustment to Income/Expense/Rate Base:"</formula>
    </cfRule>
  </conditionalFormatting>
  <conditionalFormatting sqref="B456">
    <cfRule type="cellIs" dxfId="1566" priority="2090" stopIfTrue="1" operator="equal">
      <formula>"Title"</formula>
    </cfRule>
  </conditionalFormatting>
  <conditionalFormatting sqref="B456">
    <cfRule type="cellIs" dxfId="1565" priority="2091" stopIfTrue="1" operator="equal">
      <formula>"Adjustment to Income/Expense/Rate Base:"</formula>
    </cfRule>
  </conditionalFormatting>
  <conditionalFormatting sqref="B458">
    <cfRule type="cellIs" dxfId="1564" priority="2088" stopIfTrue="1" operator="equal">
      <formula>"Title"</formula>
    </cfRule>
  </conditionalFormatting>
  <conditionalFormatting sqref="B458">
    <cfRule type="cellIs" dxfId="1563" priority="2089" stopIfTrue="1" operator="equal">
      <formula>"Adjustment to Income/Expense/Rate Base:"</formula>
    </cfRule>
  </conditionalFormatting>
  <conditionalFormatting sqref="B457">
    <cfRule type="cellIs" dxfId="1562" priority="2086" stopIfTrue="1" operator="equal">
      <formula>"Title"</formula>
    </cfRule>
  </conditionalFormatting>
  <conditionalFormatting sqref="B457">
    <cfRule type="cellIs" dxfId="1561" priority="2087" stopIfTrue="1" operator="equal">
      <formula>"Adjustment to Income/Expense/Rate Base:"</formula>
    </cfRule>
  </conditionalFormatting>
  <conditionalFormatting sqref="B459">
    <cfRule type="cellIs" dxfId="1560" priority="2085" stopIfTrue="1" operator="equal">
      <formula>"Adjustment to Income/Expense/Rate Base:"</formula>
    </cfRule>
  </conditionalFormatting>
  <conditionalFormatting sqref="B460">
    <cfRule type="cellIs" dxfId="1559" priority="2082" stopIfTrue="1" operator="equal">
      <formula>"Adjustment to Income/Expense/Rate Base:"</formula>
    </cfRule>
  </conditionalFormatting>
  <conditionalFormatting sqref="B455">
    <cfRule type="cellIs" dxfId="1558" priority="2083" stopIfTrue="1" operator="equal">
      <formula>"Title"</formula>
    </cfRule>
  </conditionalFormatting>
  <conditionalFormatting sqref="B455">
    <cfRule type="cellIs" dxfId="1557" priority="2084" stopIfTrue="1" operator="equal">
      <formula>"Adjustment to Income/Expense/Rate Base:"</formula>
    </cfRule>
  </conditionalFormatting>
  <conditionalFormatting sqref="B461">
    <cfRule type="cellIs" dxfId="1556" priority="2077" stopIfTrue="1" operator="equal">
      <formula>"Adjustment to Income/Expense/Rate Base:"</formula>
    </cfRule>
  </conditionalFormatting>
  <conditionalFormatting sqref="B456">
    <cfRule type="cellIs" dxfId="1555" priority="2080" stopIfTrue="1" operator="equal">
      <formula>"Title"</formula>
    </cfRule>
  </conditionalFormatting>
  <conditionalFormatting sqref="B456">
    <cfRule type="cellIs" dxfId="1554" priority="2081" stopIfTrue="1" operator="equal">
      <formula>"Adjustment to Income/Expense/Rate Base:"</formula>
    </cfRule>
  </conditionalFormatting>
  <conditionalFormatting sqref="B455">
    <cfRule type="cellIs" dxfId="1553" priority="2078" stopIfTrue="1" operator="equal">
      <formula>"Title"</formula>
    </cfRule>
  </conditionalFormatting>
  <conditionalFormatting sqref="B455">
    <cfRule type="cellIs" dxfId="1552" priority="2079" stopIfTrue="1" operator="equal">
      <formula>"Adjustment to Income/Expense/Rate Base:"</formula>
    </cfRule>
  </conditionalFormatting>
  <conditionalFormatting sqref="B457">
    <cfRule type="cellIs" dxfId="1551" priority="2075" stopIfTrue="1" operator="equal">
      <formula>"Title"</formula>
    </cfRule>
  </conditionalFormatting>
  <conditionalFormatting sqref="B457">
    <cfRule type="cellIs" dxfId="1550" priority="2076" stopIfTrue="1" operator="equal">
      <formula>"Adjustment to Income/Expense/Rate Base:"</formula>
    </cfRule>
  </conditionalFormatting>
  <conditionalFormatting sqref="B456">
    <cfRule type="cellIs" dxfId="1549" priority="2073" stopIfTrue="1" operator="equal">
      <formula>"Title"</formula>
    </cfRule>
  </conditionalFormatting>
  <conditionalFormatting sqref="B456">
    <cfRule type="cellIs" dxfId="1548" priority="2074" stopIfTrue="1" operator="equal">
      <formula>"Adjustment to Income/Expense/Rate Base:"</formula>
    </cfRule>
  </conditionalFormatting>
  <conditionalFormatting sqref="B458">
    <cfRule type="cellIs" dxfId="1547" priority="2072" stopIfTrue="1" operator="equal">
      <formula>"Adjustment to Income/Expense/Rate Base:"</formula>
    </cfRule>
  </conditionalFormatting>
  <conditionalFormatting sqref="B459">
    <cfRule type="cellIs" dxfId="1546" priority="2071" stopIfTrue="1" operator="equal">
      <formula>"Adjustment to Income/Expense/Rate Base:"</formula>
    </cfRule>
  </conditionalFormatting>
  <conditionalFormatting sqref="B458">
    <cfRule type="cellIs" dxfId="1545" priority="2069" stopIfTrue="1" operator="equal">
      <formula>"Title"</formula>
    </cfRule>
  </conditionalFormatting>
  <conditionalFormatting sqref="B458">
    <cfRule type="cellIs" dxfId="1544" priority="2070" stopIfTrue="1" operator="equal">
      <formula>"Adjustment to Income/Expense/Rate Base:"</formula>
    </cfRule>
  </conditionalFormatting>
  <conditionalFormatting sqref="B457">
    <cfRule type="cellIs" dxfId="1543" priority="2067" stopIfTrue="1" operator="equal">
      <formula>"Title"</formula>
    </cfRule>
  </conditionalFormatting>
  <conditionalFormatting sqref="B457">
    <cfRule type="cellIs" dxfId="1542" priority="2068" stopIfTrue="1" operator="equal">
      <formula>"Adjustment to Income/Expense/Rate Base:"</formula>
    </cfRule>
  </conditionalFormatting>
  <conditionalFormatting sqref="B459">
    <cfRule type="cellIs" dxfId="1541" priority="2065" stopIfTrue="1" operator="equal">
      <formula>"Title"</formula>
    </cfRule>
  </conditionalFormatting>
  <conditionalFormatting sqref="B459">
    <cfRule type="cellIs" dxfId="1540" priority="2066" stopIfTrue="1" operator="equal">
      <formula>"Adjustment to Income/Expense/Rate Base:"</formula>
    </cfRule>
  </conditionalFormatting>
  <conditionalFormatting sqref="B458">
    <cfRule type="cellIs" dxfId="1539" priority="2063" stopIfTrue="1" operator="equal">
      <formula>"Title"</formula>
    </cfRule>
  </conditionalFormatting>
  <conditionalFormatting sqref="B458">
    <cfRule type="cellIs" dxfId="1538" priority="2064" stopIfTrue="1" operator="equal">
      <formula>"Adjustment to Income/Expense/Rate Base:"</formula>
    </cfRule>
  </conditionalFormatting>
  <conditionalFormatting sqref="B460">
    <cfRule type="cellIs" dxfId="1537" priority="2060" stopIfTrue="1" operator="equal">
      <formula>"Adjustment to Income/Expense/Rate Base:"</formula>
    </cfRule>
  </conditionalFormatting>
  <conditionalFormatting sqref="B455">
    <cfRule type="cellIs" dxfId="1536" priority="2061" stopIfTrue="1" operator="equal">
      <formula>"Title"</formula>
    </cfRule>
  </conditionalFormatting>
  <conditionalFormatting sqref="B455">
    <cfRule type="cellIs" dxfId="1535" priority="2062" stopIfTrue="1" operator="equal">
      <formula>"Adjustment to Income/Expense/Rate Base:"</formula>
    </cfRule>
  </conditionalFormatting>
  <conditionalFormatting sqref="B461">
    <cfRule type="cellIs" dxfId="1534" priority="2055" stopIfTrue="1" operator="equal">
      <formula>"Adjustment to Income/Expense/Rate Base:"</formula>
    </cfRule>
  </conditionalFormatting>
  <conditionalFormatting sqref="B456">
    <cfRule type="cellIs" dxfId="1533" priority="2058" stopIfTrue="1" operator="equal">
      <formula>"Title"</formula>
    </cfRule>
  </conditionalFormatting>
  <conditionalFormatting sqref="B456">
    <cfRule type="cellIs" dxfId="1532" priority="2059" stopIfTrue="1" operator="equal">
      <formula>"Adjustment to Income/Expense/Rate Base:"</formula>
    </cfRule>
  </conditionalFormatting>
  <conditionalFormatting sqref="B455">
    <cfRule type="cellIs" dxfId="1531" priority="2056" stopIfTrue="1" operator="equal">
      <formula>"Title"</formula>
    </cfRule>
  </conditionalFormatting>
  <conditionalFormatting sqref="B455">
    <cfRule type="cellIs" dxfId="1530" priority="2057" stopIfTrue="1" operator="equal">
      <formula>"Adjustment to Income/Expense/Rate Base:"</formula>
    </cfRule>
  </conditionalFormatting>
  <conditionalFormatting sqref="B457">
    <cfRule type="cellIs" dxfId="1529" priority="2053" stopIfTrue="1" operator="equal">
      <formula>"Title"</formula>
    </cfRule>
  </conditionalFormatting>
  <conditionalFormatting sqref="B457">
    <cfRule type="cellIs" dxfId="1528" priority="2054" stopIfTrue="1" operator="equal">
      <formula>"Adjustment to Income/Expense/Rate Base:"</formula>
    </cfRule>
  </conditionalFormatting>
  <conditionalFormatting sqref="B456">
    <cfRule type="cellIs" dxfId="1527" priority="2051" stopIfTrue="1" operator="equal">
      <formula>"Title"</formula>
    </cfRule>
  </conditionalFormatting>
  <conditionalFormatting sqref="B456">
    <cfRule type="cellIs" dxfId="1526" priority="2052" stopIfTrue="1" operator="equal">
      <formula>"Adjustment to Income/Expense/Rate Base:"</formula>
    </cfRule>
  </conditionalFormatting>
  <conditionalFormatting sqref="B458">
    <cfRule type="cellIs" dxfId="1525" priority="2049" stopIfTrue="1" operator="equal">
      <formula>"Title"</formula>
    </cfRule>
  </conditionalFormatting>
  <conditionalFormatting sqref="B458">
    <cfRule type="cellIs" dxfId="1524" priority="2050" stopIfTrue="1" operator="equal">
      <formula>"Adjustment to Income/Expense/Rate Base:"</formula>
    </cfRule>
  </conditionalFormatting>
  <conditionalFormatting sqref="B457">
    <cfRule type="cellIs" dxfId="1523" priority="2047" stopIfTrue="1" operator="equal">
      <formula>"Title"</formula>
    </cfRule>
  </conditionalFormatting>
  <conditionalFormatting sqref="B457">
    <cfRule type="cellIs" dxfId="1522" priority="2048" stopIfTrue="1" operator="equal">
      <formula>"Adjustment to Income/Expense/Rate Base:"</formula>
    </cfRule>
  </conditionalFormatting>
  <conditionalFormatting sqref="B459">
    <cfRule type="cellIs" dxfId="1521" priority="2046" stopIfTrue="1" operator="equal">
      <formula>"Adjustment to Income/Expense/Rate Base:"</formula>
    </cfRule>
  </conditionalFormatting>
  <conditionalFormatting sqref="B460">
    <cfRule type="cellIs" dxfId="1520" priority="2043" stopIfTrue="1" operator="equal">
      <formula>"Adjustment to Income/Expense/Rate Base:"</formula>
    </cfRule>
  </conditionalFormatting>
  <conditionalFormatting sqref="B455">
    <cfRule type="cellIs" dxfId="1519" priority="2044" stopIfTrue="1" operator="equal">
      <formula>"Title"</formula>
    </cfRule>
  </conditionalFormatting>
  <conditionalFormatting sqref="B455">
    <cfRule type="cellIs" dxfId="1518" priority="2045" stopIfTrue="1" operator="equal">
      <formula>"Adjustment to Income/Expense/Rate Base:"</formula>
    </cfRule>
  </conditionalFormatting>
  <conditionalFormatting sqref="B458">
    <cfRule type="cellIs" dxfId="1517" priority="2042" stopIfTrue="1" operator="equal">
      <formula>"Adjustment to Income/Expense/Rate Base:"</formula>
    </cfRule>
  </conditionalFormatting>
  <conditionalFormatting sqref="B459">
    <cfRule type="cellIs" dxfId="1516" priority="2041" stopIfTrue="1" operator="equal">
      <formula>"Adjustment to Income/Expense/Rate Base:"</formula>
    </cfRule>
  </conditionalFormatting>
  <conditionalFormatting sqref="B455">
    <cfRule type="cellIs" dxfId="1515" priority="2040" stopIfTrue="1" operator="equal">
      <formula>"Adjustment to Income/Expense/Rate Base:"</formula>
    </cfRule>
  </conditionalFormatting>
  <conditionalFormatting sqref="B456">
    <cfRule type="cellIs" dxfId="1514" priority="2039" stopIfTrue="1" operator="equal">
      <formula>"Adjustment to Income/Expense/Rate Base:"</formula>
    </cfRule>
  </conditionalFormatting>
  <conditionalFormatting sqref="B457">
    <cfRule type="cellIs" dxfId="1513" priority="2038" stopIfTrue="1" operator="equal">
      <formula>"Adjustment to Income/Expense/Rate Base:"</formula>
    </cfRule>
  </conditionalFormatting>
  <conditionalFormatting sqref="B458">
    <cfRule type="cellIs" dxfId="1512" priority="2037" stopIfTrue="1" operator="equal">
      <formula>"Adjustment to Income/Expense/Rate Base:"</formula>
    </cfRule>
  </conditionalFormatting>
  <conditionalFormatting sqref="B455">
    <cfRule type="cellIs" dxfId="1511" priority="2036" stopIfTrue="1" operator="equal">
      <formula>"Adjustment to Income/Expense/Rate Base:"</formula>
    </cfRule>
  </conditionalFormatting>
  <conditionalFormatting sqref="B459">
    <cfRule type="cellIs" dxfId="1510" priority="2035" stopIfTrue="1" operator="equal">
      <formula>"Adjustment to Income/Expense/Rate Base:"</formula>
    </cfRule>
  </conditionalFormatting>
  <conditionalFormatting sqref="B460">
    <cfRule type="cellIs" dxfId="1509" priority="2032" stopIfTrue="1" operator="equal">
      <formula>"Adjustment to Income/Expense/Rate Base:"</formula>
    </cfRule>
  </conditionalFormatting>
  <conditionalFormatting sqref="B455">
    <cfRule type="cellIs" dxfId="1508" priority="2033" stopIfTrue="1" operator="equal">
      <formula>"Title"</formula>
    </cfRule>
  </conditionalFormatting>
  <conditionalFormatting sqref="B455">
    <cfRule type="cellIs" dxfId="1507" priority="2034" stopIfTrue="1" operator="equal">
      <formula>"Adjustment to Income/Expense/Rate Base:"</formula>
    </cfRule>
  </conditionalFormatting>
  <conditionalFormatting sqref="B456">
    <cfRule type="cellIs" dxfId="1506" priority="2031" stopIfTrue="1" operator="equal">
      <formula>"Adjustment to Income/Expense/Rate Base:"</formula>
    </cfRule>
  </conditionalFormatting>
  <conditionalFormatting sqref="B457">
    <cfRule type="cellIs" dxfId="1505" priority="2030" stopIfTrue="1" operator="equal">
      <formula>"Adjustment to Income/Expense/Rate Base:"</formula>
    </cfRule>
  </conditionalFormatting>
  <conditionalFormatting sqref="B458">
    <cfRule type="cellIs" dxfId="1504" priority="2029" stopIfTrue="1" operator="equal">
      <formula>"Adjustment to Income/Expense/Rate Base:"</formula>
    </cfRule>
  </conditionalFormatting>
  <conditionalFormatting sqref="B459">
    <cfRule type="cellIs" dxfId="1503" priority="2028" stopIfTrue="1" operator="equal">
      <formula>"Adjustment to Income/Expense/Rate Base:"</formula>
    </cfRule>
  </conditionalFormatting>
  <conditionalFormatting sqref="B455">
    <cfRule type="cellIs" dxfId="1502" priority="2027" stopIfTrue="1" operator="equal">
      <formula>"Adjustment to Income/Expense/Rate Base:"</formula>
    </cfRule>
  </conditionalFormatting>
  <conditionalFormatting sqref="B456">
    <cfRule type="cellIs" dxfId="1501" priority="2026" stopIfTrue="1" operator="equal">
      <formula>"Adjustment to Income/Expense/Rate Base:"</formula>
    </cfRule>
  </conditionalFormatting>
  <conditionalFormatting sqref="B461">
    <cfRule type="cellIs" dxfId="1500" priority="2021" stopIfTrue="1" operator="equal">
      <formula>"Adjustment to Income/Expense/Rate Base:"</formula>
    </cfRule>
  </conditionalFormatting>
  <conditionalFormatting sqref="B456">
    <cfRule type="cellIs" dxfId="1499" priority="2024" stopIfTrue="1" operator="equal">
      <formula>"Title"</formula>
    </cfRule>
  </conditionalFormatting>
  <conditionalFormatting sqref="B456">
    <cfRule type="cellIs" dxfId="1498" priority="2025" stopIfTrue="1" operator="equal">
      <formula>"Adjustment to Income/Expense/Rate Base:"</formula>
    </cfRule>
  </conditionalFormatting>
  <conditionalFormatting sqref="B455">
    <cfRule type="cellIs" dxfId="1497" priority="2022" stopIfTrue="1" operator="equal">
      <formula>"Title"</formula>
    </cfRule>
  </conditionalFormatting>
  <conditionalFormatting sqref="B455">
    <cfRule type="cellIs" dxfId="1496" priority="2023" stopIfTrue="1" operator="equal">
      <formula>"Adjustment to Income/Expense/Rate Base:"</formula>
    </cfRule>
  </conditionalFormatting>
  <conditionalFormatting sqref="B457">
    <cfRule type="cellIs" dxfId="1495" priority="2019" stopIfTrue="1" operator="equal">
      <formula>"Title"</formula>
    </cfRule>
  </conditionalFormatting>
  <conditionalFormatting sqref="B457">
    <cfRule type="cellIs" dxfId="1494" priority="2020" stopIfTrue="1" operator="equal">
      <formula>"Adjustment to Income/Expense/Rate Base:"</formula>
    </cfRule>
  </conditionalFormatting>
  <conditionalFormatting sqref="B456">
    <cfRule type="cellIs" dxfId="1493" priority="2017" stopIfTrue="1" operator="equal">
      <formula>"Title"</formula>
    </cfRule>
  </conditionalFormatting>
  <conditionalFormatting sqref="B456">
    <cfRule type="cellIs" dxfId="1492" priority="2018" stopIfTrue="1" operator="equal">
      <formula>"Adjustment to Income/Expense/Rate Base:"</formula>
    </cfRule>
  </conditionalFormatting>
  <conditionalFormatting sqref="B458">
    <cfRule type="cellIs" dxfId="1491" priority="2016" stopIfTrue="1" operator="equal">
      <formula>"Adjustment to Income/Expense/Rate Base:"</formula>
    </cfRule>
  </conditionalFormatting>
  <conditionalFormatting sqref="B459">
    <cfRule type="cellIs" dxfId="1490" priority="2015" stopIfTrue="1" operator="equal">
      <formula>"Adjustment to Income/Expense/Rate Base:"</formula>
    </cfRule>
  </conditionalFormatting>
  <conditionalFormatting sqref="B460">
    <cfRule type="cellIs" dxfId="1489" priority="2012" stopIfTrue="1" operator="equal">
      <formula>"Adjustment to Income/Expense/Rate Base:"</formula>
    </cfRule>
  </conditionalFormatting>
  <conditionalFormatting sqref="B455">
    <cfRule type="cellIs" dxfId="1488" priority="2013" stopIfTrue="1" operator="equal">
      <formula>"Title"</formula>
    </cfRule>
  </conditionalFormatting>
  <conditionalFormatting sqref="B455">
    <cfRule type="cellIs" dxfId="1487" priority="2014" stopIfTrue="1" operator="equal">
      <formula>"Adjustment to Income/Expense/Rate Base:"</formula>
    </cfRule>
  </conditionalFormatting>
  <conditionalFormatting sqref="B461">
    <cfRule type="cellIs" dxfId="1486" priority="2007" stopIfTrue="1" operator="equal">
      <formula>"Adjustment to Income/Expense/Rate Base:"</formula>
    </cfRule>
  </conditionalFormatting>
  <conditionalFormatting sqref="B456">
    <cfRule type="cellIs" dxfId="1485" priority="2010" stopIfTrue="1" operator="equal">
      <formula>"Title"</formula>
    </cfRule>
  </conditionalFormatting>
  <conditionalFormatting sqref="B456">
    <cfRule type="cellIs" dxfId="1484" priority="2011" stopIfTrue="1" operator="equal">
      <formula>"Adjustment to Income/Expense/Rate Base:"</formula>
    </cfRule>
  </conditionalFormatting>
  <conditionalFormatting sqref="B455">
    <cfRule type="cellIs" dxfId="1483" priority="2008" stopIfTrue="1" operator="equal">
      <formula>"Title"</formula>
    </cfRule>
  </conditionalFormatting>
  <conditionalFormatting sqref="B455">
    <cfRule type="cellIs" dxfId="1482" priority="2009" stopIfTrue="1" operator="equal">
      <formula>"Adjustment to Income/Expense/Rate Base:"</formula>
    </cfRule>
  </conditionalFormatting>
  <conditionalFormatting sqref="B457">
    <cfRule type="cellIs" dxfId="1481" priority="2006" stopIfTrue="1" operator="equal">
      <formula>"Adjustment to Income/Expense/Rate Base:"</formula>
    </cfRule>
  </conditionalFormatting>
  <conditionalFormatting sqref="B458">
    <cfRule type="cellIs" dxfId="1480" priority="2005" stopIfTrue="1" operator="equal">
      <formula>"Adjustment to Income/Expense/Rate Base:"</formula>
    </cfRule>
  </conditionalFormatting>
  <conditionalFormatting sqref="B457">
    <cfRule type="cellIs" dxfId="1479" priority="2003" stopIfTrue="1" operator="equal">
      <formula>"Title"</formula>
    </cfRule>
  </conditionalFormatting>
  <conditionalFormatting sqref="B457">
    <cfRule type="cellIs" dxfId="1478" priority="2004" stopIfTrue="1" operator="equal">
      <formula>"Adjustment to Income/Expense/Rate Base:"</formula>
    </cfRule>
  </conditionalFormatting>
  <conditionalFormatting sqref="B456">
    <cfRule type="cellIs" dxfId="1477" priority="2001" stopIfTrue="1" operator="equal">
      <formula>"Title"</formula>
    </cfRule>
  </conditionalFormatting>
  <conditionalFormatting sqref="B456">
    <cfRule type="cellIs" dxfId="1476" priority="2002" stopIfTrue="1" operator="equal">
      <formula>"Adjustment to Income/Expense/Rate Base:"</formula>
    </cfRule>
  </conditionalFormatting>
  <conditionalFormatting sqref="B458">
    <cfRule type="cellIs" dxfId="1475" priority="1999" stopIfTrue="1" operator="equal">
      <formula>"Title"</formula>
    </cfRule>
  </conditionalFormatting>
  <conditionalFormatting sqref="B458">
    <cfRule type="cellIs" dxfId="1474" priority="2000" stopIfTrue="1" operator="equal">
      <formula>"Adjustment to Income/Expense/Rate Base:"</formula>
    </cfRule>
  </conditionalFormatting>
  <conditionalFormatting sqref="B457">
    <cfRule type="cellIs" dxfId="1473" priority="1997" stopIfTrue="1" operator="equal">
      <formula>"Title"</formula>
    </cfRule>
  </conditionalFormatting>
  <conditionalFormatting sqref="B457">
    <cfRule type="cellIs" dxfId="1472" priority="1998" stopIfTrue="1" operator="equal">
      <formula>"Adjustment to Income/Expense/Rate Base:"</formula>
    </cfRule>
  </conditionalFormatting>
  <conditionalFormatting sqref="B459">
    <cfRule type="cellIs" dxfId="1471" priority="1996" stopIfTrue="1" operator="equal">
      <formula>"Adjustment to Income/Expense/Rate Base:"</formula>
    </cfRule>
  </conditionalFormatting>
  <conditionalFormatting sqref="B460">
    <cfRule type="cellIs" dxfId="1470" priority="1993" stopIfTrue="1" operator="equal">
      <formula>"Adjustment to Income/Expense/Rate Base:"</formula>
    </cfRule>
  </conditionalFormatting>
  <conditionalFormatting sqref="B455">
    <cfRule type="cellIs" dxfId="1469" priority="1994" stopIfTrue="1" operator="equal">
      <formula>"Title"</formula>
    </cfRule>
  </conditionalFormatting>
  <conditionalFormatting sqref="B455">
    <cfRule type="cellIs" dxfId="1468" priority="1995" stopIfTrue="1" operator="equal">
      <formula>"Adjustment to Income/Expense/Rate Base:"</formula>
    </cfRule>
  </conditionalFormatting>
  <conditionalFormatting sqref="B461">
    <cfRule type="cellIs" dxfId="1467" priority="1988" stopIfTrue="1" operator="equal">
      <formula>"Adjustment to Income/Expense/Rate Base:"</formula>
    </cfRule>
  </conditionalFormatting>
  <conditionalFormatting sqref="B456">
    <cfRule type="cellIs" dxfId="1466" priority="1991" stopIfTrue="1" operator="equal">
      <formula>"Title"</formula>
    </cfRule>
  </conditionalFormatting>
  <conditionalFormatting sqref="B456">
    <cfRule type="cellIs" dxfId="1465" priority="1992" stopIfTrue="1" operator="equal">
      <formula>"Adjustment to Income/Expense/Rate Base:"</formula>
    </cfRule>
  </conditionalFormatting>
  <conditionalFormatting sqref="B455">
    <cfRule type="cellIs" dxfId="1464" priority="1989" stopIfTrue="1" operator="equal">
      <formula>"Title"</formula>
    </cfRule>
  </conditionalFormatting>
  <conditionalFormatting sqref="B455">
    <cfRule type="cellIs" dxfId="1463" priority="1990" stopIfTrue="1" operator="equal">
      <formula>"Adjustment to Income/Expense/Rate Base:"</formula>
    </cfRule>
  </conditionalFormatting>
  <conditionalFormatting sqref="B457">
    <cfRule type="cellIs" dxfId="1462" priority="1986" stopIfTrue="1" operator="equal">
      <formula>"Title"</formula>
    </cfRule>
  </conditionalFormatting>
  <conditionalFormatting sqref="B457">
    <cfRule type="cellIs" dxfId="1461" priority="1987" stopIfTrue="1" operator="equal">
      <formula>"Adjustment to Income/Expense/Rate Base:"</formula>
    </cfRule>
  </conditionalFormatting>
  <conditionalFormatting sqref="B456">
    <cfRule type="cellIs" dxfId="1460" priority="1984" stopIfTrue="1" operator="equal">
      <formula>"Title"</formula>
    </cfRule>
  </conditionalFormatting>
  <conditionalFormatting sqref="B456">
    <cfRule type="cellIs" dxfId="1459" priority="1985" stopIfTrue="1" operator="equal">
      <formula>"Adjustment to Income/Expense/Rate Base:"</formula>
    </cfRule>
  </conditionalFormatting>
  <conditionalFormatting sqref="B458">
    <cfRule type="cellIs" dxfId="1458" priority="1983" stopIfTrue="1" operator="equal">
      <formula>"Adjustment to Income/Expense/Rate Base:"</formula>
    </cfRule>
  </conditionalFormatting>
  <conditionalFormatting sqref="B459">
    <cfRule type="cellIs" dxfId="1457" priority="1982" stopIfTrue="1" operator="equal">
      <formula>"Adjustment to Income/Expense/Rate Base:"</formula>
    </cfRule>
  </conditionalFormatting>
  <conditionalFormatting sqref="B457">
    <cfRule type="cellIs" dxfId="1456" priority="1981" stopIfTrue="1" operator="equal">
      <formula>"Adjustment to Income/Expense/Rate Base:"</formula>
    </cfRule>
  </conditionalFormatting>
  <conditionalFormatting sqref="B458">
    <cfRule type="cellIs" dxfId="1455" priority="1980" stopIfTrue="1" operator="equal">
      <formula>"Adjustment to Income/Expense/Rate Base:"</formula>
    </cfRule>
  </conditionalFormatting>
  <conditionalFormatting sqref="B455">
    <cfRule type="cellIs" dxfId="1454" priority="1979" stopIfTrue="1" operator="equal">
      <formula>"Adjustment to Income/Expense/Rate Base:"</formula>
    </cfRule>
  </conditionalFormatting>
  <conditionalFormatting sqref="B456">
    <cfRule type="cellIs" dxfId="1453" priority="1978" stopIfTrue="1" operator="equal">
      <formula>"Adjustment to Income/Expense/Rate Base:"</formula>
    </cfRule>
  </conditionalFormatting>
  <conditionalFormatting sqref="B457">
    <cfRule type="cellIs" dxfId="1452" priority="1977" stopIfTrue="1" operator="equal">
      <formula>"Adjustment to Income/Expense/Rate Base:"</formula>
    </cfRule>
  </conditionalFormatting>
  <conditionalFormatting sqref="B458">
    <cfRule type="cellIs" dxfId="1451" priority="1976" stopIfTrue="1" operator="equal">
      <formula>"Adjustment to Income/Expense/Rate Base:"</formula>
    </cfRule>
  </conditionalFormatting>
  <conditionalFormatting sqref="B459">
    <cfRule type="cellIs" dxfId="1450" priority="1975" stopIfTrue="1" operator="equal">
      <formula>"Adjustment to Income/Expense/Rate Base:"</formula>
    </cfRule>
  </conditionalFormatting>
  <conditionalFormatting sqref="B455">
    <cfRule type="cellIs" dxfId="1449" priority="1974" stopIfTrue="1" operator="equal">
      <formula>"Adjustment to Income/Expense/Rate Base:"</formula>
    </cfRule>
  </conditionalFormatting>
  <conditionalFormatting sqref="B456">
    <cfRule type="cellIs" dxfId="1448" priority="1973" stopIfTrue="1" operator="equal">
      <formula>"Adjustment to Income/Expense/Rate Base:"</formula>
    </cfRule>
  </conditionalFormatting>
  <conditionalFormatting sqref="B457">
    <cfRule type="cellIs" dxfId="1447" priority="1972" stopIfTrue="1" operator="equal">
      <formula>"Adjustment to Income/Expense/Rate Base:"</formula>
    </cfRule>
  </conditionalFormatting>
  <conditionalFormatting sqref="B458">
    <cfRule type="cellIs" dxfId="1446" priority="1971" stopIfTrue="1" operator="equal">
      <formula>"Adjustment to Income/Expense/Rate Base:"</formula>
    </cfRule>
  </conditionalFormatting>
  <conditionalFormatting sqref="B455">
    <cfRule type="cellIs" dxfId="1445" priority="1970" stopIfTrue="1" operator="equal">
      <formula>"Adjustment to Income/Expense/Rate Base:"</formula>
    </cfRule>
  </conditionalFormatting>
  <conditionalFormatting sqref="B460">
    <cfRule type="cellIs" dxfId="1444" priority="1965" stopIfTrue="1" operator="equal">
      <formula>"Adjustment to Income/Expense/Rate Base:"</formula>
    </cfRule>
  </conditionalFormatting>
  <conditionalFormatting sqref="B455">
    <cfRule type="cellIs" dxfId="1443" priority="1968" stopIfTrue="1" operator="equal">
      <formula>"Title"</formula>
    </cfRule>
  </conditionalFormatting>
  <conditionalFormatting sqref="B455">
    <cfRule type="cellIs" dxfId="1442" priority="1969" stopIfTrue="1" operator="equal">
      <formula>"Adjustment to Income/Expense/Rate Base:"</formula>
    </cfRule>
  </conditionalFormatting>
  <conditionalFormatting sqref="B454">
    <cfRule type="cellIs" dxfId="1441" priority="1966" stopIfTrue="1" operator="equal">
      <formula>"Title"</formula>
    </cfRule>
  </conditionalFormatting>
  <conditionalFormatting sqref="B454">
    <cfRule type="cellIs" dxfId="1440" priority="1967" stopIfTrue="1" operator="equal">
      <formula>"Adjustment to Income/Expense/Rate Base:"</formula>
    </cfRule>
  </conditionalFormatting>
  <conditionalFormatting sqref="B461">
    <cfRule type="cellIs" dxfId="1439" priority="1960" stopIfTrue="1" operator="equal">
      <formula>"Adjustment to Income/Expense/Rate Base:"</formula>
    </cfRule>
  </conditionalFormatting>
  <conditionalFormatting sqref="B456">
    <cfRule type="cellIs" dxfId="1438" priority="1963" stopIfTrue="1" operator="equal">
      <formula>"Title"</formula>
    </cfRule>
  </conditionalFormatting>
  <conditionalFormatting sqref="B456">
    <cfRule type="cellIs" dxfId="1437" priority="1964" stopIfTrue="1" operator="equal">
      <formula>"Adjustment to Income/Expense/Rate Base:"</formula>
    </cfRule>
  </conditionalFormatting>
  <conditionalFormatting sqref="B455">
    <cfRule type="cellIs" dxfId="1436" priority="1961" stopIfTrue="1" operator="equal">
      <formula>"Title"</formula>
    </cfRule>
  </conditionalFormatting>
  <conditionalFormatting sqref="B455">
    <cfRule type="cellIs" dxfId="1435" priority="1962" stopIfTrue="1" operator="equal">
      <formula>"Adjustment to Income/Expense/Rate Base:"</formula>
    </cfRule>
  </conditionalFormatting>
  <conditionalFormatting sqref="B457">
    <cfRule type="cellIs" dxfId="1434" priority="1955" stopIfTrue="1" operator="equal">
      <formula>"Adjustment to Income/Expense/Rate Base:"</formula>
    </cfRule>
  </conditionalFormatting>
  <conditionalFormatting sqref="B452">
    <cfRule type="cellIs" dxfId="1433" priority="1958" stopIfTrue="1" operator="equal">
      <formula>"Title"</formula>
    </cfRule>
  </conditionalFormatting>
  <conditionalFormatting sqref="B452">
    <cfRule type="cellIs" dxfId="1432" priority="1959" stopIfTrue="1" operator="equal">
      <formula>"Adjustment to Income/Expense/Rate Base:"</formula>
    </cfRule>
  </conditionalFormatting>
  <conditionalFormatting sqref="B451">
    <cfRule type="cellIs" dxfId="1431" priority="1956" stopIfTrue="1" operator="equal">
      <formula>"Title"</formula>
    </cfRule>
  </conditionalFormatting>
  <conditionalFormatting sqref="B451">
    <cfRule type="cellIs" dxfId="1430" priority="1957" stopIfTrue="1" operator="equal">
      <formula>"Adjustment to Income/Expense/Rate Base:"</formula>
    </cfRule>
  </conditionalFormatting>
  <conditionalFormatting sqref="B458">
    <cfRule type="cellIs" dxfId="1429" priority="1950" stopIfTrue="1" operator="equal">
      <formula>"Adjustment to Income/Expense/Rate Base:"</formula>
    </cfRule>
  </conditionalFormatting>
  <conditionalFormatting sqref="B453">
    <cfRule type="cellIs" dxfId="1428" priority="1953" stopIfTrue="1" operator="equal">
      <formula>"Title"</formula>
    </cfRule>
  </conditionalFormatting>
  <conditionalFormatting sqref="B453">
    <cfRule type="cellIs" dxfId="1427" priority="1954" stopIfTrue="1" operator="equal">
      <formula>"Adjustment to Income/Expense/Rate Base:"</formula>
    </cfRule>
  </conditionalFormatting>
  <conditionalFormatting sqref="B452">
    <cfRule type="cellIs" dxfId="1426" priority="1951" stopIfTrue="1" operator="equal">
      <formula>"Title"</formula>
    </cfRule>
  </conditionalFormatting>
  <conditionalFormatting sqref="B452">
    <cfRule type="cellIs" dxfId="1425" priority="1952" stopIfTrue="1" operator="equal">
      <formula>"Adjustment to Income/Expense/Rate Base:"</formula>
    </cfRule>
  </conditionalFormatting>
  <conditionalFormatting sqref="B459">
    <cfRule type="cellIs" dxfId="1424" priority="1945" stopIfTrue="1" operator="equal">
      <formula>"Adjustment to Income/Expense/Rate Base:"</formula>
    </cfRule>
  </conditionalFormatting>
  <conditionalFormatting sqref="B454">
    <cfRule type="cellIs" dxfId="1423" priority="1948" stopIfTrue="1" operator="equal">
      <formula>"Title"</formula>
    </cfRule>
  </conditionalFormatting>
  <conditionalFormatting sqref="B454">
    <cfRule type="cellIs" dxfId="1422" priority="1949" stopIfTrue="1" operator="equal">
      <formula>"Adjustment to Income/Expense/Rate Base:"</formula>
    </cfRule>
  </conditionalFormatting>
  <conditionalFormatting sqref="B453">
    <cfRule type="cellIs" dxfId="1421" priority="1946" stopIfTrue="1" operator="equal">
      <formula>"Title"</formula>
    </cfRule>
  </conditionalFormatting>
  <conditionalFormatting sqref="B453">
    <cfRule type="cellIs" dxfId="1420" priority="1947" stopIfTrue="1" operator="equal">
      <formula>"Adjustment to Income/Expense/Rate Base:"</formula>
    </cfRule>
  </conditionalFormatting>
  <conditionalFormatting sqref="B460">
    <cfRule type="cellIs" dxfId="1419" priority="1940" stopIfTrue="1" operator="equal">
      <formula>"Adjustment to Income/Expense/Rate Base:"</formula>
    </cfRule>
  </conditionalFormatting>
  <conditionalFormatting sqref="B455">
    <cfRule type="cellIs" dxfId="1418" priority="1943" stopIfTrue="1" operator="equal">
      <formula>"Title"</formula>
    </cfRule>
  </conditionalFormatting>
  <conditionalFormatting sqref="B455">
    <cfRule type="cellIs" dxfId="1417" priority="1944" stopIfTrue="1" operator="equal">
      <formula>"Adjustment to Income/Expense/Rate Base:"</formula>
    </cfRule>
  </conditionalFormatting>
  <conditionalFormatting sqref="B454">
    <cfRule type="cellIs" dxfId="1416" priority="1941" stopIfTrue="1" operator="equal">
      <formula>"Title"</formula>
    </cfRule>
  </conditionalFormatting>
  <conditionalFormatting sqref="B454">
    <cfRule type="cellIs" dxfId="1415" priority="1942" stopIfTrue="1" operator="equal">
      <formula>"Adjustment to Income/Expense/Rate Base:"</formula>
    </cfRule>
  </conditionalFormatting>
  <conditionalFormatting sqref="B456">
    <cfRule type="cellIs" dxfId="1414" priority="1935" stopIfTrue="1" operator="equal">
      <formula>"Adjustment to Income/Expense/Rate Base:"</formula>
    </cfRule>
  </conditionalFormatting>
  <conditionalFormatting sqref="B451">
    <cfRule type="cellIs" dxfId="1413" priority="1938" stopIfTrue="1" operator="equal">
      <formula>"Title"</formula>
    </cfRule>
  </conditionalFormatting>
  <conditionalFormatting sqref="B451">
    <cfRule type="cellIs" dxfId="1412" priority="1939" stopIfTrue="1" operator="equal">
      <formula>"Adjustment to Income/Expense/Rate Base:"</formula>
    </cfRule>
  </conditionalFormatting>
  <conditionalFormatting sqref="B456">
    <cfRule type="cellIs" dxfId="1411" priority="1928" stopIfTrue="1" operator="equal">
      <formula>"Title"</formula>
    </cfRule>
  </conditionalFormatting>
  <conditionalFormatting sqref="B456">
    <cfRule type="cellIs" dxfId="1410" priority="1929" stopIfTrue="1" operator="equal">
      <formula>"Adjustment to Income/Expense/Rate Base:"</formula>
    </cfRule>
  </conditionalFormatting>
  <conditionalFormatting sqref="B457">
    <cfRule type="cellIs" dxfId="1409" priority="1930" stopIfTrue="1" operator="equal">
      <formula>"Adjustment to Income/Expense/Rate Base:"</formula>
    </cfRule>
  </conditionalFormatting>
  <conditionalFormatting sqref="B452">
    <cfRule type="cellIs" dxfId="1408" priority="1933" stopIfTrue="1" operator="equal">
      <formula>"Title"</formula>
    </cfRule>
  </conditionalFormatting>
  <conditionalFormatting sqref="B452">
    <cfRule type="cellIs" dxfId="1407" priority="1934" stopIfTrue="1" operator="equal">
      <formula>"Adjustment to Income/Expense/Rate Base:"</formula>
    </cfRule>
  </conditionalFormatting>
  <conditionalFormatting sqref="B451">
    <cfRule type="cellIs" dxfId="1406" priority="1931" stopIfTrue="1" operator="equal">
      <formula>"Title"</formula>
    </cfRule>
  </conditionalFormatting>
  <conditionalFormatting sqref="B451">
    <cfRule type="cellIs" dxfId="1405" priority="1932" stopIfTrue="1" operator="equal">
      <formula>"Adjustment to Income/Expense/Rate Base:"</formula>
    </cfRule>
  </conditionalFormatting>
  <conditionalFormatting sqref="B461">
    <cfRule type="cellIs" dxfId="1404" priority="1925" stopIfTrue="1" operator="equal">
      <formula>"Adjustment to Income/Expense/Rate Base:"</formula>
    </cfRule>
  </conditionalFormatting>
  <conditionalFormatting sqref="B455">
    <cfRule type="cellIs" dxfId="1403" priority="1926" stopIfTrue="1" operator="equal">
      <formula>"Title"</formula>
    </cfRule>
  </conditionalFormatting>
  <conditionalFormatting sqref="B455">
    <cfRule type="cellIs" dxfId="1402" priority="1927" stopIfTrue="1" operator="equal">
      <formula>"Adjustment to Income/Expense/Rate Base:"</formula>
    </cfRule>
  </conditionalFormatting>
  <conditionalFormatting sqref="B457">
    <cfRule type="cellIs" dxfId="1401" priority="1923" stopIfTrue="1" operator="equal">
      <formula>"Title"</formula>
    </cfRule>
  </conditionalFormatting>
  <conditionalFormatting sqref="B457">
    <cfRule type="cellIs" dxfId="1400" priority="1924" stopIfTrue="1" operator="equal">
      <formula>"Adjustment to Income/Expense/Rate Base:"</formula>
    </cfRule>
  </conditionalFormatting>
  <conditionalFormatting sqref="B456">
    <cfRule type="cellIs" dxfId="1399" priority="1921" stopIfTrue="1" operator="equal">
      <formula>"Title"</formula>
    </cfRule>
  </conditionalFormatting>
  <conditionalFormatting sqref="B456">
    <cfRule type="cellIs" dxfId="1398" priority="1922" stopIfTrue="1" operator="equal">
      <formula>"Adjustment to Income/Expense/Rate Base:"</formula>
    </cfRule>
  </conditionalFormatting>
  <conditionalFormatting sqref="B458">
    <cfRule type="cellIs" dxfId="1397" priority="1916" stopIfTrue="1" operator="equal">
      <formula>"Adjustment to Income/Expense/Rate Base:"</formula>
    </cfRule>
  </conditionalFormatting>
  <conditionalFormatting sqref="B453">
    <cfRule type="cellIs" dxfId="1396" priority="1919" stopIfTrue="1" operator="equal">
      <formula>"Title"</formula>
    </cfRule>
  </conditionalFormatting>
  <conditionalFormatting sqref="B453">
    <cfRule type="cellIs" dxfId="1395" priority="1920" stopIfTrue="1" operator="equal">
      <formula>"Adjustment to Income/Expense/Rate Base:"</formula>
    </cfRule>
  </conditionalFormatting>
  <conditionalFormatting sqref="B452">
    <cfRule type="cellIs" dxfId="1394" priority="1917" stopIfTrue="1" operator="equal">
      <formula>"Title"</formula>
    </cfRule>
  </conditionalFormatting>
  <conditionalFormatting sqref="B452">
    <cfRule type="cellIs" dxfId="1393" priority="1918" stopIfTrue="1" operator="equal">
      <formula>"Adjustment to Income/Expense/Rate Base:"</formula>
    </cfRule>
  </conditionalFormatting>
  <conditionalFormatting sqref="B459">
    <cfRule type="cellIs" dxfId="1392" priority="1911" stopIfTrue="1" operator="equal">
      <formula>"Adjustment to Income/Expense/Rate Base:"</formula>
    </cfRule>
  </conditionalFormatting>
  <conditionalFormatting sqref="B454">
    <cfRule type="cellIs" dxfId="1391" priority="1914" stopIfTrue="1" operator="equal">
      <formula>"Title"</formula>
    </cfRule>
  </conditionalFormatting>
  <conditionalFormatting sqref="B454">
    <cfRule type="cellIs" dxfId="1390" priority="1915" stopIfTrue="1" operator="equal">
      <formula>"Adjustment to Income/Expense/Rate Base:"</formula>
    </cfRule>
  </conditionalFormatting>
  <conditionalFormatting sqref="B453">
    <cfRule type="cellIs" dxfId="1389" priority="1912" stopIfTrue="1" operator="equal">
      <formula>"Title"</formula>
    </cfRule>
  </conditionalFormatting>
  <conditionalFormatting sqref="B453">
    <cfRule type="cellIs" dxfId="1388" priority="1913" stopIfTrue="1" operator="equal">
      <formula>"Adjustment to Income/Expense/Rate Base:"</formula>
    </cfRule>
  </conditionalFormatting>
  <conditionalFormatting sqref="B460">
    <cfRule type="cellIs" dxfId="1387" priority="1906" stopIfTrue="1" operator="equal">
      <formula>"Adjustment to Income/Expense/Rate Base:"</formula>
    </cfRule>
  </conditionalFormatting>
  <conditionalFormatting sqref="B455">
    <cfRule type="cellIs" dxfId="1386" priority="1909" stopIfTrue="1" operator="equal">
      <formula>"Title"</formula>
    </cfRule>
  </conditionalFormatting>
  <conditionalFormatting sqref="B455">
    <cfRule type="cellIs" dxfId="1385" priority="1910" stopIfTrue="1" operator="equal">
      <formula>"Adjustment to Income/Expense/Rate Base:"</formula>
    </cfRule>
  </conditionalFormatting>
  <conditionalFormatting sqref="B454">
    <cfRule type="cellIs" dxfId="1384" priority="1907" stopIfTrue="1" operator="equal">
      <formula>"Title"</formula>
    </cfRule>
  </conditionalFormatting>
  <conditionalFormatting sqref="B454">
    <cfRule type="cellIs" dxfId="1383" priority="1908" stopIfTrue="1" operator="equal">
      <formula>"Adjustment to Income/Expense/Rate Base:"</formula>
    </cfRule>
  </conditionalFormatting>
  <conditionalFormatting sqref="B461">
    <cfRule type="cellIs" dxfId="1382" priority="1901" stopIfTrue="1" operator="equal">
      <formula>"Adjustment to Income/Expense/Rate Base:"</formula>
    </cfRule>
  </conditionalFormatting>
  <conditionalFormatting sqref="B456">
    <cfRule type="cellIs" dxfId="1381" priority="1904" stopIfTrue="1" operator="equal">
      <formula>"Title"</formula>
    </cfRule>
  </conditionalFormatting>
  <conditionalFormatting sqref="B456">
    <cfRule type="cellIs" dxfId="1380" priority="1905" stopIfTrue="1" operator="equal">
      <formula>"Adjustment to Income/Expense/Rate Base:"</formula>
    </cfRule>
  </conditionalFormatting>
  <conditionalFormatting sqref="B455">
    <cfRule type="cellIs" dxfId="1379" priority="1902" stopIfTrue="1" operator="equal">
      <formula>"Title"</formula>
    </cfRule>
  </conditionalFormatting>
  <conditionalFormatting sqref="B455">
    <cfRule type="cellIs" dxfId="1378" priority="1903" stopIfTrue="1" operator="equal">
      <formula>"Adjustment to Income/Expense/Rate Base:"</formula>
    </cfRule>
  </conditionalFormatting>
  <conditionalFormatting sqref="B457">
    <cfRule type="cellIs" dxfId="1377" priority="1896" stopIfTrue="1" operator="equal">
      <formula>"Adjustment to Income/Expense/Rate Base:"</formula>
    </cfRule>
  </conditionalFormatting>
  <conditionalFormatting sqref="B452">
    <cfRule type="cellIs" dxfId="1376" priority="1899" stopIfTrue="1" operator="equal">
      <formula>"Title"</formula>
    </cfRule>
  </conditionalFormatting>
  <conditionalFormatting sqref="B452">
    <cfRule type="cellIs" dxfId="1375" priority="1900" stopIfTrue="1" operator="equal">
      <formula>"Adjustment to Income/Expense/Rate Base:"</formula>
    </cfRule>
  </conditionalFormatting>
  <conditionalFormatting sqref="B451">
    <cfRule type="cellIs" dxfId="1374" priority="1897" stopIfTrue="1" operator="equal">
      <formula>"Title"</formula>
    </cfRule>
  </conditionalFormatting>
  <conditionalFormatting sqref="B451">
    <cfRule type="cellIs" dxfId="1373" priority="1898" stopIfTrue="1" operator="equal">
      <formula>"Adjustment to Income/Expense/Rate Base:"</formula>
    </cfRule>
  </conditionalFormatting>
  <conditionalFormatting sqref="B458">
    <cfRule type="cellIs" dxfId="1372" priority="1891" stopIfTrue="1" operator="equal">
      <formula>"Adjustment to Income/Expense/Rate Base:"</formula>
    </cfRule>
  </conditionalFormatting>
  <conditionalFormatting sqref="B453">
    <cfRule type="cellIs" dxfId="1371" priority="1894" stopIfTrue="1" operator="equal">
      <formula>"Title"</formula>
    </cfRule>
  </conditionalFormatting>
  <conditionalFormatting sqref="B453">
    <cfRule type="cellIs" dxfId="1370" priority="1895" stopIfTrue="1" operator="equal">
      <formula>"Adjustment to Income/Expense/Rate Base:"</formula>
    </cfRule>
  </conditionalFormatting>
  <conditionalFormatting sqref="B452">
    <cfRule type="cellIs" dxfId="1369" priority="1892" stopIfTrue="1" operator="equal">
      <formula>"Title"</formula>
    </cfRule>
  </conditionalFormatting>
  <conditionalFormatting sqref="B452">
    <cfRule type="cellIs" dxfId="1368" priority="1893" stopIfTrue="1" operator="equal">
      <formula>"Adjustment to Income/Expense/Rate Base:"</formula>
    </cfRule>
  </conditionalFormatting>
  <conditionalFormatting sqref="B456">
    <cfRule type="cellIs" dxfId="1367" priority="1886" stopIfTrue="1" operator="equal">
      <formula>"Adjustment to Income/Expense/Rate Base:"</formula>
    </cfRule>
  </conditionalFormatting>
  <conditionalFormatting sqref="B451">
    <cfRule type="cellIs" dxfId="1366" priority="1889" stopIfTrue="1" operator="equal">
      <formula>"Title"</formula>
    </cfRule>
  </conditionalFormatting>
  <conditionalFormatting sqref="B451">
    <cfRule type="cellIs" dxfId="1365" priority="1890" stopIfTrue="1" operator="equal">
      <formula>"Adjustment to Income/Expense/Rate Base:"</formula>
    </cfRule>
  </conditionalFormatting>
  <conditionalFormatting sqref="B457">
    <cfRule type="cellIs" dxfId="1364" priority="1881" stopIfTrue="1" operator="equal">
      <formula>"Adjustment to Income/Expense/Rate Base:"</formula>
    </cfRule>
  </conditionalFormatting>
  <conditionalFormatting sqref="B452">
    <cfRule type="cellIs" dxfId="1363" priority="1884" stopIfTrue="1" operator="equal">
      <formula>"Title"</formula>
    </cfRule>
  </conditionalFormatting>
  <conditionalFormatting sqref="B452">
    <cfRule type="cellIs" dxfId="1362" priority="1885" stopIfTrue="1" operator="equal">
      <formula>"Adjustment to Income/Expense/Rate Base:"</formula>
    </cfRule>
  </conditionalFormatting>
  <conditionalFormatting sqref="B451">
    <cfRule type="cellIs" dxfId="1361" priority="1882" stopIfTrue="1" operator="equal">
      <formula>"Title"</formula>
    </cfRule>
  </conditionalFormatting>
  <conditionalFormatting sqref="B451">
    <cfRule type="cellIs" dxfId="1360" priority="1883" stopIfTrue="1" operator="equal">
      <formula>"Adjustment to Income/Expense/Rate Base:"</formula>
    </cfRule>
  </conditionalFormatting>
  <conditionalFormatting sqref="B453">
    <cfRule type="cellIs" dxfId="1359" priority="1876" stopIfTrue="1" operator="equal">
      <formula>"Adjustment to Income/Expense/Rate Base:"</formula>
    </cfRule>
  </conditionalFormatting>
  <conditionalFormatting sqref="B454">
    <cfRule type="cellIs" dxfId="1358" priority="1871" stopIfTrue="1" operator="equal">
      <formula>"Adjustment to Income/Expense/Rate Base:"</formula>
    </cfRule>
  </conditionalFormatting>
  <conditionalFormatting sqref="B455">
    <cfRule type="cellIs" dxfId="1357" priority="1866" stopIfTrue="1" operator="equal">
      <formula>"Adjustment to Income/Expense/Rate Base:"</formula>
    </cfRule>
  </conditionalFormatting>
  <conditionalFormatting sqref="B456">
    <cfRule type="cellIs" dxfId="1356" priority="1861" stopIfTrue="1" operator="equal">
      <formula>"Adjustment to Income/Expense/Rate Base:"</formula>
    </cfRule>
  </conditionalFormatting>
  <conditionalFormatting sqref="B451">
    <cfRule type="cellIs" dxfId="1355" priority="1864" stopIfTrue="1" operator="equal">
      <formula>"Title"</formula>
    </cfRule>
  </conditionalFormatting>
  <conditionalFormatting sqref="B451">
    <cfRule type="cellIs" dxfId="1354" priority="1865" stopIfTrue="1" operator="equal">
      <formula>"Adjustment to Income/Expense/Rate Base:"</formula>
    </cfRule>
  </conditionalFormatting>
  <conditionalFormatting sqref="B452">
    <cfRule type="cellIs" dxfId="1353" priority="1856" stopIfTrue="1" operator="equal">
      <formula>"Adjustment to Income/Expense/Rate Base:"</formula>
    </cfRule>
  </conditionalFormatting>
  <conditionalFormatting sqref="B453">
    <cfRule type="cellIs" dxfId="1352" priority="1851" stopIfTrue="1" operator="equal">
      <formula>"Adjustment to Income/Expense/Rate Base:"</formula>
    </cfRule>
  </conditionalFormatting>
  <conditionalFormatting sqref="B457">
    <cfRule type="cellIs" dxfId="1351" priority="1846" stopIfTrue="1" operator="equal">
      <formula>"Adjustment to Income/Expense/Rate Base:"</formula>
    </cfRule>
  </conditionalFormatting>
  <conditionalFormatting sqref="B452">
    <cfRule type="cellIs" dxfId="1350" priority="1849" stopIfTrue="1" operator="equal">
      <formula>"Title"</formula>
    </cfRule>
  </conditionalFormatting>
  <conditionalFormatting sqref="B452">
    <cfRule type="cellIs" dxfId="1349" priority="1850" stopIfTrue="1" operator="equal">
      <formula>"Adjustment to Income/Expense/Rate Base:"</formula>
    </cfRule>
  </conditionalFormatting>
  <conditionalFormatting sqref="B451">
    <cfRule type="cellIs" dxfId="1348" priority="1847" stopIfTrue="1" operator="equal">
      <formula>"Title"</formula>
    </cfRule>
  </conditionalFormatting>
  <conditionalFormatting sqref="B451">
    <cfRule type="cellIs" dxfId="1347" priority="1848" stopIfTrue="1" operator="equal">
      <formula>"Adjustment to Income/Expense/Rate Base:"</formula>
    </cfRule>
  </conditionalFormatting>
  <conditionalFormatting sqref="B458">
    <cfRule type="cellIs" dxfId="1346" priority="1841" stopIfTrue="1" operator="equal">
      <formula>"Adjustment to Income/Expense/Rate Base:"</formula>
    </cfRule>
  </conditionalFormatting>
  <conditionalFormatting sqref="B453">
    <cfRule type="cellIs" dxfId="1345" priority="1844" stopIfTrue="1" operator="equal">
      <formula>"Title"</formula>
    </cfRule>
  </conditionalFormatting>
  <conditionalFormatting sqref="B453">
    <cfRule type="cellIs" dxfId="1344" priority="1845" stopIfTrue="1" operator="equal">
      <formula>"Adjustment to Income/Expense/Rate Base:"</formula>
    </cfRule>
  </conditionalFormatting>
  <conditionalFormatting sqref="B452">
    <cfRule type="cellIs" dxfId="1343" priority="1842" stopIfTrue="1" operator="equal">
      <formula>"Title"</formula>
    </cfRule>
  </conditionalFormatting>
  <conditionalFormatting sqref="B452">
    <cfRule type="cellIs" dxfId="1342" priority="1843" stopIfTrue="1" operator="equal">
      <formula>"Adjustment to Income/Expense/Rate Base:"</formula>
    </cfRule>
  </conditionalFormatting>
  <conditionalFormatting sqref="B454">
    <cfRule type="cellIs" dxfId="1341" priority="1836" stopIfTrue="1" operator="equal">
      <formula>"Adjustment to Income/Expense/Rate Base:"</formula>
    </cfRule>
  </conditionalFormatting>
  <conditionalFormatting sqref="B455">
    <cfRule type="cellIs" dxfId="1340" priority="1831" stopIfTrue="1" operator="equal">
      <formula>"Adjustment to Income/Expense/Rate Base:"</formula>
    </cfRule>
  </conditionalFormatting>
  <conditionalFormatting sqref="B452">
    <cfRule type="cellIs" dxfId="1339" priority="1824" stopIfTrue="1" operator="equal">
      <formula>"Title"</formula>
    </cfRule>
  </conditionalFormatting>
  <conditionalFormatting sqref="B452">
    <cfRule type="cellIs" dxfId="1338" priority="1825" stopIfTrue="1" operator="equal">
      <formula>"Adjustment to Income/Expense/Rate Base:"</formula>
    </cfRule>
  </conditionalFormatting>
  <conditionalFormatting sqref="B456">
    <cfRule type="cellIs" dxfId="1337" priority="1826" stopIfTrue="1" operator="equal">
      <formula>"Adjustment to Income/Expense/Rate Base:"</formula>
    </cfRule>
  </conditionalFormatting>
  <conditionalFormatting sqref="B451">
    <cfRule type="cellIs" dxfId="1336" priority="1829" stopIfTrue="1" operator="equal">
      <formula>"Title"</formula>
    </cfRule>
  </conditionalFormatting>
  <conditionalFormatting sqref="B451">
    <cfRule type="cellIs" dxfId="1335" priority="1830" stopIfTrue="1" operator="equal">
      <formula>"Adjustment to Income/Expense/Rate Base:"</formula>
    </cfRule>
  </conditionalFormatting>
  <conditionalFormatting sqref="B457">
    <cfRule type="cellIs" dxfId="1334" priority="1821" stopIfTrue="1" operator="equal">
      <formula>"Adjustment to Income/Expense/Rate Base:"</formula>
    </cfRule>
  </conditionalFormatting>
  <conditionalFormatting sqref="B451">
    <cfRule type="cellIs" dxfId="1333" priority="1822" stopIfTrue="1" operator="equal">
      <formula>"Title"</formula>
    </cfRule>
  </conditionalFormatting>
  <conditionalFormatting sqref="B451">
    <cfRule type="cellIs" dxfId="1332" priority="1823" stopIfTrue="1" operator="equal">
      <formula>"Adjustment to Income/Expense/Rate Base:"</formula>
    </cfRule>
  </conditionalFormatting>
  <conditionalFormatting sqref="B453">
    <cfRule type="cellIs" dxfId="1331" priority="1816" stopIfTrue="1" operator="equal">
      <formula>"Adjustment to Income/Expense/Rate Base:"</formula>
    </cfRule>
  </conditionalFormatting>
  <conditionalFormatting sqref="B454">
    <cfRule type="cellIs" dxfId="1330" priority="1811" stopIfTrue="1" operator="equal">
      <formula>"Adjustment to Income/Expense/Rate Base:"</formula>
    </cfRule>
  </conditionalFormatting>
  <conditionalFormatting sqref="B459">
    <cfRule type="cellIs" dxfId="1329" priority="1806" stopIfTrue="1" operator="equal">
      <formula>"Adjustment to Income/Expense/Rate Base:"</formula>
    </cfRule>
  </conditionalFormatting>
  <conditionalFormatting sqref="B454">
    <cfRule type="cellIs" dxfId="1328" priority="1809" stopIfTrue="1" operator="equal">
      <formula>"Title"</formula>
    </cfRule>
  </conditionalFormatting>
  <conditionalFormatting sqref="B454">
    <cfRule type="cellIs" dxfId="1327" priority="1810" stopIfTrue="1" operator="equal">
      <formula>"Adjustment to Income/Expense/Rate Base:"</formula>
    </cfRule>
  </conditionalFormatting>
  <conditionalFormatting sqref="B453">
    <cfRule type="cellIs" dxfId="1326" priority="1807" stopIfTrue="1" operator="equal">
      <formula>"Title"</formula>
    </cfRule>
  </conditionalFormatting>
  <conditionalFormatting sqref="B453">
    <cfRule type="cellIs" dxfId="1325" priority="1808" stopIfTrue="1" operator="equal">
      <formula>"Adjustment to Income/Expense/Rate Base:"</formula>
    </cfRule>
  </conditionalFormatting>
  <conditionalFormatting sqref="B460">
    <cfRule type="cellIs" dxfId="1324" priority="1801" stopIfTrue="1" operator="equal">
      <formula>"Adjustment to Income/Expense/Rate Base:"</formula>
    </cfRule>
  </conditionalFormatting>
  <conditionalFormatting sqref="B455">
    <cfRule type="cellIs" dxfId="1323" priority="1804" stopIfTrue="1" operator="equal">
      <formula>"Title"</formula>
    </cfRule>
  </conditionalFormatting>
  <conditionalFormatting sqref="B455">
    <cfRule type="cellIs" dxfId="1322" priority="1805" stopIfTrue="1" operator="equal">
      <formula>"Adjustment to Income/Expense/Rate Base:"</formula>
    </cfRule>
  </conditionalFormatting>
  <conditionalFormatting sqref="B454">
    <cfRule type="cellIs" dxfId="1321" priority="1802" stopIfTrue="1" operator="equal">
      <formula>"Title"</formula>
    </cfRule>
  </conditionalFormatting>
  <conditionalFormatting sqref="B454">
    <cfRule type="cellIs" dxfId="1320" priority="1803" stopIfTrue="1" operator="equal">
      <formula>"Adjustment to Income/Expense/Rate Base:"</formula>
    </cfRule>
  </conditionalFormatting>
  <conditionalFormatting sqref="B456">
    <cfRule type="cellIs" dxfId="1319" priority="1796" stopIfTrue="1" operator="equal">
      <formula>"Adjustment to Income/Expense/Rate Base:"</formula>
    </cfRule>
  </conditionalFormatting>
  <conditionalFormatting sqref="B451">
    <cfRule type="cellIs" dxfId="1318" priority="1799" stopIfTrue="1" operator="equal">
      <formula>"Title"</formula>
    </cfRule>
  </conditionalFormatting>
  <conditionalFormatting sqref="B451">
    <cfRule type="cellIs" dxfId="1317" priority="1800" stopIfTrue="1" operator="equal">
      <formula>"Adjustment to Income/Expense/Rate Base:"</formula>
    </cfRule>
  </conditionalFormatting>
  <conditionalFormatting sqref="B453">
    <cfRule type="cellIs" dxfId="1316" priority="1789" stopIfTrue="1" operator="equal">
      <formula>"Title"</formula>
    </cfRule>
  </conditionalFormatting>
  <conditionalFormatting sqref="B453">
    <cfRule type="cellIs" dxfId="1315" priority="1790" stopIfTrue="1" operator="equal">
      <formula>"Adjustment to Income/Expense/Rate Base:"</formula>
    </cfRule>
  </conditionalFormatting>
  <conditionalFormatting sqref="B457">
    <cfRule type="cellIs" dxfId="1314" priority="1791" stopIfTrue="1" operator="equal">
      <formula>"Adjustment to Income/Expense/Rate Base:"</formula>
    </cfRule>
  </conditionalFormatting>
  <conditionalFormatting sqref="B452">
    <cfRule type="cellIs" dxfId="1313" priority="1794" stopIfTrue="1" operator="equal">
      <formula>"Title"</formula>
    </cfRule>
  </conditionalFormatting>
  <conditionalFormatting sqref="B452">
    <cfRule type="cellIs" dxfId="1312" priority="1795" stopIfTrue="1" operator="equal">
      <formula>"Adjustment to Income/Expense/Rate Base:"</formula>
    </cfRule>
  </conditionalFormatting>
  <conditionalFormatting sqref="B451">
    <cfRule type="cellIs" dxfId="1311" priority="1792" stopIfTrue="1" operator="equal">
      <formula>"Title"</formula>
    </cfRule>
  </conditionalFormatting>
  <conditionalFormatting sqref="B451">
    <cfRule type="cellIs" dxfId="1310" priority="1793" stopIfTrue="1" operator="equal">
      <formula>"Adjustment to Income/Expense/Rate Base:"</formula>
    </cfRule>
  </conditionalFormatting>
  <conditionalFormatting sqref="B458">
    <cfRule type="cellIs" dxfId="1309" priority="1786" stopIfTrue="1" operator="equal">
      <formula>"Adjustment to Income/Expense/Rate Base:"</formula>
    </cfRule>
  </conditionalFormatting>
  <conditionalFormatting sqref="B452">
    <cfRule type="cellIs" dxfId="1308" priority="1787" stopIfTrue="1" operator="equal">
      <formula>"Title"</formula>
    </cfRule>
  </conditionalFormatting>
  <conditionalFormatting sqref="B452">
    <cfRule type="cellIs" dxfId="1307" priority="1788" stopIfTrue="1" operator="equal">
      <formula>"Adjustment to Income/Expense/Rate Base:"</formula>
    </cfRule>
  </conditionalFormatting>
  <conditionalFormatting sqref="B459">
    <cfRule type="cellIs" dxfId="1306" priority="1781" stopIfTrue="1" operator="equal">
      <formula>"Adjustment to Income/Expense/Rate Base:"</formula>
    </cfRule>
  </conditionalFormatting>
  <conditionalFormatting sqref="B454">
    <cfRule type="cellIs" dxfId="1305" priority="1784" stopIfTrue="1" operator="equal">
      <formula>"Title"</formula>
    </cfRule>
  </conditionalFormatting>
  <conditionalFormatting sqref="B454">
    <cfRule type="cellIs" dxfId="1304" priority="1785" stopIfTrue="1" operator="equal">
      <formula>"Adjustment to Income/Expense/Rate Base:"</formula>
    </cfRule>
  </conditionalFormatting>
  <conditionalFormatting sqref="B453">
    <cfRule type="cellIs" dxfId="1303" priority="1782" stopIfTrue="1" operator="equal">
      <formula>"Title"</formula>
    </cfRule>
  </conditionalFormatting>
  <conditionalFormatting sqref="B453">
    <cfRule type="cellIs" dxfId="1302" priority="1783" stopIfTrue="1" operator="equal">
      <formula>"Adjustment to Income/Expense/Rate Base:"</formula>
    </cfRule>
  </conditionalFormatting>
  <conditionalFormatting sqref="B455">
    <cfRule type="cellIs" dxfId="1301" priority="1776" stopIfTrue="1" operator="equal">
      <formula>"Adjustment to Income/Expense/Rate Base:"</formula>
    </cfRule>
  </conditionalFormatting>
  <conditionalFormatting sqref="B455">
    <cfRule type="cellIs" dxfId="1300" priority="1769" stopIfTrue="1" operator="equal">
      <formula>"Title"</formula>
    </cfRule>
  </conditionalFormatting>
  <conditionalFormatting sqref="B455">
    <cfRule type="cellIs" dxfId="1299" priority="1770" stopIfTrue="1" operator="equal">
      <formula>"Adjustment to Income/Expense/Rate Base:"</formula>
    </cfRule>
  </conditionalFormatting>
  <conditionalFormatting sqref="B456">
    <cfRule type="cellIs" dxfId="1298" priority="1771" stopIfTrue="1" operator="equal">
      <formula>"Adjustment to Income/Expense/Rate Base:"</formula>
    </cfRule>
  </conditionalFormatting>
  <conditionalFormatting sqref="B451">
    <cfRule type="cellIs" dxfId="1297" priority="1774" stopIfTrue="1" operator="equal">
      <formula>"Title"</formula>
    </cfRule>
  </conditionalFormatting>
  <conditionalFormatting sqref="B451">
    <cfRule type="cellIs" dxfId="1296" priority="1775" stopIfTrue="1" operator="equal">
      <formula>"Adjustment to Income/Expense/Rate Base:"</formula>
    </cfRule>
  </conditionalFormatting>
  <conditionalFormatting sqref="B456">
    <cfRule type="cellIs" dxfId="1295" priority="1764" stopIfTrue="1" operator="equal">
      <formula>"Title"</formula>
    </cfRule>
  </conditionalFormatting>
  <conditionalFormatting sqref="B456">
    <cfRule type="cellIs" dxfId="1294" priority="1765" stopIfTrue="1" operator="equal">
      <formula>"Adjustment to Income/Expense/Rate Base:"</formula>
    </cfRule>
  </conditionalFormatting>
  <conditionalFormatting sqref="B460">
    <cfRule type="cellIs" dxfId="1293" priority="1766" stopIfTrue="1" operator="equal">
      <formula>"Adjustment to Income/Expense/Rate Base:"</formula>
    </cfRule>
  </conditionalFormatting>
  <conditionalFormatting sqref="B454">
    <cfRule type="cellIs" dxfId="1292" priority="1767" stopIfTrue="1" operator="equal">
      <formula>"Title"</formula>
    </cfRule>
  </conditionalFormatting>
  <conditionalFormatting sqref="B454">
    <cfRule type="cellIs" dxfId="1291" priority="1768" stopIfTrue="1" operator="equal">
      <formula>"Adjustment to Income/Expense/Rate Base:"</formula>
    </cfRule>
  </conditionalFormatting>
  <conditionalFormatting sqref="B461">
    <cfRule type="cellIs" dxfId="1290" priority="1761" stopIfTrue="1" operator="equal">
      <formula>"Adjustment to Income/Expense/Rate Base:"</formula>
    </cfRule>
  </conditionalFormatting>
  <conditionalFormatting sqref="B455">
    <cfRule type="cellIs" dxfId="1289" priority="1762" stopIfTrue="1" operator="equal">
      <formula>"Title"</formula>
    </cfRule>
  </conditionalFormatting>
  <conditionalFormatting sqref="B455">
    <cfRule type="cellIs" dxfId="1288" priority="1763" stopIfTrue="1" operator="equal">
      <formula>"Adjustment to Income/Expense/Rate Base:"</formula>
    </cfRule>
  </conditionalFormatting>
  <conditionalFormatting sqref="B457">
    <cfRule type="cellIs" dxfId="1287" priority="1756" stopIfTrue="1" operator="equal">
      <formula>"Adjustment to Income/Expense/Rate Base:"</formula>
    </cfRule>
  </conditionalFormatting>
  <conditionalFormatting sqref="B452">
    <cfRule type="cellIs" dxfId="1286" priority="1759" stopIfTrue="1" operator="equal">
      <formula>"Title"</formula>
    </cfRule>
  </conditionalFormatting>
  <conditionalFormatting sqref="B452">
    <cfRule type="cellIs" dxfId="1285" priority="1760" stopIfTrue="1" operator="equal">
      <formula>"Adjustment to Income/Expense/Rate Base:"</formula>
    </cfRule>
  </conditionalFormatting>
  <conditionalFormatting sqref="B451">
    <cfRule type="cellIs" dxfId="1284" priority="1757" stopIfTrue="1" operator="equal">
      <formula>"Title"</formula>
    </cfRule>
  </conditionalFormatting>
  <conditionalFormatting sqref="B451">
    <cfRule type="cellIs" dxfId="1283" priority="1758" stopIfTrue="1" operator="equal">
      <formula>"Adjustment to Income/Expense/Rate Base:"</formula>
    </cfRule>
  </conditionalFormatting>
  <conditionalFormatting sqref="B458">
    <cfRule type="cellIs" dxfId="1282" priority="1751" stopIfTrue="1" operator="equal">
      <formula>"Adjustment to Income/Expense/Rate Base:"</formula>
    </cfRule>
  </conditionalFormatting>
  <conditionalFormatting sqref="B453">
    <cfRule type="cellIs" dxfId="1281" priority="1754" stopIfTrue="1" operator="equal">
      <formula>"Title"</formula>
    </cfRule>
  </conditionalFormatting>
  <conditionalFormatting sqref="B453">
    <cfRule type="cellIs" dxfId="1280" priority="1755" stopIfTrue="1" operator="equal">
      <formula>"Adjustment to Income/Expense/Rate Base:"</formula>
    </cfRule>
  </conditionalFormatting>
  <conditionalFormatting sqref="B452">
    <cfRule type="cellIs" dxfId="1279" priority="1752" stopIfTrue="1" operator="equal">
      <formula>"Title"</formula>
    </cfRule>
  </conditionalFormatting>
  <conditionalFormatting sqref="B452">
    <cfRule type="cellIs" dxfId="1278" priority="1753" stopIfTrue="1" operator="equal">
      <formula>"Adjustment to Income/Expense/Rate Base:"</formula>
    </cfRule>
  </conditionalFormatting>
  <conditionalFormatting sqref="B459">
    <cfRule type="cellIs" dxfId="1277" priority="1746" stopIfTrue="1" operator="equal">
      <formula>"Adjustment to Income/Expense/Rate Base:"</formula>
    </cfRule>
  </conditionalFormatting>
  <conditionalFormatting sqref="B454">
    <cfRule type="cellIs" dxfId="1276" priority="1749" stopIfTrue="1" operator="equal">
      <formula>"Title"</formula>
    </cfRule>
  </conditionalFormatting>
  <conditionalFormatting sqref="B454">
    <cfRule type="cellIs" dxfId="1275" priority="1750" stopIfTrue="1" operator="equal">
      <formula>"Adjustment to Income/Expense/Rate Base:"</formula>
    </cfRule>
  </conditionalFormatting>
  <conditionalFormatting sqref="B453">
    <cfRule type="cellIs" dxfId="1274" priority="1747" stopIfTrue="1" operator="equal">
      <formula>"Title"</formula>
    </cfRule>
  </conditionalFormatting>
  <conditionalFormatting sqref="B453">
    <cfRule type="cellIs" dxfId="1273" priority="1748" stopIfTrue="1" operator="equal">
      <formula>"Adjustment to Income/Expense/Rate Base:"</formula>
    </cfRule>
  </conditionalFormatting>
  <conditionalFormatting sqref="B460">
    <cfRule type="cellIs" dxfId="1272" priority="1741" stopIfTrue="1" operator="equal">
      <formula>"Adjustment to Income/Expense/Rate Base:"</formula>
    </cfRule>
  </conditionalFormatting>
  <conditionalFormatting sqref="B455">
    <cfRule type="cellIs" dxfId="1271" priority="1744" stopIfTrue="1" operator="equal">
      <formula>"Title"</formula>
    </cfRule>
  </conditionalFormatting>
  <conditionalFormatting sqref="B455">
    <cfRule type="cellIs" dxfId="1270" priority="1745" stopIfTrue="1" operator="equal">
      <formula>"Adjustment to Income/Expense/Rate Base:"</formula>
    </cfRule>
  </conditionalFormatting>
  <conditionalFormatting sqref="B454">
    <cfRule type="cellIs" dxfId="1269" priority="1742" stopIfTrue="1" operator="equal">
      <formula>"Title"</formula>
    </cfRule>
  </conditionalFormatting>
  <conditionalFormatting sqref="B454">
    <cfRule type="cellIs" dxfId="1268" priority="1743" stopIfTrue="1" operator="equal">
      <formula>"Adjustment to Income/Expense/Rate Base:"</formula>
    </cfRule>
  </conditionalFormatting>
  <conditionalFormatting sqref="B456">
    <cfRule type="cellIs" dxfId="1267" priority="1736" stopIfTrue="1" operator="equal">
      <formula>"Adjustment to Income/Expense/Rate Base:"</formula>
    </cfRule>
  </conditionalFormatting>
  <conditionalFormatting sqref="B451">
    <cfRule type="cellIs" dxfId="1266" priority="1739" stopIfTrue="1" operator="equal">
      <formula>"Title"</formula>
    </cfRule>
  </conditionalFormatting>
  <conditionalFormatting sqref="B451">
    <cfRule type="cellIs" dxfId="1265" priority="1740" stopIfTrue="1" operator="equal">
      <formula>"Adjustment to Income/Expense/Rate Base:"</formula>
    </cfRule>
  </conditionalFormatting>
  <conditionalFormatting sqref="B457">
    <cfRule type="cellIs" dxfId="1264" priority="1731" stopIfTrue="1" operator="equal">
      <formula>"Adjustment to Income/Expense/Rate Base:"</formula>
    </cfRule>
  </conditionalFormatting>
  <conditionalFormatting sqref="B452">
    <cfRule type="cellIs" dxfId="1263" priority="1734" stopIfTrue="1" operator="equal">
      <formula>"Title"</formula>
    </cfRule>
  </conditionalFormatting>
  <conditionalFormatting sqref="B452">
    <cfRule type="cellIs" dxfId="1262" priority="1735" stopIfTrue="1" operator="equal">
      <formula>"Adjustment to Income/Expense/Rate Base:"</formula>
    </cfRule>
  </conditionalFormatting>
  <conditionalFormatting sqref="B451">
    <cfRule type="cellIs" dxfId="1261" priority="1732" stopIfTrue="1" operator="equal">
      <formula>"Title"</formula>
    </cfRule>
  </conditionalFormatting>
  <conditionalFormatting sqref="B451">
    <cfRule type="cellIs" dxfId="1260" priority="1733" stopIfTrue="1" operator="equal">
      <formula>"Adjustment to Income/Expense/Rate Base:"</formula>
    </cfRule>
  </conditionalFormatting>
  <conditionalFormatting sqref="B455">
    <cfRule type="cellIs" dxfId="1259" priority="1726" stopIfTrue="1" operator="equal">
      <formula>"Adjustment to Income/Expense/Rate Base:"</formula>
    </cfRule>
  </conditionalFormatting>
  <conditionalFormatting sqref="B456">
    <cfRule type="cellIs" dxfId="1258" priority="1721" stopIfTrue="1" operator="equal">
      <formula>"Adjustment to Income/Expense/Rate Base:"</formula>
    </cfRule>
  </conditionalFormatting>
  <conditionalFormatting sqref="B451">
    <cfRule type="cellIs" dxfId="1257" priority="1724" stopIfTrue="1" operator="equal">
      <formula>"Title"</formula>
    </cfRule>
  </conditionalFormatting>
  <conditionalFormatting sqref="B451">
    <cfRule type="cellIs" dxfId="1256" priority="1725" stopIfTrue="1" operator="equal">
      <formula>"Adjustment to Income/Expense/Rate Base:"</formula>
    </cfRule>
  </conditionalFormatting>
  <conditionalFormatting sqref="B452">
    <cfRule type="cellIs" dxfId="1255" priority="1716" stopIfTrue="1" operator="equal">
      <formula>"Adjustment to Income/Expense/Rate Base:"</formula>
    </cfRule>
  </conditionalFormatting>
  <conditionalFormatting sqref="B453">
    <cfRule type="cellIs" dxfId="1254" priority="1711" stopIfTrue="1" operator="equal">
      <formula>"Adjustment to Income/Expense/Rate Base:"</formula>
    </cfRule>
  </conditionalFormatting>
  <conditionalFormatting sqref="B454">
    <cfRule type="cellIs" dxfId="1253" priority="1706" stopIfTrue="1" operator="equal">
      <formula>"Adjustment to Income/Expense/Rate Base:"</formula>
    </cfRule>
  </conditionalFormatting>
  <conditionalFormatting sqref="B455">
    <cfRule type="cellIs" dxfId="1252" priority="1701" stopIfTrue="1" operator="equal">
      <formula>"Adjustment to Income/Expense/Rate Base:"</formula>
    </cfRule>
  </conditionalFormatting>
  <conditionalFormatting sqref="B451">
    <cfRule type="cellIs" dxfId="1251" priority="1696" stopIfTrue="1" operator="equal">
      <formula>"Adjustment to Income/Expense/Rate Base:"</formula>
    </cfRule>
  </conditionalFormatting>
  <conditionalFormatting sqref="B452">
    <cfRule type="cellIs" dxfId="1250" priority="1691" stopIfTrue="1" operator="equal">
      <formula>"Adjustment to Income/Expense/Rate Base:"</formula>
    </cfRule>
  </conditionalFormatting>
  <conditionalFormatting sqref="B456">
    <cfRule type="cellIs" dxfId="1249" priority="1686" stopIfTrue="1" operator="equal">
      <formula>"Adjustment to Income/Expense/Rate Base:"</formula>
    </cfRule>
  </conditionalFormatting>
  <conditionalFormatting sqref="B451">
    <cfRule type="cellIs" dxfId="1248" priority="1689" stopIfTrue="1" operator="equal">
      <formula>"Title"</formula>
    </cfRule>
  </conditionalFormatting>
  <conditionalFormatting sqref="B451">
    <cfRule type="cellIs" dxfId="1247" priority="1690" stopIfTrue="1" operator="equal">
      <formula>"Adjustment to Income/Expense/Rate Base:"</formula>
    </cfRule>
  </conditionalFormatting>
  <conditionalFormatting sqref="B457">
    <cfRule type="cellIs" dxfId="1246" priority="1681" stopIfTrue="1" operator="equal">
      <formula>"Adjustment to Income/Expense/Rate Base:"</formula>
    </cfRule>
  </conditionalFormatting>
  <conditionalFormatting sqref="B452">
    <cfRule type="cellIs" dxfId="1245" priority="1684" stopIfTrue="1" operator="equal">
      <formula>"Title"</formula>
    </cfRule>
  </conditionalFormatting>
  <conditionalFormatting sqref="B452">
    <cfRule type="cellIs" dxfId="1244" priority="1685" stopIfTrue="1" operator="equal">
      <formula>"Adjustment to Income/Expense/Rate Base:"</formula>
    </cfRule>
  </conditionalFormatting>
  <conditionalFormatting sqref="B451">
    <cfRule type="cellIs" dxfId="1243" priority="1682" stopIfTrue="1" operator="equal">
      <formula>"Title"</formula>
    </cfRule>
  </conditionalFormatting>
  <conditionalFormatting sqref="B451">
    <cfRule type="cellIs" dxfId="1242" priority="1683" stopIfTrue="1" operator="equal">
      <formula>"Adjustment to Income/Expense/Rate Base:"</formula>
    </cfRule>
  </conditionalFormatting>
  <conditionalFormatting sqref="B453">
    <cfRule type="cellIs" dxfId="1241" priority="1676" stopIfTrue="1" operator="equal">
      <formula>"Adjustment to Income/Expense/Rate Base:"</formula>
    </cfRule>
  </conditionalFormatting>
  <conditionalFormatting sqref="B454">
    <cfRule type="cellIs" dxfId="1240" priority="1671" stopIfTrue="1" operator="equal">
      <formula>"Adjustment to Income/Expense/Rate Base:"</formula>
    </cfRule>
  </conditionalFormatting>
  <conditionalFormatting sqref="B455">
    <cfRule type="cellIs" dxfId="1239" priority="1666" stopIfTrue="1" operator="equal">
      <formula>"Adjustment to Income/Expense/Rate Base:"</formula>
    </cfRule>
  </conditionalFormatting>
  <conditionalFormatting sqref="B456">
    <cfRule type="cellIs" dxfId="1238" priority="1661" stopIfTrue="1" operator="equal">
      <formula>"Adjustment to Income/Expense/Rate Base:"</formula>
    </cfRule>
  </conditionalFormatting>
  <conditionalFormatting sqref="B451">
    <cfRule type="cellIs" dxfId="1237" priority="1664" stopIfTrue="1" operator="equal">
      <formula>"Title"</formula>
    </cfRule>
  </conditionalFormatting>
  <conditionalFormatting sqref="B451">
    <cfRule type="cellIs" dxfId="1236" priority="1665" stopIfTrue="1" operator="equal">
      <formula>"Adjustment to Income/Expense/Rate Base:"</formula>
    </cfRule>
  </conditionalFormatting>
  <conditionalFormatting sqref="B452">
    <cfRule type="cellIs" dxfId="1235" priority="1656" stopIfTrue="1" operator="equal">
      <formula>"Adjustment to Income/Expense/Rate Base:"</formula>
    </cfRule>
  </conditionalFormatting>
  <conditionalFormatting sqref="B453">
    <cfRule type="cellIs" dxfId="1234" priority="1651" stopIfTrue="1" operator="equal">
      <formula>"Adjustment to Income/Expense/Rate Base:"</formula>
    </cfRule>
  </conditionalFormatting>
  <conditionalFormatting sqref="B458">
    <cfRule type="cellIs" dxfId="1233" priority="1646" stopIfTrue="1" operator="equal">
      <formula>"Adjustment to Income/Expense/Rate Base:"</formula>
    </cfRule>
  </conditionalFormatting>
  <conditionalFormatting sqref="B453">
    <cfRule type="cellIs" dxfId="1232" priority="1649" stopIfTrue="1" operator="equal">
      <formula>"Title"</formula>
    </cfRule>
  </conditionalFormatting>
  <conditionalFormatting sqref="B453">
    <cfRule type="cellIs" dxfId="1231" priority="1650" stopIfTrue="1" operator="equal">
      <formula>"Adjustment to Income/Expense/Rate Base:"</formula>
    </cfRule>
  </conditionalFormatting>
  <conditionalFormatting sqref="B452">
    <cfRule type="cellIs" dxfId="1230" priority="1647" stopIfTrue="1" operator="equal">
      <formula>"Title"</formula>
    </cfRule>
  </conditionalFormatting>
  <conditionalFormatting sqref="B452">
    <cfRule type="cellIs" dxfId="1229" priority="1648" stopIfTrue="1" operator="equal">
      <formula>"Adjustment to Income/Expense/Rate Base:"</formula>
    </cfRule>
  </conditionalFormatting>
  <conditionalFormatting sqref="B459">
    <cfRule type="cellIs" dxfId="1228" priority="1641" stopIfTrue="1" operator="equal">
      <formula>"Adjustment to Income/Expense/Rate Base:"</formula>
    </cfRule>
  </conditionalFormatting>
  <conditionalFormatting sqref="B454">
    <cfRule type="cellIs" dxfId="1227" priority="1644" stopIfTrue="1" operator="equal">
      <formula>"Title"</formula>
    </cfRule>
  </conditionalFormatting>
  <conditionalFormatting sqref="B454">
    <cfRule type="cellIs" dxfId="1226" priority="1645" stopIfTrue="1" operator="equal">
      <formula>"Adjustment to Income/Expense/Rate Base:"</formula>
    </cfRule>
  </conditionalFormatting>
  <conditionalFormatting sqref="B453">
    <cfRule type="cellIs" dxfId="1225" priority="1642" stopIfTrue="1" operator="equal">
      <formula>"Title"</formula>
    </cfRule>
  </conditionalFormatting>
  <conditionalFormatting sqref="B453">
    <cfRule type="cellIs" dxfId="1224" priority="1643" stopIfTrue="1" operator="equal">
      <formula>"Adjustment to Income/Expense/Rate Base:"</formula>
    </cfRule>
  </conditionalFormatting>
  <conditionalFormatting sqref="B455">
    <cfRule type="cellIs" dxfId="1223" priority="1636" stopIfTrue="1" operator="equal">
      <formula>"Adjustment to Income/Expense/Rate Base:"</formula>
    </cfRule>
  </conditionalFormatting>
  <conditionalFormatting sqref="B452">
    <cfRule type="cellIs" dxfId="1222" priority="1629" stopIfTrue="1" operator="equal">
      <formula>"Title"</formula>
    </cfRule>
  </conditionalFormatting>
  <conditionalFormatting sqref="B452">
    <cfRule type="cellIs" dxfId="1221" priority="1630" stopIfTrue="1" operator="equal">
      <formula>"Adjustment to Income/Expense/Rate Base:"</formula>
    </cfRule>
  </conditionalFormatting>
  <conditionalFormatting sqref="B456">
    <cfRule type="cellIs" dxfId="1220" priority="1631" stopIfTrue="1" operator="equal">
      <formula>"Adjustment to Income/Expense/Rate Base:"</formula>
    </cfRule>
  </conditionalFormatting>
  <conditionalFormatting sqref="B451">
    <cfRule type="cellIs" dxfId="1219" priority="1634" stopIfTrue="1" operator="equal">
      <formula>"Title"</formula>
    </cfRule>
  </conditionalFormatting>
  <conditionalFormatting sqref="B451">
    <cfRule type="cellIs" dxfId="1218" priority="1635" stopIfTrue="1" operator="equal">
      <formula>"Adjustment to Income/Expense/Rate Base:"</formula>
    </cfRule>
  </conditionalFormatting>
  <conditionalFormatting sqref="B453">
    <cfRule type="cellIs" dxfId="1217" priority="1624" stopIfTrue="1" operator="equal">
      <formula>"Title"</formula>
    </cfRule>
  </conditionalFormatting>
  <conditionalFormatting sqref="B453">
    <cfRule type="cellIs" dxfId="1216" priority="1625" stopIfTrue="1" operator="equal">
      <formula>"Adjustment to Income/Expense/Rate Base:"</formula>
    </cfRule>
  </conditionalFormatting>
  <conditionalFormatting sqref="B457">
    <cfRule type="cellIs" dxfId="1215" priority="1626" stopIfTrue="1" operator="equal">
      <formula>"Adjustment to Income/Expense/Rate Base:"</formula>
    </cfRule>
  </conditionalFormatting>
  <conditionalFormatting sqref="B451">
    <cfRule type="cellIs" dxfId="1214" priority="1627" stopIfTrue="1" operator="equal">
      <formula>"Title"</formula>
    </cfRule>
  </conditionalFormatting>
  <conditionalFormatting sqref="B451">
    <cfRule type="cellIs" dxfId="1213" priority="1628" stopIfTrue="1" operator="equal">
      <formula>"Adjustment to Income/Expense/Rate Base:"</formula>
    </cfRule>
  </conditionalFormatting>
  <conditionalFormatting sqref="B458">
    <cfRule type="cellIs" dxfId="1212" priority="1621" stopIfTrue="1" operator="equal">
      <formula>"Adjustment to Income/Expense/Rate Base:"</formula>
    </cfRule>
  </conditionalFormatting>
  <conditionalFormatting sqref="B452">
    <cfRule type="cellIs" dxfId="1211" priority="1622" stopIfTrue="1" operator="equal">
      <formula>"Title"</formula>
    </cfRule>
  </conditionalFormatting>
  <conditionalFormatting sqref="B452">
    <cfRule type="cellIs" dxfId="1210" priority="1623" stopIfTrue="1" operator="equal">
      <formula>"Adjustment to Income/Expense/Rate Base:"</formula>
    </cfRule>
  </conditionalFormatting>
  <conditionalFormatting sqref="B454">
    <cfRule type="cellIs" dxfId="1209" priority="1616" stopIfTrue="1" operator="equal">
      <formula>"Adjustment to Income/Expense/Rate Base:"</formula>
    </cfRule>
  </conditionalFormatting>
  <conditionalFormatting sqref="B455">
    <cfRule type="cellIs" dxfId="1208" priority="1611" stopIfTrue="1" operator="equal">
      <formula>"Adjustment to Income/Expense/Rate Base:"</formula>
    </cfRule>
  </conditionalFormatting>
  <conditionalFormatting sqref="B455">
    <cfRule type="cellIs" dxfId="1207" priority="1604" stopIfTrue="1" operator="equal">
      <formula>"Title"</formula>
    </cfRule>
  </conditionalFormatting>
  <conditionalFormatting sqref="B455">
    <cfRule type="cellIs" dxfId="1206" priority="1605" stopIfTrue="1" operator="equal">
      <formula>"Adjustment to Income/Expense/Rate Base:"</formula>
    </cfRule>
  </conditionalFormatting>
  <conditionalFormatting sqref="B459">
    <cfRule type="cellIs" dxfId="1205" priority="1606" stopIfTrue="1" operator="equal">
      <formula>"Adjustment to Income/Expense/Rate Base:"</formula>
    </cfRule>
  </conditionalFormatting>
  <conditionalFormatting sqref="B454">
    <cfRule type="cellIs" dxfId="1204" priority="1609" stopIfTrue="1" operator="equal">
      <formula>"Title"</formula>
    </cfRule>
  </conditionalFormatting>
  <conditionalFormatting sqref="B454">
    <cfRule type="cellIs" dxfId="1203" priority="1610" stopIfTrue="1" operator="equal">
      <formula>"Adjustment to Income/Expense/Rate Base:"</formula>
    </cfRule>
  </conditionalFormatting>
  <conditionalFormatting sqref="B453">
    <cfRule type="cellIs" dxfId="1202" priority="1607" stopIfTrue="1" operator="equal">
      <formula>"Title"</formula>
    </cfRule>
  </conditionalFormatting>
  <conditionalFormatting sqref="B453">
    <cfRule type="cellIs" dxfId="1201" priority="1608" stopIfTrue="1" operator="equal">
      <formula>"Adjustment to Income/Expense/Rate Base:"</formula>
    </cfRule>
  </conditionalFormatting>
  <conditionalFormatting sqref="B460">
    <cfRule type="cellIs" dxfId="1200" priority="1601" stopIfTrue="1" operator="equal">
      <formula>"Adjustment to Income/Expense/Rate Base:"</formula>
    </cfRule>
  </conditionalFormatting>
  <conditionalFormatting sqref="B454">
    <cfRule type="cellIs" dxfId="1199" priority="1602" stopIfTrue="1" operator="equal">
      <formula>"Title"</formula>
    </cfRule>
  </conditionalFormatting>
  <conditionalFormatting sqref="B454">
    <cfRule type="cellIs" dxfId="1198" priority="1603" stopIfTrue="1" operator="equal">
      <formula>"Adjustment to Income/Expense/Rate Base:"</formula>
    </cfRule>
  </conditionalFormatting>
  <conditionalFormatting sqref="B456">
    <cfRule type="cellIs" dxfId="1197" priority="1596" stopIfTrue="1" operator="equal">
      <formula>"Adjustment to Income/Expense/Rate Base:"</formula>
    </cfRule>
  </conditionalFormatting>
  <conditionalFormatting sqref="B451">
    <cfRule type="cellIs" dxfId="1196" priority="1599" stopIfTrue="1" operator="equal">
      <formula>"Title"</formula>
    </cfRule>
  </conditionalFormatting>
  <conditionalFormatting sqref="B451">
    <cfRule type="cellIs" dxfId="1195" priority="1600" stopIfTrue="1" operator="equal">
      <formula>"Adjustment to Income/Expense/Rate Base:"</formula>
    </cfRule>
  </conditionalFormatting>
  <conditionalFormatting sqref="B453">
    <cfRule type="cellIs" dxfId="1194" priority="1589" stopIfTrue="1" operator="equal">
      <formula>"Title"</formula>
    </cfRule>
  </conditionalFormatting>
  <conditionalFormatting sqref="B453">
    <cfRule type="cellIs" dxfId="1193" priority="1590" stopIfTrue="1" operator="equal">
      <formula>"Adjustment to Income/Expense/Rate Base:"</formula>
    </cfRule>
  </conditionalFormatting>
  <conditionalFormatting sqref="B457">
    <cfRule type="cellIs" dxfId="1192" priority="1591" stopIfTrue="1" operator="equal">
      <formula>"Adjustment to Income/Expense/Rate Base:"</formula>
    </cfRule>
  </conditionalFormatting>
  <conditionalFormatting sqref="B452">
    <cfRule type="cellIs" dxfId="1191" priority="1594" stopIfTrue="1" operator="equal">
      <formula>"Title"</formula>
    </cfRule>
  </conditionalFormatting>
  <conditionalFormatting sqref="B452">
    <cfRule type="cellIs" dxfId="1190" priority="1595" stopIfTrue="1" operator="equal">
      <formula>"Adjustment to Income/Expense/Rate Base:"</formula>
    </cfRule>
  </conditionalFormatting>
  <conditionalFormatting sqref="B451">
    <cfRule type="cellIs" dxfId="1189" priority="1592" stopIfTrue="1" operator="equal">
      <formula>"Title"</formula>
    </cfRule>
  </conditionalFormatting>
  <conditionalFormatting sqref="B451">
    <cfRule type="cellIs" dxfId="1188" priority="1593" stopIfTrue="1" operator="equal">
      <formula>"Adjustment to Income/Expense/Rate Base:"</formula>
    </cfRule>
  </conditionalFormatting>
  <conditionalFormatting sqref="B458">
    <cfRule type="cellIs" dxfId="1187" priority="1586" stopIfTrue="1" operator="equal">
      <formula>"Adjustment to Income/Expense/Rate Base:"</formula>
    </cfRule>
  </conditionalFormatting>
  <conditionalFormatting sqref="B452">
    <cfRule type="cellIs" dxfId="1186" priority="1587" stopIfTrue="1" operator="equal">
      <formula>"Title"</formula>
    </cfRule>
  </conditionalFormatting>
  <conditionalFormatting sqref="B452">
    <cfRule type="cellIs" dxfId="1185" priority="1588" stopIfTrue="1" operator="equal">
      <formula>"Adjustment to Income/Expense/Rate Base:"</formula>
    </cfRule>
  </conditionalFormatting>
  <conditionalFormatting sqref="B459">
    <cfRule type="cellIs" dxfId="1184" priority="1581" stopIfTrue="1" operator="equal">
      <formula>"Adjustment to Income/Expense/Rate Base:"</formula>
    </cfRule>
  </conditionalFormatting>
  <conditionalFormatting sqref="B454">
    <cfRule type="cellIs" dxfId="1183" priority="1584" stopIfTrue="1" operator="equal">
      <formula>"Title"</formula>
    </cfRule>
  </conditionalFormatting>
  <conditionalFormatting sqref="B454">
    <cfRule type="cellIs" dxfId="1182" priority="1585" stopIfTrue="1" operator="equal">
      <formula>"Adjustment to Income/Expense/Rate Base:"</formula>
    </cfRule>
  </conditionalFormatting>
  <conditionalFormatting sqref="B453">
    <cfRule type="cellIs" dxfId="1181" priority="1582" stopIfTrue="1" operator="equal">
      <formula>"Title"</formula>
    </cfRule>
  </conditionalFormatting>
  <conditionalFormatting sqref="B453">
    <cfRule type="cellIs" dxfId="1180" priority="1583" stopIfTrue="1" operator="equal">
      <formula>"Adjustment to Income/Expense/Rate Base:"</formula>
    </cfRule>
  </conditionalFormatting>
  <conditionalFormatting sqref="B455">
    <cfRule type="cellIs" dxfId="1179" priority="1576" stopIfTrue="1" operator="equal">
      <formula>"Adjustment to Income/Expense/Rate Base:"</formula>
    </cfRule>
  </conditionalFormatting>
  <conditionalFormatting sqref="B456">
    <cfRule type="cellIs" dxfId="1178" priority="1571" stopIfTrue="1" operator="equal">
      <formula>"Adjustment to Income/Expense/Rate Base:"</formula>
    </cfRule>
  </conditionalFormatting>
  <conditionalFormatting sqref="B451">
    <cfRule type="cellIs" dxfId="1177" priority="1574" stopIfTrue="1" operator="equal">
      <formula>"Title"</formula>
    </cfRule>
  </conditionalFormatting>
  <conditionalFormatting sqref="B451">
    <cfRule type="cellIs" dxfId="1176" priority="1575" stopIfTrue="1" operator="equal">
      <formula>"Adjustment to Income/Expense/Rate Base:"</formula>
    </cfRule>
  </conditionalFormatting>
  <conditionalFormatting sqref="B454">
    <cfRule type="cellIs" dxfId="1175" priority="1566" stopIfTrue="1" operator="equal">
      <formula>"Adjustment to Income/Expense/Rate Base:"</formula>
    </cfRule>
  </conditionalFormatting>
  <conditionalFormatting sqref="B455">
    <cfRule type="cellIs" dxfId="1174" priority="1561" stopIfTrue="1" operator="equal">
      <formula>"Adjustment to Income/Expense/Rate Base:"</formula>
    </cfRule>
  </conditionalFormatting>
  <conditionalFormatting sqref="B451">
    <cfRule type="cellIs" dxfId="1173" priority="1556" stopIfTrue="1" operator="equal">
      <formula>"Adjustment to Income/Expense/Rate Base:"</formula>
    </cfRule>
  </conditionalFormatting>
  <conditionalFormatting sqref="B452">
    <cfRule type="cellIs" dxfId="1172" priority="1551" stopIfTrue="1" operator="equal">
      <formula>"Adjustment to Income/Expense/Rate Base:"</formula>
    </cfRule>
  </conditionalFormatting>
  <conditionalFormatting sqref="B453">
    <cfRule type="cellIs" dxfId="1171" priority="1546" stopIfTrue="1" operator="equal">
      <formula>"Adjustment to Income/Expense/Rate Base:"</formula>
    </cfRule>
  </conditionalFormatting>
  <conditionalFormatting sqref="B454">
    <cfRule type="cellIs" dxfId="1170" priority="1541" stopIfTrue="1" operator="equal">
      <formula>"Adjustment to Income/Expense/Rate Base:"</formula>
    </cfRule>
  </conditionalFormatting>
  <conditionalFormatting sqref="B451">
    <cfRule type="cellIs" dxfId="1169" priority="1531" stopIfTrue="1" operator="equal">
      <formula>"Adjustment to Income/Expense/Rate Base:"</formula>
    </cfRule>
  </conditionalFormatting>
  <conditionalFormatting sqref="B455">
    <cfRule type="cellIs" dxfId="1168" priority="1526" stopIfTrue="1" operator="equal">
      <formula>"Adjustment to Income/Expense/Rate Base:"</formula>
    </cfRule>
  </conditionalFormatting>
  <conditionalFormatting sqref="B456">
    <cfRule type="cellIs" dxfId="1167" priority="1521" stopIfTrue="1" operator="equal">
      <formula>"Adjustment to Income/Expense/Rate Base:"</formula>
    </cfRule>
  </conditionalFormatting>
  <conditionalFormatting sqref="B451">
    <cfRule type="cellIs" dxfId="1166" priority="1524" stopIfTrue="1" operator="equal">
      <formula>"Title"</formula>
    </cfRule>
  </conditionalFormatting>
  <conditionalFormatting sqref="B451">
    <cfRule type="cellIs" dxfId="1165" priority="1525" stopIfTrue="1" operator="equal">
      <formula>"Adjustment to Income/Expense/Rate Base:"</formula>
    </cfRule>
  </conditionalFormatting>
  <conditionalFormatting sqref="B452">
    <cfRule type="cellIs" dxfId="1164" priority="1516" stopIfTrue="1" operator="equal">
      <formula>"Adjustment to Income/Expense/Rate Base:"</formula>
    </cfRule>
  </conditionalFormatting>
  <conditionalFormatting sqref="B453">
    <cfRule type="cellIs" dxfId="1163" priority="1511" stopIfTrue="1" operator="equal">
      <formula>"Adjustment to Income/Expense/Rate Base:"</formula>
    </cfRule>
  </conditionalFormatting>
  <conditionalFormatting sqref="B454">
    <cfRule type="cellIs" dxfId="1162" priority="1506" stopIfTrue="1" operator="equal">
      <formula>"Adjustment to Income/Expense/Rate Base:"</formula>
    </cfRule>
  </conditionalFormatting>
  <conditionalFormatting sqref="B455">
    <cfRule type="cellIs" dxfId="1161" priority="1501" stopIfTrue="1" operator="equal">
      <formula>"Adjustment to Income/Expense/Rate Base:"</formula>
    </cfRule>
  </conditionalFormatting>
  <conditionalFormatting sqref="B451">
    <cfRule type="cellIs" dxfId="1160" priority="1496" stopIfTrue="1" operator="equal">
      <formula>"Adjustment to Income/Expense/Rate Base:"</formula>
    </cfRule>
  </conditionalFormatting>
  <conditionalFormatting sqref="B452">
    <cfRule type="cellIs" dxfId="1159" priority="1491" stopIfTrue="1" operator="equal">
      <formula>"Adjustment to Income/Expense/Rate Base:"</formula>
    </cfRule>
  </conditionalFormatting>
  <conditionalFormatting sqref="B457">
    <cfRule type="cellIs" dxfId="1158" priority="1486" stopIfTrue="1" operator="equal">
      <formula>"Adjustment to Income/Expense/Rate Base:"</formula>
    </cfRule>
  </conditionalFormatting>
  <conditionalFormatting sqref="B452">
    <cfRule type="cellIs" dxfId="1157" priority="1489" stopIfTrue="1" operator="equal">
      <formula>"Title"</formula>
    </cfRule>
  </conditionalFormatting>
  <conditionalFormatting sqref="B452">
    <cfRule type="cellIs" dxfId="1156" priority="1490" stopIfTrue="1" operator="equal">
      <formula>"Adjustment to Income/Expense/Rate Base:"</formula>
    </cfRule>
  </conditionalFormatting>
  <conditionalFormatting sqref="B451">
    <cfRule type="cellIs" dxfId="1155" priority="1487" stopIfTrue="1" operator="equal">
      <formula>"Title"</formula>
    </cfRule>
  </conditionalFormatting>
  <conditionalFormatting sqref="B451">
    <cfRule type="cellIs" dxfId="1154" priority="1488" stopIfTrue="1" operator="equal">
      <formula>"Adjustment to Income/Expense/Rate Base:"</formula>
    </cfRule>
  </conditionalFormatting>
  <conditionalFormatting sqref="B458">
    <cfRule type="cellIs" dxfId="1153" priority="1481" stopIfTrue="1" operator="equal">
      <formula>"Adjustment to Income/Expense/Rate Base:"</formula>
    </cfRule>
  </conditionalFormatting>
  <conditionalFormatting sqref="B453">
    <cfRule type="cellIs" dxfId="1152" priority="1484" stopIfTrue="1" operator="equal">
      <formula>"Title"</formula>
    </cfRule>
  </conditionalFormatting>
  <conditionalFormatting sqref="B453">
    <cfRule type="cellIs" dxfId="1151" priority="1485" stopIfTrue="1" operator="equal">
      <formula>"Adjustment to Income/Expense/Rate Base:"</formula>
    </cfRule>
  </conditionalFormatting>
  <conditionalFormatting sqref="B452">
    <cfRule type="cellIs" dxfId="1150" priority="1482" stopIfTrue="1" operator="equal">
      <formula>"Title"</formula>
    </cfRule>
  </conditionalFormatting>
  <conditionalFormatting sqref="B452">
    <cfRule type="cellIs" dxfId="1149" priority="1483" stopIfTrue="1" operator="equal">
      <formula>"Adjustment to Income/Expense/Rate Base:"</formula>
    </cfRule>
  </conditionalFormatting>
  <conditionalFormatting sqref="B454">
    <cfRule type="cellIs" dxfId="1148" priority="1476" stopIfTrue="1" operator="equal">
      <formula>"Adjustment to Income/Expense/Rate Base:"</formula>
    </cfRule>
  </conditionalFormatting>
  <conditionalFormatting sqref="B455">
    <cfRule type="cellIs" dxfId="1147" priority="1471" stopIfTrue="1" operator="equal">
      <formula>"Adjustment to Income/Expense/Rate Base:"</formula>
    </cfRule>
  </conditionalFormatting>
  <conditionalFormatting sqref="B452">
    <cfRule type="cellIs" dxfId="1146" priority="1464" stopIfTrue="1" operator="equal">
      <formula>"Title"</formula>
    </cfRule>
  </conditionalFormatting>
  <conditionalFormatting sqref="B452">
    <cfRule type="cellIs" dxfId="1145" priority="1465" stopIfTrue="1" operator="equal">
      <formula>"Adjustment to Income/Expense/Rate Base:"</formula>
    </cfRule>
  </conditionalFormatting>
  <conditionalFormatting sqref="B456">
    <cfRule type="cellIs" dxfId="1144" priority="1466" stopIfTrue="1" operator="equal">
      <formula>"Adjustment to Income/Expense/Rate Base:"</formula>
    </cfRule>
  </conditionalFormatting>
  <conditionalFormatting sqref="B451">
    <cfRule type="cellIs" dxfId="1143" priority="1469" stopIfTrue="1" operator="equal">
      <formula>"Title"</formula>
    </cfRule>
  </conditionalFormatting>
  <conditionalFormatting sqref="B451">
    <cfRule type="cellIs" dxfId="1142" priority="1470" stopIfTrue="1" operator="equal">
      <formula>"Adjustment to Income/Expense/Rate Base:"</formula>
    </cfRule>
  </conditionalFormatting>
  <conditionalFormatting sqref="B457">
    <cfRule type="cellIs" dxfId="1141" priority="1461" stopIfTrue="1" operator="equal">
      <formula>"Adjustment to Income/Expense/Rate Base:"</formula>
    </cfRule>
  </conditionalFormatting>
  <conditionalFormatting sqref="B451">
    <cfRule type="cellIs" dxfId="1140" priority="1462" stopIfTrue="1" operator="equal">
      <formula>"Title"</formula>
    </cfRule>
  </conditionalFormatting>
  <conditionalFormatting sqref="B451">
    <cfRule type="cellIs" dxfId="1139" priority="1463" stopIfTrue="1" operator="equal">
      <formula>"Adjustment to Income/Expense/Rate Base:"</formula>
    </cfRule>
  </conditionalFormatting>
  <conditionalFormatting sqref="B453">
    <cfRule type="cellIs" dxfId="1138" priority="1456" stopIfTrue="1" operator="equal">
      <formula>"Adjustment to Income/Expense/Rate Base:"</formula>
    </cfRule>
  </conditionalFormatting>
  <conditionalFormatting sqref="B454">
    <cfRule type="cellIs" dxfId="1137" priority="1451" stopIfTrue="1" operator="equal">
      <formula>"Adjustment to Income/Expense/Rate Base:"</formula>
    </cfRule>
  </conditionalFormatting>
  <conditionalFormatting sqref="B458">
    <cfRule type="cellIs" dxfId="1136" priority="1446" stopIfTrue="1" operator="equal">
      <formula>"Adjustment to Income/Expense/Rate Base:"</formula>
    </cfRule>
  </conditionalFormatting>
  <conditionalFormatting sqref="B453">
    <cfRule type="cellIs" dxfId="1135" priority="1449" stopIfTrue="1" operator="equal">
      <formula>"Title"</formula>
    </cfRule>
  </conditionalFormatting>
  <conditionalFormatting sqref="B453">
    <cfRule type="cellIs" dxfId="1134" priority="1450" stopIfTrue="1" operator="equal">
      <formula>"Adjustment to Income/Expense/Rate Base:"</formula>
    </cfRule>
  </conditionalFormatting>
  <conditionalFormatting sqref="B452">
    <cfRule type="cellIs" dxfId="1133" priority="1447" stopIfTrue="1" operator="equal">
      <formula>"Title"</formula>
    </cfRule>
  </conditionalFormatting>
  <conditionalFormatting sqref="B452">
    <cfRule type="cellIs" dxfId="1132" priority="1448" stopIfTrue="1" operator="equal">
      <formula>"Adjustment to Income/Expense/Rate Base:"</formula>
    </cfRule>
  </conditionalFormatting>
  <conditionalFormatting sqref="B459">
    <cfRule type="cellIs" dxfId="1131" priority="1441" stopIfTrue="1" operator="equal">
      <formula>"Adjustment to Income/Expense/Rate Base:"</formula>
    </cfRule>
  </conditionalFormatting>
  <conditionalFormatting sqref="B454">
    <cfRule type="cellIs" dxfId="1130" priority="1444" stopIfTrue="1" operator="equal">
      <formula>"Title"</formula>
    </cfRule>
  </conditionalFormatting>
  <conditionalFormatting sqref="B454">
    <cfRule type="cellIs" dxfId="1129" priority="1445" stopIfTrue="1" operator="equal">
      <formula>"Adjustment to Income/Expense/Rate Base:"</formula>
    </cfRule>
  </conditionalFormatting>
  <conditionalFormatting sqref="B453">
    <cfRule type="cellIs" dxfId="1128" priority="1442" stopIfTrue="1" operator="equal">
      <formula>"Title"</formula>
    </cfRule>
  </conditionalFormatting>
  <conditionalFormatting sqref="B453">
    <cfRule type="cellIs" dxfId="1127" priority="1443" stopIfTrue="1" operator="equal">
      <formula>"Adjustment to Income/Expense/Rate Base:"</formula>
    </cfRule>
  </conditionalFormatting>
  <conditionalFormatting sqref="B455">
    <cfRule type="cellIs" dxfId="1126" priority="1436" stopIfTrue="1" operator="equal">
      <formula>"Adjustment to Income/Expense/Rate Base:"</formula>
    </cfRule>
  </conditionalFormatting>
  <conditionalFormatting sqref="B452">
    <cfRule type="cellIs" dxfId="1125" priority="1429" stopIfTrue="1" operator="equal">
      <formula>"Title"</formula>
    </cfRule>
  </conditionalFormatting>
  <conditionalFormatting sqref="B452">
    <cfRule type="cellIs" dxfId="1124" priority="1430" stopIfTrue="1" operator="equal">
      <formula>"Adjustment to Income/Expense/Rate Base:"</formula>
    </cfRule>
  </conditionalFormatting>
  <conditionalFormatting sqref="B456">
    <cfRule type="cellIs" dxfId="1123" priority="1431" stopIfTrue="1" operator="equal">
      <formula>"Adjustment to Income/Expense/Rate Base:"</formula>
    </cfRule>
  </conditionalFormatting>
  <conditionalFormatting sqref="B451">
    <cfRule type="cellIs" dxfId="1122" priority="1434" stopIfTrue="1" operator="equal">
      <formula>"Title"</formula>
    </cfRule>
  </conditionalFormatting>
  <conditionalFormatting sqref="B451">
    <cfRule type="cellIs" dxfId="1121" priority="1435" stopIfTrue="1" operator="equal">
      <formula>"Adjustment to Income/Expense/Rate Base:"</formula>
    </cfRule>
  </conditionalFormatting>
  <conditionalFormatting sqref="B453">
    <cfRule type="cellIs" dxfId="1120" priority="1424" stopIfTrue="1" operator="equal">
      <formula>"Title"</formula>
    </cfRule>
  </conditionalFormatting>
  <conditionalFormatting sqref="B453">
    <cfRule type="cellIs" dxfId="1119" priority="1425" stopIfTrue="1" operator="equal">
      <formula>"Adjustment to Income/Expense/Rate Base:"</formula>
    </cfRule>
  </conditionalFormatting>
  <conditionalFormatting sqref="B457">
    <cfRule type="cellIs" dxfId="1118" priority="1426" stopIfTrue="1" operator="equal">
      <formula>"Adjustment to Income/Expense/Rate Base:"</formula>
    </cfRule>
  </conditionalFormatting>
  <conditionalFormatting sqref="B451">
    <cfRule type="cellIs" dxfId="1117" priority="1427" stopIfTrue="1" operator="equal">
      <formula>"Title"</formula>
    </cfRule>
  </conditionalFormatting>
  <conditionalFormatting sqref="B451">
    <cfRule type="cellIs" dxfId="1116" priority="1428" stopIfTrue="1" operator="equal">
      <formula>"Adjustment to Income/Expense/Rate Base:"</formula>
    </cfRule>
  </conditionalFormatting>
  <conditionalFormatting sqref="B458">
    <cfRule type="cellIs" dxfId="1115" priority="1421" stopIfTrue="1" operator="equal">
      <formula>"Adjustment to Income/Expense/Rate Base:"</formula>
    </cfRule>
  </conditionalFormatting>
  <conditionalFormatting sqref="B452">
    <cfRule type="cellIs" dxfId="1114" priority="1422" stopIfTrue="1" operator="equal">
      <formula>"Title"</formula>
    </cfRule>
  </conditionalFormatting>
  <conditionalFormatting sqref="B452">
    <cfRule type="cellIs" dxfId="1113" priority="1423" stopIfTrue="1" operator="equal">
      <formula>"Adjustment to Income/Expense/Rate Base:"</formula>
    </cfRule>
  </conditionalFormatting>
  <conditionalFormatting sqref="B454">
    <cfRule type="cellIs" dxfId="1112" priority="1416" stopIfTrue="1" operator="equal">
      <formula>"Adjustment to Income/Expense/Rate Base:"</formula>
    </cfRule>
  </conditionalFormatting>
  <conditionalFormatting sqref="B455">
    <cfRule type="cellIs" dxfId="1111" priority="1411" stopIfTrue="1" operator="equal">
      <formula>"Adjustment to Income/Expense/Rate Base:"</formula>
    </cfRule>
  </conditionalFormatting>
  <conditionalFormatting sqref="B453">
    <cfRule type="cellIs" dxfId="1110" priority="1406" stopIfTrue="1" operator="equal">
      <formula>"Adjustment to Income/Expense/Rate Base:"</formula>
    </cfRule>
  </conditionalFormatting>
  <conditionalFormatting sqref="B454">
    <cfRule type="cellIs" dxfId="1109" priority="1401" stopIfTrue="1" operator="equal">
      <formula>"Adjustment to Income/Expense/Rate Base:"</formula>
    </cfRule>
  </conditionalFormatting>
  <conditionalFormatting sqref="B451">
    <cfRule type="cellIs" dxfId="1108" priority="1391" stopIfTrue="1" operator="equal">
      <formula>"Adjustment to Income/Expense/Rate Base:"</formula>
    </cfRule>
  </conditionalFormatting>
  <conditionalFormatting sqref="B452">
    <cfRule type="cellIs" dxfId="1107" priority="1386" stopIfTrue="1" operator="equal">
      <formula>"Adjustment to Income/Expense/Rate Base:"</formula>
    </cfRule>
  </conditionalFormatting>
  <conditionalFormatting sqref="B453">
    <cfRule type="cellIs" dxfId="1106" priority="1381" stopIfTrue="1" operator="equal">
      <formula>"Adjustment to Income/Expense/Rate Base:"</formula>
    </cfRule>
  </conditionalFormatting>
  <conditionalFormatting sqref="B454">
    <cfRule type="cellIs" dxfId="1105" priority="1366" stopIfTrue="1" operator="equal">
      <formula>"Adjustment to Income/Expense/Rate Base:"</formula>
    </cfRule>
  </conditionalFormatting>
  <conditionalFormatting sqref="B455">
    <cfRule type="cellIs" dxfId="1104" priority="1361" stopIfTrue="1" operator="equal">
      <formula>"Adjustment to Income/Expense/Rate Base:"</formula>
    </cfRule>
  </conditionalFormatting>
  <conditionalFormatting sqref="B451">
    <cfRule type="cellIs" dxfId="1103" priority="1356" stopIfTrue="1" operator="equal">
      <formula>"Adjustment to Income/Expense/Rate Base:"</formula>
    </cfRule>
  </conditionalFormatting>
  <conditionalFormatting sqref="B452">
    <cfRule type="cellIs" dxfId="1102" priority="1351" stopIfTrue="1" operator="equal">
      <formula>"Adjustment to Income/Expense/Rate Base:"</formula>
    </cfRule>
  </conditionalFormatting>
  <conditionalFormatting sqref="B453">
    <cfRule type="cellIs" dxfId="1101" priority="1346" stopIfTrue="1" operator="equal">
      <formula>"Adjustment to Income/Expense/Rate Base:"</formula>
    </cfRule>
  </conditionalFormatting>
  <conditionalFormatting sqref="B454">
    <cfRule type="cellIs" dxfId="1100" priority="1341" stopIfTrue="1" operator="equal">
      <formula>"Adjustment to Income/Expense/Rate Base:"</formula>
    </cfRule>
  </conditionalFormatting>
  <conditionalFormatting sqref="B456">
    <cfRule type="cellIs" dxfId="1099" priority="1328" stopIfTrue="1" operator="equal">
      <formula>"Adjustment to Income/Expense/Rate Base:"</formula>
    </cfRule>
  </conditionalFormatting>
  <conditionalFormatting sqref="B451">
    <cfRule type="cellIs" dxfId="1098" priority="1331" stopIfTrue="1" operator="equal">
      <formula>"Adjustment to Income/Expense/Rate Base:"</formula>
    </cfRule>
  </conditionalFormatting>
  <conditionalFormatting sqref="B457">
    <cfRule type="cellIs" dxfId="1097" priority="1329" stopIfTrue="1" operator="equal">
      <formula>"Title"</formula>
    </cfRule>
  </conditionalFormatting>
  <conditionalFormatting sqref="B457">
    <cfRule type="cellIs" dxfId="1096" priority="1330" stopIfTrue="1" operator="equal">
      <formula>"Adjustment to Income/Expense/Rate Base:"</formula>
    </cfRule>
  </conditionalFormatting>
  <conditionalFormatting sqref="B456">
    <cfRule type="cellIs" dxfId="1095" priority="1327" stopIfTrue="1" operator="equal">
      <formula>"Title"</formula>
    </cfRule>
  </conditionalFormatting>
  <conditionalFormatting sqref="B458">
    <cfRule type="cellIs" dxfId="1094" priority="1325" stopIfTrue="1" operator="equal">
      <formula>"Title"</formula>
    </cfRule>
  </conditionalFormatting>
  <conditionalFormatting sqref="B458">
    <cfRule type="cellIs" dxfId="1093" priority="1326" stopIfTrue="1" operator="equal">
      <formula>"Adjustment to Income/Expense/Rate Base:"</formula>
    </cfRule>
  </conditionalFormatting>
  <conditionalFormatting sqref="B457">
    <cfRule type="cellIs" dxfId="1092" priority="1323" stopIfTrue="1" operator="equal">
      <formula>"Title"</formula>
    </cfRule>
  </conditionalFormatting>
  <conditionalFormatting sqref="B457">
    <cfRule type="cellIs" dxfId="1091" priority="1324" stopIfTrue="1" operator="equal">
      <formula>"Adjustment to Income/Expense/Rate Base:"</formula>
    </cfRule>
  </conditionalFormatting>
  <conditionalFormatting sqref="B459">
    <cfRule type="cellIs" dxfId="1090" priority="1318" stopIfTrue="1" operator="equal">
      <formula>"Adjustment to Income/Expense/Rate Base:"</formula>
    </cfRule>
  </conditionalFormatting>
  <conditionalFormatting sqref="B454">
    <cfRule type="cellIs" dxfId="1089" priority="1321" stopIfTrue="1" operator="equal">
      <formula>"Title"</formula>
    </cfRule>
  </conditionalFormatting>
  <conditionalFormatting sqref="B454">
    <cfRule type="cellIs" dxfId="1088" priority="1322" stopIfTrue="1" operator="equal">
      <formula>"Adjustment to Income/Expense/Rate Base:"</formula>
    </cfRule>
  </conditionalFormatting>
  <conditionalFormatting sqref="B453">
    <cfRule type="cellIs" dxfId="1087" priority="1319" stopIfTrue="1" operator="equal">
      <formula>"Title"</formula>
    </cfRule>
  </conditionalFormatting>
  <conditionalFormatting sqref="B453">
    <cfRule type="cellIs" dxfId="1086" priority="1320" stopIfTrue="1" operator="equal">
      <formula>"Adjustment to Income/Expense/Rate Base:"</formula>
    </cfRule>
  </conditionalFormatting>
  <conditionalFormatting sqref="B460">
    <cfRule type="cellIs" dxfId="1085" priority="1313" stopIfTrue="1" operator="equal">
      <formula>"Adjustment to Income/Expense/Rate Base:"</formula>
    </cfRule>
  </conditionalFormatting>
  <conditionalFormatting sqref="B455">
    <cfRule type="cellIs" dxfId="1084" priority="1316" stopIfTrue="1" operator="equal">
      <formula>"Title"</formula>
    </cfRule>
  </conditionalFormatting>
  <conditionalFormatting sqref="B455">
    <cfRule type="cellIs" dxfId="1083" priority="1317" stopIfTrue="1" operator="equal">
      <formula>"Adjustment to Income/Expense/Rate Base:"</formula>
    </cfRule>
  </conditionalFormatting>
  <conditionalFormatting sqref="B454">
    <cfRule type="cellIs" dxfId="1082" priority="1314" stopIfTrue="1" operator="equal">
      <formula>"Title"</formula>
    </cfRule>
  </conditionalFormatting>
  <conditionalFormatting sqref="B454">
    <cfRule type="cellIs" dxfId="1081" priority="1315" stopIfTrue="1" operator="equal">
      <formula>"Adjustment to Income/Expense/Rate Base:"</formula>
    </cfRule>
  </conditionalFormatting>
  <conditionalFormatting sqref="B461">
    <cfRule type="cellIs" dxfId="1080" priority="1308" stopIfTrue="1" operator="equal">
      <formula>"Adjustment to Income/Expense/Rate Base:"</formula>
    </cfRule>
  </conditionalFormatting>
  <conditionalFormatting sqref="B456">
    <cfRule type="cellIs" dxfId="1079" priority="1311" stopIfTrue="1" operator="equal">
      <formula>"Title"</formula>
    </cfRule>
  </conditionalFormatting>
  <conditionalFormatting sqref="B456">
    <cfRule type="cellIs" dxfId="1078" priority="1312" stopIfTrue="1" operator="equal">
      <formula>"Adjustment to Income/Expense/Rate Base:"</formula>
    </cfRule>
  </conditionalFormatting>
  <conditionalFormatting sqref="B455">
    <cfRule type="cellIs" dxfId="1077" priority="1309" stopIfTrue="1" operator="equal">
      <formula>"Title"</formula>
    </cfRule>
  </conditionalFormatting>
  <conditionalFormatting sqref="B455">
    <cfRule type="cellIs" dxfId="1076" priority="1310" stopIfTrue="1" operator="equal">
      <formula>"Adjustment to Income/Expense/Rate Base:"</formula>
    </cfRule>
  </conditionalFormatting>
  <conditionalFormatting sqref="B457">
    <cfRule type="cellIs" dxfId="1075" priority="1306" stopIfTrue="1" operator="equal">
      <formula>"Title"</formula>
    </cfRule>
  </conditionalFormatting>
  <conditionalFormatting sqref="B457">
    <cfRule type="cellIs" dxfId="1074" priority="1307" stopIfTrue="1" operator="equal">
      <formula>"Adjustment to Income/Expense/Rate Base:"</formula>
    </cfRule>
  </conditionalFormatting>
  <conditionalFormatting sqref="B456">
    <cfRule type="cellIs" dxfId="1073" priority="1304" stopIfTrue="1" operator="equal">
      <formula>"Title"</formula>
    </cfRule>
  </conditionalFormatting>
  <conditionalFormatting sqref="B456">
    <cfRule type="cellIs" dxfId="1072" priority="1305" stopIfTrue="1" operator="equal">
      <formula>"Adjustment to Income/Expense/Rate Base:"</formula>
    </cfRule>
  </conditionalFormatting>
  <conditionalFormatting sqref="B458">
    <cfRule type="cellIs" dxfId="1071" priority="1301" stopIfTrue="1" operator="equal">
      <formula>"Adjustment to Income/Expense/Rate Base:"</formula>
    </cfRule>
  </conditionalFormatting>
  <conditionalFormatting sqref="B453">
    <cfRule type="cellIs" dxfId="1070" priority="1302" stopIfTrue="1" operator="equal">
      <formula>"Title"</formula>
    </cfRule>
  </conditionalFormatting>
  <conditionalFormatting sqref="B453">
    <cfRule type="cellIs" dxfId="1069" priority="1303" stopIfTrue="1" operator="equal">
      <formula>"Adjustment to Income/Expense/Rate Base:"</formula>
    </cfRule>
  </conditionalFormatting>
  <conditionalFormatting sqref="B459">
    <cfRule type="cellIs" dxfId="1068" priority="1296" stopIfTrue="1" operator="equal">
      <formula>"Adjustment to Income/Expense/Rate Base:"</formula>
    </cfRule>
  </conditionalFormatting>
  <conditionalFormatting sqref="B454">
    <cfRule type="cellIs" dxfId="1067" priority="1299" stopIfTrue="1" operator="equal">
      <formula>"Title"</formula>
    </cfRule>
  </conditionalFormatting>
  <conditionalFormatting sqref="B454">
    <cfRule type="cellIs" dxfId="1066" priority="1300" stopIfTrue="1" operator="equal">
      <formula>"Adjustment to Income/Expense/Rate Base:"</formula>
    </cfRule>
  </conditionalFormatting>
  <conditionalFormatting sqref="B453">
    <cfRule type="cellIs" dxfId="1065" priority="1297" stopIfTrue="1" operator="equal">
      <formula>"Title"</formula>
    </cfRule>
  </conditionalFormatting>
  <conditionalFormatting sqref="B453">
    <cfRule type="cellIs" dxfId="1064" priority="1298" stopIfTrue="1" operator="equal">
      <formula>"Adjustment to Income/Expense/Rate Base:"</formula>
    </cfRule>
  </conditionalFormatting>
  <conditionalFormatting sqref="B458">
    <cfRule type="cellIs" dxfId="1063" priority="1294" stopIfTrue="1" operator="equal">
      <formula>"Title"</formula>
    </cfRule>
  </conditionalFormatting>
  <conditionalFormatting sqref="B458">
    <cfRule type="cellIs" dxfId="1062" priority="1295" stopIfTrue="1" operator="equal">
      <formula>"Adjustment to Income/Expense/Rate Base:"</formula>
    </cfRule>
  </conditionalFormatting>
  <conditionalFormatting sqref="B457">
    <cfRule type="cellIs" dxfId="1061" priority="1292" stopIfTrue="1" operator="equal">
      <formula>"Title"</formula>
    </cfRule>
  </conditionalFormatting>
  <conditionalFormatting sqref="B457">
    <cfRule type="cellIs" dxfId="1060" priority="1293" stopIfTrue="1" operator="equal">
      <formula>"Adjustment to Income/Expense/Rate Base:"</formula>
    </cfRule>
  </conditionalFormatting>
  <conditionalFormatting sqref="B459">
    <cfRule type="cellIs" dxfId="1059" priority="1290" stopIfTrue="1" operator="equal">
      <formula>"Title"</formula>
    </cfRule>
  </conditionalFormatting>
  <conditionalFormatting sqref="B459">
    <cfRule type="cellIs" dxfId="1058" priority="1291" stopIfTrue="1" operator="equal">
      <formula>"Adjustment to Income/Expense/Rate Base:"</formula>
    </cfRule>
  </conditionalFormatting>
  <conditionalFormatting sqref="B458">
    <cfRule type="cellIs" dxfId="1057" priority="1288" stopIfTrue="1" operator="equal">
      <formula>"Title"</formula>
    </cfRule>
  </conditionalFormatting>
  <conditionalFormatting sqref="B458">
    <cfRule type="cellIs" dxfId="1056" priority="1289" stopIfTrue="1" operator="equal">
      <formula>"Adjustment to Income/Expense/Rate Base:"</formula>
    </cfRule>
  </conditionalFormatting>
  <conditionalFormatting sqref="B460">
    <cfRule type="cellIs" dxfId="1055" priority="1283" stopIfTrue="1" operator="equal">
      <formula>"Adjustment to Income/Expense/Rate Base:"</formula>
    </cfRule>
  </conditionalFormatting>
  <conditionalFormatting sqref="B455">
    <cfRule type="cellIs" dxfId="1054" priority="1286" stopIfTrue="1" operator="equal">
      <formula>"Title"</formula>
    </cfRule>
  </conditionalFormatting>
  <conditionalFormatting sqref="B455">
    <cfRule type="cellIs" dxfId="1053" priority="1287" stopIfTrue="1" operator="equal">
      <formula>"Adjustment to Income/Expense/Rate Base:"</formula>
    </cfRule>
  </conditionalFormatting>
  <conditionalFormatting sqref="B454">
    <cfRule type="cellIs" dxfId="1052" priority="1284" stopIfTrue="1" operator="equal">
      <formula>"Title"</formula>
    </cfRule>
  </conditionalFormatting>
  <conditionalFormatting sqref="B454">
    <cfRule type="cellIs" dxfId="1051" priority="1285" stopIfTrue="1" operator="equal">
      <formula>"Adjustment to Income/Expense/Rate Base:"</formula>
    </cfRule>
  </conditionalFormatting>
  <conditionalFormatting sqref="B461">
    <cfRule type="cellIs" dxfId="1050" priority="1278" stopIfTrue="1" operator="equal">
      <formula>"Adjustment to Income/Expense/Rate Base:"</formula>
    </cfRule>
  </conditionalFormatting>
  <conditionalFormatting sqref="B456">
    <cfRule type="cellIs" dxfId="1049" priority="1281" stopIfTrue="1" operator="equal">
      <formula>"Title"</formula>
    </cfRule>
  </conditionalFormatting>
  <conditionalFormatting sqref="B456">
    <cfRule type="cellIs" dxfId="1048" priority="1282" stopIfTrue="1" operator="equal">
      <formula>"Adjustment to Income/Expense/Rate Base:"</formula>
    </cfRule>
  </conditionalFormatting>
  <conditionalFormatting sqref="B455">
    <cfRule type="cellIs" dxfId="1047" priority="1279" stopIfTrue="1" operator="equal">
      <formula>"Title"</formula>
    </cfRule>
  </conditionalFormatting>
  <conditionalFormatting sqref="B455">
    <cfRule type="cellIs" dxfId="1046" priority="1280" stopIfTrue="1" operator="equal">
      <formula>"Adjustment to Income/Expense/Rate Base:"</formula>
    </cfRule>
  </conditionalFormatting>
  <conditionalFormatting sqref="B457">
    <cfRule type="cellIs" dxfId="1045" priority="1276" stopIfTrue="1" operator="equal">
      <formula>"Title"</formula>
    </cfRule>
  </conditionalFormatting>
  <conditionalFormatting sqref="B457">
    <cfRule type="cellIs" dxfId="1044" priority="1277" stopIfTrue="1" operator="equal">
      <formula>"Adjustment to Income/Expense/Rate Base:"</formula>
    </cfRule>
  </conditionalFormatting>
  <conditionalFormatting sqref="B456">
    <cfRule type="cellIs" dxfId="1043" priority="1274" stopIfTrue="1" operator="equal">
      <formula>"Title"</formula>
    </cfRule>
  </conditionalFormatting>
  <conditionalFormatting sqref="B456">
    <cfRule type="cellIs" dxfId="1042" priority="1275" stopIfTrue="1" operator="equal">
      <formula>"Adjustment to Income/Expense/Rate Base:"</formula>
    </cfRule>
  </conditionalFormatting>
  <conditionalFormatting sqref="B458">
    <cfRule type="cellIs" dxfId="1041" priority="1272" stopIfTrue="1" operator="equal">
      <formula>"Title"</formula>
    </cfRule>
  </conditionalFormatting>
  <conditionalFormatting sqref="B458">
    <cfRule type="cellIs" dxfId="1040" priority="1273" stopIfTrue="1" operator="equal">
      <formula>"Adjustment to Income/Expense/Rate Base:"</formula>
    </cfRule>
  </conditionalFormatting>
  <conditionalFormatting sqref="B457">
    <cfRule type="cellIs" dxfId="1039" priority="1270" stopIfTrue="1" operator="equal">
      <formula>"Title"</formula>
    </cfRule>
  </conditionalFormatting>
  <conditionalFormatting sqref="B457">
    <cfRule type="cellIs" dxfId="1038" priority="1271" stopIfTrue="1" operator="equal">
      <formula>"Adjustment to Income/Expense/Rate Base:"</formula>
    </cfRule>
  </conditionalFormatting>
  <conditionalFormatting sqref="B459">
    <cfRule type="cellIs" dxfId="1037" priority="1265" stopIfTrue="1" operator="equal">
      <formula>"Adjustment to Income/Expense/Rate Base:"</formula>
    </cfRule>
  </conditionalFormatting>
  <conditionalFormatting sqref="B454">
    <cfRule type="cellIs" dxfId="1036" priority="1268" stopIfTrue="1" operator="equal">
      <formula>"Title"</formula>
    </cfRule>
  </conditionalFormatting>
  <conditionalFormatting sqref="B454">
    <cfRule type="cellIs" dxfId="1035" priority="1269" stopIfTrue="1" operator="equal">
      <formula>"Adjustment to Income/Expense/Rate Base:"</formula>
    </cfRule>
  </conditionalFormatting>
  <conditionalFormatting sqref="B453">
    <cfRule type="cellIs" dxfId="1034" priority="1266" stopIfTrue="1" operator="equal">
      <formula>"Title"</formula>
    </cfRule>
  </conditionalFormatting>
  <conditionalFormatting sqref="B453">
    <cfRule type="cellIs" dxfId="1033" priority="1267" stopIfTrue="1" operator="equal">
      <formula>"Adjustment to Income/Expense/Rate Base:"</formula>
    </cfRule>
  </conditionalFormatting>
  <conditionalFormatting sqref="B460">
    <cfRule type="cellIs" dxfId="1032" priority="1260" stopIfTrue="1" operator="equal">
      <formula>"Adjustment to Income/Expense/Rate Base:"</formula>
    </cfRule>
  </conditionalFormatting>
  <conditionalFormatting sqref="B455">
    <cfRule type="cellIs" dxfId="1031" priority="1263" stopIfTrue="1" operator="equal">
      <formula>"Title"</formula>
    </cfRule>
  </conditionalFormatting>
  <conditionalFormatting sqref="B455">
    <cfRule type="cellIs" dxfId="1030" priority="1264" stopIfTrue="1" operator="equal">
      <formula>"Adjustment to Income/Expense/Rate Base:"</formula>
    </cfRule>
  </conditionalFormatting>
  <conditionalFormatting sqref="B454">
    <cfRule type="cellIs" dxfId="1029" priority="1261" stopIfTrue="1" operator="equal">
      <formula>"Title"</formula>
    </cfRule>
  </conditionalFormatting>
  <conditionalFormatting sqref="B454">
    <cfRule type="cellIs" dxfId="1028" priority="1262" stopIfTrue="1" operator="equal">
      <formula>"Adjustment to Income/Expense/Rate Base:"</formula>
    </cfRule>
  </conditionalFormatting>
  <conditionalFormatting sqref="B458">
    <cfRule type="cellIs" dxfId="1027" priority="1257" stopIfTrue="1" operator="equal">
      <formula>"Adjustment to Income/Expense/Rate Base:"</formula>
    </cfRule>
  </conditionalFormatting>
  <conditionalFormatting sqref="B453">
    <cfRule type="cellIs" dxfId="1026" priority="1258" stopIfTrue="1" operator="equal">
      <formula>"Title"</formula>
    </cfRule>
  </conditionalFormatting>
  <conditionalFormatting sqref="B453">
    <cfRule type="cellIs" dxfId="1025" priority="1259" stopIfTrue="1" operator="equal">
      <formula>"Adjustment to Income/Expense/Rate Base:"</formula>
    </cfRule>
  </conditionalFormatting>
  <conditionalFormatting sqref="B459">
    <cfRule type="cellIs" dxfId="1024" priority="1252" stopIfTrue="1" operator="equal">
      <formula>"Adjustment to Income/Expense/Rate Base:"</formula>
    </cfRule>
  </conditionalFormatting>
  <conditionalFormatting sqref="B454">
    <cfRule type="cellIs" dxfId="1023" priority="1255" stopIfTrue="1" operator="equal">
      <formula>"Title"</formula>
    </cfRule>
  </conditionalFormatting>
  <conditionalFormatting sqref="B454">
    <cfRule type="cellIs" dxfId="1022" priority="1256" stopIfTrue="1" operator="equal">
      <formula>"Adjustment to Income/Expense/Rate Base:"</formula>
    </cfRule>
  </conditionalFormatting>
  <conditionalFormatting sqref="B453">
    <cfRule type="cellIs" dxfId="1021" priority="1253" stopIfTrue="1" operator="equal">
      <formula>"Title"</formula>
    </cfRule>
  </conditionalFormatting>
  <conditionalFormatting sqref="B453">
    <cfRule type="cellIs" dxfId="1020" priority="1254" stopIfTrue="1" operator="equal">
      <formula>"Adjustment to Income/Expense/Rate Base:"</formula>
    </cfRule>
  </conditionalFormatting>
  <conditionalFormatting sqref="B455">
    <cfRule type="cellIs" dxfId="1019" priority="1251" stopIfTrue="1" operator="equal">
      <formula>"Adjustment to Income/Expense/Rate Base:"</formula>
    </cfRule>
  </conditionalFormatting>
  <conditionalFormatting sqref="B456">
    <cfRule type="cellIs" dxfId="1018" priority="1250" stopIfTrue="1" operator="equal">
      <formula>"Adjustment to Income/Expense/Rate Base:"</formula>
    </cfRule>
  </conditionalFormatting>
  <conditionalFormatting sqref="B457">
    <cfRule type="cellIs" dxfId="1017" priority="1249" stopIfTrue="1" operator="equal">
      <formula>"Adjustment to Income/Expense/Rate Base:"</formula>
    </cfRule>
  </conditionalFormatting>
  <conditionalFormatting sqref="B458">
    <cfRule type="cellIs" dxfId="1016" priority="1246" stopIfTrue="1" operator="equal">
      <formula>"Adjustment to Income/Expense/Rate Base:"</formula>
    </cfRule>
  </conditionalFormatting>
  <conditionalFormatting sqref="B453">
    <cfRule type="cellIs" dxfId="1015" priority="1247" stopIfTrue="1" operator="equal">
      <formula>"Title"</formula>
    </cfRule>
  </conditionalFormatting>
  <conditionalFormatting sqref="B453">
    <cfRule type="cellIs" dxfId="1014" priority="1248" stopIfTrue="1" operator="equal">
      <formula>"Adjustment to Income/Expense/Rate Base:"</formula>
    </cfRule>
  </conditionalFormatting>
  <conditionalFormatting sqref="B454">
    <cfRule type="cellIs" dxfId="1013" priority="1245" stopIfTrue="1" operator="equal">
      <formula>"Adjustment to Income/Expense/Rate Base:"</formula>
    </cfRule>
  </conditionalFormatting>
  <conditionalFormatting sqref="B455">
    <cfRule type="cellIs" dxfId="1012" priority="1244" stopIfTrue="1" operator="equal">
      <formula>"Adjustment to Income/Expense/Rate Base:"</formula>
    </cfRule>
  </conditionalFormatting>
  <conditionalFormatting sqref="B459">
    <cfRule type="cellIs" dxfId="1011" priority="1239" stopIfTrue="1" operator="equal">
      <formula>"Adjustment to Income/Expense/Rate Base:"</formula>
    </cfRule>
  </conditionalFormatting>
  <conditionalFormatting sqref="B454">
    <cfRule type="cellIs" dxfId="1010" priority="1242" stopIfTrue="1" operator="equal">
      <formula>"Title"</formula>
    </cfRule>
  </conditionalFormatting>
  <conditionalFormatting sqref="B454">
    <cfRule type="cellIs" dxfId="1009" priority="1243" stopIfTrue="1" operator="equal">
      <formula>"Adjustment to Income/Expense/Rate Base:"</formula>
    </cfRule>
  </conditionalFormatting>
  <conditionalFormatting sqref="B453">
    <cfRule type="cellIs" dxfId="1008" priority="1240" stopIfTrue="1" operator="equal">
      <formula>"Title"</formula>
    </cfRule>
  </conditionalFormatting>
  <conditionalFormatting sqref="B453">
    <cfRule type="cellIs" dxfId="1007" priority="1241" stopIfTrue="1" operator="equal">
      <formula>"Adjustment to Income/Expense/Rate Base:"</formula>
    </cfRule>
  </conditionalFormatting>
  <conditionalFormatting sqref="B460">
    <cfRule type="cellIs" dxfId="1006" priority="1234" stopIfTrue="1" operator="equal">
      <formula>"Adjustment to Income/Expense/Rate Base:"</formula>
    </cfRule>
  </conditionalFormatting>
  <conditionalFormatting sqref="B455">
    <cfRule type="cellIs" dxfId="1005" priority="1237" stopIfTrue="1" operator="equal">
      <formula>"Title"</formula>
    </cfRule>
  </conditionalFormatting>
  <conditionalFormatting sqref="B455">
    <cfRule type="cellIs" dxfId="1004" priority="1238" stopIfTrue="1" operator="equal">
      <formula>"Adjustment to Income/Expense/Rate Base:"</formula>
    </cfRule>
  </conditionalFormatting>
  <conditionalFormatting sqref="B454">
    <cfRule type="cellIs" dxfId="1003" priority="1235" stopIfTrue="1" operator="equal">
      <formula>"Title"</formula>
    </cfRule>
  </conditionalFormatting>
  <conditionalFormatting sqref="B454">
    <cfRule type="cellIs" dxfId="1002" priority="1236" stopIfTrue="1" operator="equal">
      <formula>"Adjustment to Income/Expense/Rate Base:"</formula>
    </cfRule>
  </conditionalFormatting>
  <conditionalFormatting sqref="B456">
    <cfRule type="cellIs" dxfId="1001" priority="1233" stopIfTrue="1" operator="equal">
      <formula>"Adjustment to Income/Expense/Rate Base:"</formula>
    </cfRule>
  </conditionalFormatting>
  <conditionalFormatting sqref="B457">
    <cfRule type="cellIs" dxfId="1000" priority="1232" stopIfTrue="1" operator="equal">
      <formula>"Adjustment to Income/Expense/Rate Base:"</formula>
    </cfRule>
  </conditionalFormatting>
  <conditionalFormatting sqref="B458">
    <cfRule type="cellIs" dxfId="999" priority="1229" stopIfTrue="1" operator="equal">
      <formula>"Adjustment to Income/Expense/Rate Base:"</formula>
    </cfRule>
  </conditionalFormatting>
  <conditionalFormatting sqref="B453">
    <cfRule type="cellIs" dxfId="998" priority="1230" stopIfTrue="1" operator="equal">
      <formula>"Title"</formula>
    </cfRule>
  </conditionalFormatting>
  <conditionalFormatting sqref="B453">
    <cfRule type="cellIs" dxfId="997" priority="1231" stopIfTrue="1" operator="equal">
      <formula>"Adjustment to Income/Expense/Rate Base:"</formula>
    </cfRule>
  </conditionalFormatting>
  <conditionalFormatting sqref="B459">
    <cfRule type="cellIs" dxfId="996" priority="1224" stopIfTrue="1" operator="equal">
      <formula>"Adjustment to Income/Expense/Rate Base:"</formula>
    </cfRule>
  </conditionalFormatting>
  <conditionalFormatting sqref="B454">
    <cfRule type="cellIs" dxfId="995" priority="1227" stopIfTrue="1" operator="equal">
      <formula>"Title"</formula>
    </cfRule>
  </conditionalFormatting>
  <conditionalFormatting sqref="B454">
    <cfRule type="cellIs" dxfId="994" priority="1228" stopIfTrue="1" operator="equal">
      <formula>"Adjustment to Income/Expense/Rate Base:"</formula>
    </cfRule>
  </conditionalFormatting>
  <conditionalFormatting sqref="B453">
    <cfRule type="cellIs" dxfId="993" priority="1225" stopIfTrue="1" operator="equal">
      <formula>"Title"</formula>
    </cfRule>
  </conditionalFormatting>
  <conditionalFormatting sqref="B453">
    <cfRule type="cellIs" dxfId="992" priority="1226" stopIfTrue="1" operator="equal">
      <formula>"Adjustment to Income/Expense/Rate Base:"</formula>
    </cfRule>
  </conditionalFormatting>
  <conditionalFormatting sqref="B455">
    <cfRule type="cellIs" dxfId="991" priority="1223" stopIfTrue="1" operator="equal">
      <formula>"Adjustment to Income/Expense/Rate Base:"</formula>
    </cfRule>
  </conditionalFormatting>
  <conditionalFormatting sqref="B456">
    <cfRule type="cellIs" dxfId="990" priority="1222" stopIfTrue="1" operator="equal">
      <formula>"Adjustment to Income/Expense/Rate Base:"</formula>
    </cfRule>
  </conditionalFormatting>
  <conditionalFormatting sqref="B461">
    <cfRule type="cellIs" dxfId="989" priority="1217" stopIfTrue="1" operator="equal">
      <formula>"Adjustment to Income/Expense/Rate Base:"</formula>
    </cfRule>
  </conditionalFormatting>
  <conditionalFormatting sqref="B456">
    <cfRule type="cellIs" dxfId="988" priority="1220" stopIfTrue="1" operator="equal">
      <formula>"Title"</formula>
    </cfRule>
  </conditionalFormatting>
  <conditionalFormatting sqref="B456">
    <cfRule type="cellIs" dxfId="987" priority="1221" stopIfTrue="1" operator="equal">
      <formula>"Adjustment to Income/Expense/Rate Base:"</formula>
    </cfRule>
  </conditionalFormatting>
  <conditionalFormatting sqref="B455">
    <cfRule type="cellIs" dxfId="986" priority="1218" stopIfTrue="1" operator="equal">
      <formula>"Title"</formula>
    </cfRule>
  </conditionalFormatting>
  <conditionalFormatting sqref="B455">
    <cfRule type="cellIs" dxfId="985" priority="1219" stopIfTrue="1" operator="equal">
      <formula>"Adjustment to Income/Expense/Rate Base:"</formula>
    </cfRule>
  </conditionalFormatting>
  <conditionalFormatting sqref="B457">
    <cfRule type="cellIs" dxfId="984" priority="1215" stopIfTrue="1" operator="equal">
      <formula>"Title"</formula>
    </cfRule>
  </conditionalFormatting>
  <conditionalFormatting sqref="B457">
    <cfRule type="cellIs" dxfId="983" priority="1216" stopIfTrue="1" operator="equal">
      <formula>"Adjustment to Income/Expense/Rate Base:"</formula>
    </cfRule>
  </conditionalFormatting>
  <conditionalFormatting sqref="B456">
    <cfRule type="cellIs" dxfId="982" priority="1213" stopIfTrue="1" operator="equal">
      <formula>"Title"</formula>
    </cfRule>
  </conditionalFormatting>
  <conditionalFormatting sqref="B456">
    <cfRule type="cellIs" dxfId="981" priority="1214" stopIfTrue="1" operator="equal">
      <formula>"Adjustment to Income/Expense/Rate Base:"</formula>
    </cfRule>
  </conditionalFormatting>
  <conditionalFormatting sqref="B458">
    <cfRule type="cellIs" dxfId="980" priority="1210" stopIfTrue="1" operator="equal">
      <formula>"Adjustment to Income/Expense/Rate Base:"</formula>
    </cfRule>
  </conditionalFormatting>
  <conditionalFormatting sqref="B453">
    <cfRule type="cellIs" dxfId="979" priority="1211" stopIfTrue="1" operator="equal">
      <formula>"Title"</formula>
    </cfRule>
  </conditionalFormatting>
  <conditionalFormatting sqref="B453">
    <cfRule type="cellIs" dxfId="978" priority="1212" stopIfTrue="1" operator="equal">
      <formula>"Adjustment to Income/Expense/Rate Base:"</formula>
    </cfRule>
  </conditionalFormatting>
  <conditionalFormatting sqref="B459">
    <cfRule type="cellIs" dxfId="977" priority="1205" stopIfTrue="1" operator="equal">
      <formula>"Adjustment to Income/Expense/Rate Base:"</formula>
    </cfRule>
  </conditionalFormatting>
  <conditionalFormatting sqref="B454">
    <cfRule type="cellIs" dxfId="976" priority="1208" stopIfTrue="1" operator="equal">
      <formula>"Title"</formula>
    </cfRule>
  </conditionalFormatting>
  <conditionalFormatting sqref="B454">
    <cfRule type="cellIs" dxfId="975" priority="1209" stopIfTrue="1" operator="equal">
      <formula>"Adjustment to Income/Expense/Rate Base:"</formula>
    </cfRule>
  </conditionalFormatting>
  <conditionalFormatting sqref="B453">
    <cfRule type="cellIs" dxfId="974" priority="1206" stopIfTrue="1" operator="equal">
      <formula>"Title"</formula>
    </cfRule>
  </conditionalFormatting>
  <conditionalFormatting sqref="B453">
    <cfRule type="cellIs" dxfId="973" priority="1207" stopIfTrue="1" operator="equal">
      <formula>"Adjustment to Income/Expense/Rate Base:"</formula>
    </cfRule>
  </conditionalFormatting>
  <conditionalFormatting sqref="B460">
    <cfRule type="cellIs" dxfId="972" priority="1200" stopIfTrue="1" operator="equal">
      <formula>"Adjustment to Income/Expense/Rate Base:"</formula>
    </cfRule>
  </conditionalFormatting>
  <conditionalFormatting sqref="B455">
    <cfRule type="cellIs" dxfId="971" priority="1203" stopIfTrue="1" operator="equal">
      <formula>"Title"</formula>
    </cfRule>
  </conditionalFormatting>
  <conditionalFormatting sqref="B455">
    <cfRule type="cellIs" dxfId="970" priority="1204" stopIfTrue="1" operator="equal">
      <formula>"Adjustment to Income/Expense/Rate Base:"</formula>
    </cfRule>
  </conditionalFormatting>
  <conditionalFormatting sqref="B454">
    <cfRule type="cellIs" dxfId="969" priority="1201" stopIfTrue="1" operator="equal">
      <formula>"Title"</formula>
    </cfRule>
  </conditionalFormatting>
  <conditionalFormatting sqref="B454">
    <cfRule type="cellIs" dxfId="968" priority="1202" stopIfTrue="1" operator="equal">
      <formula>"Adjustment to Income/Expense/Rate Base:"</formula>
    </cfRule>
  </conditionalFormatting>
  <conditionalFormatting sqref="B461">
    <cfRule type="cellIs" dxfId="967" priority="1195" stopIfTrue="1" operator="equal">
      <formula>"Adjustment to Income/Expense/Rate Base:"</formula>
    </cfRule>
  </conditionalFormatting>
  <conditionalFormatting sqref="B456">
    <cfRule type="cellIs" dxfId="966" priority="1198" stopIfTrue="1" operator="equal">
      <formula>"Title"</formula>
    </cfRule>
  </conditionalFormatting>
  <conditionalFormatting sqref="B456">
    <cfRule type="cellIs" dxfId="965" priority="1199" stopIfTrue="1" operator="equal">
      <formula>"Adjustment to Income/Expense/Rate Base:"</formula>
    </cfRule>
  </conditionalFormatting>
  <conditionalFormatting sqref="B455">
    <cfRule type="cellIs" dxfId="964" priority="1196" stopIfTrue="1" operator="equal">
      <formula>"Title"</formula>
    </cfRule>
  </conditionalFormatting>
  <conditionalFormatting sqref="B455">
    <cfRule type="cellIs" dxfId="963" priority="1197" stopIfTrue="1" operator="equal">
      <formula>"Adjustment to Income/Expense/Rate Base:"</formula>
    </cfRule>
  </conditionalFormatting>
  <conditionalFormatting sqref="B457">
    <cfRule type="cellIs" dxfId="962" priority="1194" stopIfTrue="1" operator="equal">
      <formula>"Adjustment to Income/Expense/Rate Base:"</formula>
    </cfRule>
  </conditionalFormatting>
  <conditionalFormatting sqref="B458">
    <cfRule type="cellIs" dxfId="961" priority="1191" stopIfTrue="1" operator="equal">
      <formula>"Adjustment to Income/Expense/Rate Base:"</formula>
    </cfRule>
  </conditionalFormatting>
  <conditionalFormatting sqref="B453">
    <cfRule type="cellIs" dxfId="960" priority="1192" stopIfTrue="1" operator="equal">
      <formula>"Title"</formula>
    </cfRule>
  </conditionalFormatting>
  <conditionalFormatting sqref="B453">
    <cfRule type="cellIs" dxfId="959" priority="1193" stopIfTrue="1" operator="equal">
      <formula>"Adjustment to Income/Expense/Rate Base:"</formula>
    </cfRule>
  </conditionalFormatting>
  <conditionalFormatting sqref="B457">
    <cfRule type="cellIs" dxfId="958" priority="1189" stopIfTrue="1" operator="equal">
      <formula>"Title"</formula>
    </cfRule>
  </conditionalFormatting>
  <conditionalFormatting sqref="B457">
    <cfRule type="cellIs" dxfId="957" priority="1190" stopIfTrue="1" operator="equal">
      <formula>"Adjustment to Income/Expense/Rate Base:"</formula>
    </cfRule>
  </conditionalFormatting>
  <conditionalFormatting sqref="B456">
    <cfRule type="cellIs" dxfId="956" priority="1187" stopIfTrue="1" operator="equal">
      <formula>"Title"</formula>
    </cfRule>
  </conditionalFormatting>
  <conditionalFormatting sqref="B456">
    <cfRule type="cellIs" dxfId="955" priority="1188" stopIfTrue="1" operator="equal">
      <formula>"Adjustment to Income/Expense/Rate Base:"</formula>
    </cfRule>
  </conditionalFormatting>
  <conditionalFormatting sqref="B458">
    <cfRule type="cellIs" dxfId="954" priority="1185" stopIfTrue="1" operator="equal">
      <formula>"Title"</formula>
    </cfRule>
  </conditionalFormatting>
  <conditionalFormatting sqref="B458">
    <cfRule type="cellIs" dxfId="953" priority="1186" stopIfTrue="1" operator="equal">
      <formula>"Adjustment to Income/Expense/Rate Base:"</formula>
    </cfRule>
  </conditionalFormatting>
  <conditionalFormatting sqref="B457">
    <cfRule type="cellIs" dxfId="952" priority="1183" stopIfTrue="1" operator="equal">
      <formula>"Title"</formula>
    </cfRule>
  </conditionalFormatting>
  <conditionalFormatting sqref="B457">
    <cfRule type="cellIs" dxfId="951" priority="1184" stopIfTrue="1" operator="equal">
      <formula>"Adjustment to Income/Expense/Rate Base:"</formula>
    </cfRule>
  </conditionalFormatting>
  <conditionalFormatting sqref="B459">
    <cfRule type="cellIs" dxfId="950" priority="1178" stopIfTrue="1" operator="equal">
      <formula>"Adjustment to Income/Expense/Rate Base:"</formula>
    </cfRule>
  </conditionalFormatting>
  <conditionalFormatting sqref="B454">
    <cfRule type="cellIs" dxfId="949" priority="1181" stopIfTrue="1" operator="equal">
      <formula>"Title"</formula>
    </cfRule>
  </conditionalFormatting>
  <conditionalFormatting sqref="B454">
    <cfRule type="cellIs" dxfId="948" priority="1182" stopIfTrue="1" operator="equal">
      <formula>"Adjustment to Income/Expense/Rate Base:"</formula>
    </cfRule>
  </conditionalFormatting>
  <conditionalFormatting sqref="B453">
    <cfRule type="cellIs" dxfId="947" priority="1179" stopIfTrue="1" operator="equal">
      <formula>"Title"</formula>
    </cfRule>
  </conditionalFormatting>
  <conditionalFormatting sqref="B453">
    <cfRule type="cellIs" dxfId="946" priority="1180" stopIfTrue="1" operator="equal">
      <formula>"Adjustment to Income/Expense/Rate Base:"</formula>
    </cfRule>
  </conditionalFormatting>
  <conditionalFormatting sqref="B460">
    <cfRule type="cellIs" dxfId="945" priority="1173" stopIfTrue="1" operator="equal">
      <formula>"Adjustment to Income/Expense/Rate Base:"</formula>
    </cfRule>
  </conditionalFormatting>
  <conditionalFormatting sqref="B455">
    <cfRule type="cellIs" dxfId="944" priority="1176" stopIfTrue="1" operator="equal">
      <formula>"Title"</formula>
    </cfRule>
  </conditionalFormatting>
  <conditionalFormatting sqref="B455">
    <cfRule type="cellIs" dxfId="943" priority="1177" stopIfTrue="1" operator="equal">
      <formula>"Adjustment to Income/Expense/Rate Base:"</formula>
    </cfRule>
  </conditionalFormatting>
  <conditionalFormatting sqref="B454">
    <cfRule type="cellIs" dxfId="942" priority="1174" stopIfTrue="1" operator="equal">
      <formula>"Title"</formula>
    </cfRule>
  </conditionalFormatting>
  <conditionalFormatting sqref="B454">
    <cfRule type="cellIs" dxfId="941" priority="1175" stopIfTrue="1" operator="equal">
      <formula>"Adjustment to Income/Expense/Rate Base:"</formula>
    </cfRule>
  </conditionalFormatting>
  <conditionalFormatting sqref="B461">
    <cfRule type="cellIs" dxfId="940" priority="1168" stopIfTrue="1" operator="equal">
      <formula>"Adjustment to Income/Expense/Rate Base:"</formula>
    </cfRule>
  </conditionalFormatting>
  <conditionalFormatting sqref="B456">
    <cfRule type="cellIs" dxfId="939" priority="1171" stopIfTrue="1" operator="equal">
      <formula>"Title"</formula>
    </cfRule>
  </conditionalFormatting>
  <conditionalFormatting sqref="B456">
    <cfRule type="cellIs" dxfId="938" priority="1172" stopIfTrue="1" operator="equal">
      <formula>"Adjustment to Income/Expense/Rate Base:"</formula>
    </cfRule>
  </conditionalFormatting>
  <conditionalFormatting sqref="B455">
    <cfRule type="cellIs" dxfId="937" priority="1169" stopIfTrue="1" operator="equal">
      <formula>"Title"</formula>
    </cfRule>
  </conditionalFormatting>
  <conditionalFormatting sqref="B455">
    <cfRule type="cellIs" dxfId="936" priority="1170" stopIfTrue="1" operator="equal">
      <formula>"Adjustment to Income/Expense/Rate Base:"</formula>
    </cfRule>
  </conditionalFormatting>
  <conditionalFormatting sqref="B457">
    <cfRule type="cellIs" dxfId="935" priority="1166" stopIfTrue="1" operator="equal">
      <formula>"Title"</formula>
    </cfRule>
  </conditionalFormatting>
  <conditionalFormatting sqref="B457">
    <cfRule type="cellIs" dxfId="934" priority="1167" stopIfTrue="1" operator="equal">
      <formula>"Adjustment to Income/Expense/Rate Base:"</formula>
    </cfRule>
  </conditionalFormatting>
  <conditionalFormatting sqref="B456">
    <cfRule type="cellIs" dxfId="933" priority="1164" stopIfTrue="1" operator="equal">
      <formula>"Title"</formula>
    </cfRule>
  </conditionalFormatting>
  <conditionalFormatting sqref="B456">
    <cfRule type="cellIs" dxfId="932" priority="1165" stopIfTrue="1" operator="equal">
      <formula>"Adjustment to Income/Expense/Rate Base:"</formula>
    </cfRule>
  </conditionalFormatting>
  <conditionalFormatting sqref="B458">
    <cfRule type="cellIs" dxfId="931" priority="1161" stopIfTrue="1" operator="equal">
      <formula>"Adjustment to Income/Expense/Rate Base:"</formula>
    </cfRule>
  </conditionalFormatting>
  <conditionalFormatting sqref="B453">
    <cfRule type="cellIs" dxfId="930" priority="1162" stopIfTrue="1" operator="equal">
      <formula>"Title"</formula>
    </cfRule>
  </conditionalFormatting>
  <conditionalFormatting sqref="B453">
    <cfRule type="cellIs" dxfId="929" priority="1163" stopIfTrue="1" operator="equal">
      <formula>"Adjustment to Income/Expense/Rate Base:"</formula>
    </cfRule>
  </conditionalFormatting>
  <conditionalFormatting sqref="B459">
    <cfRule type="cellIs" dxfId="928" priority="1156" stopIfTrue="1" operator="equal">
      <formula>"Adjustment to Income/Expense/Rate Base:"</formula>
    </cfRule>
  </conditionalFormatting>
  <conditionalFormatting sqref="B454">
    <cfRule type="cellIs" dxfId="927" priority="1159" stopIfTrue="1" operator="equal">
      <formula>"Title"</formula>
    </cfRule>
  </conditionalFormatting>
  <conditionalFormatting sqref="B454">
    <cfRule type="cellIs" dxfId="926" priority="1160" stopIfTrue="1" operator="equal">
      <formula>"Adjustment to Income/Expense/Rate Base:"</formula>
    </cfRule>
  </conditionalFormatting>
  <conditionalFormatting sqref="B453">
    <cfRule type="cellIs" dxfId="925" priority="1157" stopIfTrue="1" operator="equal">
      <formula>"Title"</formula>
    </cfRule>
  </conditionalFormatting>
  <conditionalFormatting sqref="B453">
    <cfRule type="cellIs" dxfId="924" priority="1158" stopIfTrue="1" operator="equal">
      <formula>"Adjustment to Income/Expense/Rate Base:"</formula>
    </cfRule>
  </conditionalFormatting>
  <conditionalFormatting sqref="B457">
    <cfRule type="cellIs" dxfId="923" priority="1155" stopIfTrue="1" operator="equal">
      <formula>"Adjustment to Income/Expense/Rate Base:"</formula>
    </cfRule>
  </conditionalFormatting>
  <conditionalFormatting sqref="B458">
    <cfRule type="cellIs" dxfId="922" priority="1152" stopIfTrue="1" operator="equal">
      <formula>"Adjustment to Income/Expense/Rate Base:"</formula>
    </cfRule>
  </conditionalFormatting>
  <conditionalFormatting sqref="B453">
    <cfRule type="cellIs" dxfId="921" priority="1153" stopIfTrue="1" operator="equal">
      <formula>"Title"</formula>
    </cfRule>
  </conditionalFormatting>
  <conditionalFormatting sqref="B453">
    <cfRule type="cellIs" dxfId="920" priority="1154" stopIfTrue="1" operator="equal">
      <formula>"Adjustment to Income/Expense/Rate Base:"</formula>
    </cfRule>
  </conditionalFormatting>
  <conditionalFormatting sqref="B454">
    <cfRule type="cellIs" dxfId="919" priority="1151" stopIfTrue="1" operator="equal">
      <formula>"Adjustment to Income/Expense/Rate Base:"</formula>
    </cfRule>
  </conditionalFormatting>
  <conditionalFormatting sqref="B455">
    <cfRule type="cellIs" dxfId="918" priority="1150" stopIfTrue="1" operator="equal">
      <formula>"Adjustment to Income/Expense/Rate Base:"</formula>
    </cfRule>
  </conditionalFormatting>
  <conditionalFormatting sqref="B456">
    <cfRule type="cellIs" dxfId="917" priority="1149" stopIfTrue="1" operator="equal">
      <formula>"Adjustment to Income/Expense/Rate Base:"</formula>
    </cfRule>
  </conditionalFormatting>
  <conditionalFormatting sqref="B457">
    <cfRule type="cellIs" dxfId="916" priority="1148" stopIfTrue="1" operator="equal">
      <formula>"Adjustment to Income/Expense/Rate Base:"</formula>
    </cfRule>
  </conditionalFormatting>
  <conditionalFormatting sqref="B453">
    <cfRule type="cellIs" dxfId="915" priority="1147" stopIfTrue="1" operator="equal">
      <formula>"Adjustment to Income/Expense/Rate Base:"</formula>
    </cfRule>
  </conditionalFormatting>
  <conditionalFormatting sqref="B454">
    <cfRule type="cellIs" dxfId="914" priority="1146" stopIfTrue="1" operator="equal">
      <formula>"Adjustment to Income/Expense/Rate Base:"</formula>
    </cfRule>
  </conditionalFormatting>
  <conditionalFormatting sqref="B458">
    <cfRule type="cellIs" dxfId="913" priority="1143" stopIfTrue="1" operator="equal">
      <formula>"Adjustment to Income/Expense/Rate Base:"</formula>
    </cfRule>
  </conditionalFormatting>
  <conditionalFormatting sqref="B453">
    <cfRule type="cellIs" dxfId="912" priority="1144" stopIfTrue="1" operator="equal">
      <formula>"Title"</formula>
    </cfRule>
  </conditionalFormatting>
  <conditionalFormatting sqref="B453">
    <cfRule type="cellIs" dxfId="911" priority="1145" stopIfTrue="1" operator="equal">
      <formula>"Adjustment to Income/Expense/Rate Base:"</formula>
    </cfRule>
  </conditionalFormatting>
  <conditionalFormatting sqref="B459">
    <cfRule type="cellIs" dxfId="910" priority="1138" stopIfTrue="1" operator="equal">
      <formula>"Adjustment to Income/Expense/Rate Base:"</formula>
    </cfRule>
  </conditionalFormatting>
  <conditionalFormatting sqref="B454">
    <cfRule type="cellIs" dxfId="909" priority="1141" stopIfTrue="1" operator="equal">
      <formula>"Title"</formula>
    </cfRule>
  </conditionalFormatting>
  <conditionalFormatting sqref="B454">
    <cfRule type="cellIs" dxfId="908" priority="1142" stopIfTrue="1" operator="equal">
      <formula>"Adjustment to Income/Expense/Rate Base:"</formula>
    </cfRule>
  </conditionalFormatting>
  <conditionalFormatting sqref="B453">
    <cfRule type="cellIs" dxfId="907" priority="1139" stopIfTrue="1" operator="equal">
      <formula>"Title"</formula>
    </cfRule>
  </conditionalFormatting>
  <conditionalFormatting sqref="B453">
    <cfRule type="cellIs" dxfId="906" priority="1140" stopIfTrue="1" operator="equal">
      <formula>"Adjustment to Income/Expense/Rate Base:"</formula>
    </cfRule>
  </conditionalFormatting>
  <conditionalFormatting sqref="B455">
    <cfRule type="cellIs" dxfId="905" priority="1137" stopIfTrue="1" operator="equal">
      <formula>"Adjustment to Income/Expense/Rate Base:"</formula>
    </cfRule>
  </conditionalFormatting>
  <conditionalFormatting sqref="B456">
    <cfRule type="cellIs" dxfId="904" priority="1136" stopIfTrue="1" operator="equal">
      <formula>"Adjustment to Income/Expense/Rate Base:"</formula>
    </cfRule>
  </conditionalFormatting>
  <conditionalFormatting sqref="B457">
    <cfRule type="cellIs" dxfId="903" priority="1135" stopIfTrue="1" operator="equal">
      <formula>"Adjustment to Income/Expense/Rate Base:"</formula>
    </cfRule>
  </conditionalFormatting>
  <conditionalFormatting sqref="B458">
    <cfRule type="cellIs" dxfId="902" priority="1132" stopIfTrue="1" operator="equal">
      <formula>"Adjustment to Income/Expense/Rate Base:"</formula>
    </cfRule>
  </conditionalFormatting>
  <conditionalFormatting sqref="B453">
    <cfRule type="cellIs" dxfId="901" priority="1133" stopIfTrue="1" operator="equal">
      <formula>"Title"</formula>
    </cfRule>
  </conditionalFormatting>
  <conditionalFormatting sqref="B453">
    <cfRule type="cellIs" dxfId="900" priority="1134" stopIfTrue="1" operator="equal">
      <formula>"Adjustment to Income/Expense/Rate Base:"</formula>
    </cfRule>
  </conditionalFormatting>
  <conditionalFormatting sqref="B454">
    <cfRule type="cellIs" dxfId="899" priority="1131" stopIfTrue="1" operator="equal">
      <formula>"Adjustment to Income/Expense/Rate Base:"</formula>
    </cfRule>
  </conditionalFormatting>
  <conditionalFormatting sqref="B455">
    <cfRule type="cellIs" dxfId="898" priority="1130" stopIfTrue="1" operator="equal">
      <formula>"Adjustment to Income/Expense/Rate Base:"</formula>
    </cfRule>
  </conditionalFormatting>
  <conditionalFormatting sqref="B460">
    <cfRule type="cellIs" dxfId="897" priority="1125" stopIfTrue="1" operator="equal">
      <formula>"Adjustment to Income/Expense/Rate Base:"</formula>
    </cfRule>
  </conditionalFormatting>
  <conditionalFormatting sqref="B455">
    <cfRule type="cellIs" dxfId="896" priority="1128" stopIfTrue="1" operator="equal">
      <formula>"Title"</formula>
    </cfRule>
  </conditionalFormatting>
  <conditionalFormatting sqref="B455">
    <cfRule type="cellIs" dxfId="895" priority="1129" stopIfTrue="1" operator="equal">
      <formula>"Adjustment to Income/Expense/Rate Base:"</formula>
    </cfRule>
  </conditionalFormatting>
  <conditionalFormatting sqref="B454">
    <cfRule type="cellIs" dxfId="894" priority="1126" stopIfTrue="1" operator="equal">
      <formula>"Title"</formula>
    </cfRule>
  </conditionalFormatting>
  <conditionalFormatting sqref="B454">
    <cfRule type="cellIs" dxfId="893" priority="1127" stopIfTrue="1" operator="equal">
      <formula>"Adjustment to Income/Expense/Rate Base:"</formula>
    </cfRule>
  </conditionalFormatting>
  <conditionalFormatting sqref="B461">
    <cfRule type="cellIs" dxfId="892" priority="1120" stopIfTrue="1" operator="equal">
      <formula>"Adjustment to Income/Expense/Rate Base:"</formula>
    </cfRule>
  </conditionalFormatting>
  <conditionalFormatting sqref="B456">
    <cfRule type="cellIs" dxfId="891" priority="1123" stopIfTrue="1" operator="equal">
      <formula>"Title"</formula>
    </cfRule>
  </conditionalFormatting>
  <conditionalFormatting sqref="B456">
    <cfRule type="cellIs" dxfId="890" priority="1124" stopIfTrue="1" operator="equal">
      <formula>"Adjustment to Income/Expense/Rate Base:"</formula>
    </cfRule>
  </conditionalFormatting>
  <conditionalFormatting sqref="B455">
    <cfRule type="cellIs" dxfId="889" priority="1121" stopIfTrue="1" operator="equal">
      <formula>"Title"</formula>
    </cfRule>
  </conditionalFormatting>
  <conditionalFormatting sqref="B455">
    <cfRule type="cellIs" dxfId="888" priority="1122" stopIfTrue="1" operator="equal">
      <formula>"Adjustment to Income/Expense/Rate Base:"</formula>
    </cfRule>
  </conditionalFormatting>
  <conditionalFormatting sqref="B457">
    <cfRule type="cellIs" dxfId="887" priority="1119" stopIfTrue="1" operator="equal">
      <formula>"Adjustment to Income/Expense/Rate Base:"</formula>
    </cfRule>
  </conditionalFormatting>
  <conditionalFormatting sqref="B458">
    <cfRule type="cellIs" dxfId="886" priority="1116" stopIfTrue="1" operator="equal">
      <formula>"Adjustment to Income/Expense/Rate Base:"</formula>
    </cfRule>
  </conditionalFormatting>
  <conditionalFormatting sqref="B453">
    <cfRule type="cellIs" dxfId="885" priority="1117" stopIfTrue="1" operator="equal">
      <formula>"Title"</formula>
    </cfRule>
  </conditionalFormatting>
  <conditionalFormatting sqref="B453">
    <cfRule type="cellIs" dxfId="884" priority="1118" stopIfTrue="1" operator="equal">
      <formula>"Adjustment to Income/Expense/Rate Base:"</formula>
    </cfRule>
  </conditionalFormatting>
  <conditionalFormatting sqref="B459">
    <cfRule type="cellIs" dxfId="883" priority="1111" stopIfTrue="1" operator="equal">
      <formula>"Adjustment to Income/Expense/Rate Base:"</formula>
    </cfRule>
  </conditionalFormatting>
  <conditionalFormatting sqref="B454">
    <cfRule type="cellIs" dxfId="882" priority="1114" stopIfTrue="1" operator="equal">
      <formula>"Title"</formula>
    </cfRule>
  </conditionalFormatting>
  <conditionalFormatting sqref="B454">
    <cfRule type="cellIs" dxfId="881" priority="1115" stopIfTrue="1" operator="equal">
      <formula>"Adjustment to Income/Expense/Rate Base:"</formula>
    </cfRule>
  </conditionalFormatting>
  <conditionalFormatting sqref="B453">
    <cfRule type="cellIs" dxfId="880" priority="1112" stopIfTrue="1" operator="equal">
      <formula>"Title"</formula>
    </cfRule>
  </conditionalFormatting>
  <conditionalFormatting sqref="B453">
    <cfRule type="cellIs" dxfId="879" priority="1113" stopIfTrue="1" operator="equal">
      <formula>"Adjustment to Income/Expense/Rate Base:"</formula>
    </cfRule>
  </conditionalFormatting>
  <conditionalFormatting sqref="B460">
    <cfRule type="cellIs" dxfId="878" priority="1106" stopIfTrue="1" operator="equal">
      <formula>"Adjustment to Income/Expense/Rate Base:"</formula>
    </cfRule>
  </conditionalFormatting>
  <conditionalFormatting sqref="B455">
    <cfRule type="cellIs" dxfId="877" priority="1109" stopIfTrue="1" operator="equal">
      <formula>"Title"</formula>
    </cfRule>
  </conditionalFormatting>
  <conditionalFormatting sqref="B455">
    <cfRule type="cellIs" dxfId="876" priority="1110" stopIfTrue="1" operator="equal">
      <formula>"Adjustment to Income/Expense/Rate Base:"</formula>
    </cfRule>
  </conditionalFormatting>
  <conditionalFormatting sqref="B454">
    <cfRule type="cellIs" dxfId="875" priority="1107" stopIfTrue="1" operator="equal">
      <formula>"Title"</formula>
    </cfRule>
  </conditionalFormatting>
  <conditionalFormatting sqref="B454">
    <cfRule type="cellIs" dxfId="874" priority="1108" stopIfTrue="1" operator="equal">
      <formula>"Adjustment to Income/Expense/Rate Base:"</formula>
    </cfRule>
  </conditionalFormatting>
  <conditionalFormatting sqref="B456">
    <cfRule type="cellIs" dxfId="873" priority="1105" stopIfTrue="1" operator="equal">
      <formula>"Adjustment to Income/Expense/Rate Base:"</formula>
    </cfRule>
  </conditionalFormatting>
  <conditionalFormatting sqref="B457">
    <cfRule type="cellIs" dxfId="872" priority="1104" stopIfTrue="1" operator="equal">
      <formula>"Adjustment to Income/Expense/Rate Base:"</formula>
    </cfRule>
  </conditionalFormatting>
  <conditionalFormatting sqref="B461">
    <cfRule type="cellIs" dxfId="871" priority="1099" stopIfTrue="1" operator="equal">
      <formula>"Adjustment to Income/Expense/Rate Base:"</formula>
    </cfRule>
  </conditionalFormatting>
  <conditionalFormatting sqref="B456">
    <cfRule type="cellIs" dxfId="870" priority="1102" stopIfTrue="1" operator="equal">
      <formula>"Title"</formula>
    </cfRule>
  </conditionalFormatting>
  <conditionalFormatting sqref="B456">
    <cfRule type="cellIs" dxfId="869" priority="1103" stopIfTrue="1" operator="equal">
      <formula>"Adjustment to Income/Expense/Rate Base:"</formula>
    </cfRule>
  </conditionalFormatting>
  <conditionalFormatting sqref="B455">
    <cfRule type="cellIs" dxfId="868" priority="1100" stopIfTrue="1" operator="equal">
      <formula>"Title"</formula>
    </cfRule>
  </conditionalFormatting>
  <conditionalFormatting sqref="B455">
    <cfRule type="cellIs" dxfId="867" priority="1101" stopIfTrue="1" operator="equal">
      <formula>"Adjustment to Income/Expense/Rate Base:"</formula>
    </cfRule>
  </conditionalFormatting>
  <conditionalFormatting sqref="B457">
    <cfRule type="cellIs" dxfId="866" priority="1097" stopIfTrue="1" operator="equal">
      <formula>"Title"</formula>
    </cfRule>
  </conditionalFormatting>
  <conditionalFormatting sqref="B457">
    <cfRule type="cellIs" dxfId="865" priority="1098" stopIfTrue="1" operator="equal">
      <formula>"Adjustment to Income/Expense/Rate Base:"</formula>
    </cfRule>
  </conditionalFormatting>
  <conditionalFormatting sqref="B456">
    <cfRule type="cellIs" dxfId="864" priority="1095" stopIfTrue="1" operator="equal">
      <formula>"Title"</formula>
    </cfRule>
  </conditionalFormatting>
  <conditionalFormatting sqref="B456">
    <cfRule type="cellIs" dxfId="863" priority="1096" stopIfTrue="1" operator="equal">
      <formula>"Adjustment to Income/Expense/Rate Base:"</formula>
    </cfRule>
  </conditionalFormatting>
  <conditionalFormatting sqref="B458">
    <cfRule type="cellIs" dxfId="862" priority="1092" stopIfTrue="1" operator="equal">
      <formula>"Adjustment to Income/Expense/Rate Base:"</formula>
    </cfRule>
  </conditionalFormatting>
  <conditionalFormatting sqref="B453">
    <cfRule type="cellIs" dxfId="861" priority="1093" stopIfTrue="1" operator="equal">
      <formula>"Title"</formula>
    </cfRule>
  </conditionalFormatting>
  <conditionalFormatting sqref="B453">
    <cfRule type="cellIs" dxfId="860" priority="1094" stopIfTrue="1" operator="equal">
      <formula>"Adjustment to Income/Expense/Rate Base:"</formula>
    </cfRule>
  </conditionalFormatting>
  <conditionalFormatting sqref="B459">
    <cfRule type="cellIs" dxfId="859" priority="1087" stopIfTrue="1" operator="equal">
      <formula>"Adjustment to Income/Expense/Rate Base:"</formula>
    </cfRule>
  </conditionalFormatting>
  <conditionalFormatting sqref="B454">
    <cfRule type="cellIs" dxfId="858" priority="1090" stopIfTrue="1" operator="equal">
      <formula>"Title"</formula>
    </cfRule>
  </conditionalFormatting>
  <conditionalFormatting sqref="B454">
    <cfRule type="cellIs" dxfId="857" priority="1091" stopIfTrue="1" operator="equal">
      <formula>"Adjustment to Income/Expense/Rate Base:"</formula>
    </cfRule>
  </conditionalFormatting>
  <conditionalFormatting sqref="B453">
    <cfRule type="cellIs" dxfId="856" priority="1088" stopIfTrue="1" operator="equal">
      <formula>"Title"</formula>
    </cfRule>
  </conditionalFormatting>
  <conditionalFormatting sqref="B453">
    <cfRule type="cellIs" dxfId="855" priority="1089" stopIfTrue="1" operator="equal">
      <formula>"Adjustment to Income/Expense/Rate Base:"</formula>
    </cfRule>
  </conditionalFormatting>
  <conditionalFormatting sqref="B460">
    <cfRule type="cellIs" dxfId="854" priority="1082" stopIfTrue="1" operator="equal">
      <formula>"Adjustment to Income/Expense/Rate Base:"</formula>
    </cfRule>
  </conditionalFormatting>
  <conditionalFormatting sqref="B455">
    <cfRule type="cellIs" dxfId="853" priority="1085" stopIfTrue="1" operator="equal">
      <formula>"Title"</formula>
    </cfRule>
  </conditionalFormatting>
  <conditionalFormatting sqref="B455">
    <cfRule type="cellIs" dxfId="852" priority="1086" stopIfTrue="1" operator="equal">
      <formula>"Adjustment to Income/Expense/Rate Base:"</formula>
    </cfRule>
  </conditionalFormatting>
  <conditionalFormatting sqref="B454">
    <cfRule type="cellIs" dxfId="851" priority="1083" stopIfTrue="1" operator="equal">
      <formula>"Title"</formula>
    </cfRule>
  </conditionalFormatting>
  <conditionalFormatting sqref="B454">
    <cfRule type="cellIs" dxfId="850" priority="1084" stopIfTrue="1" operator="equal">
      <formula>"Adjustment to Income/Expense/Rate Base:"</formula>
    </cfRule>
  </conditionalFormatting>
  <conditionalFormatting sqref="B461">
    <cfRule type="cellIs" dxfId="849" priority="1077" stopIfTrue="1" operator="equal">
      <formula>"Adjustment to Income/Expense/Rate Base:"</formula>
    </cfRule>
  </conditionalFormatting>
  <conditionalFormatting sqref="B456">
    <cfRule type="cellIs" dxfId="848" priority="1080" stopIfTrue="1" operator="equal">
      <formula>"Title"</formula>
    </cfRule>
  </conditionalFormatting>
  <conditionalFormatting sqref="B456">
    <cfRule type="cellIs" dxfId="847" priority="1081" stopIfTrue="1" operator="equal">
      <formula>"Adjustment to Income/Expense/Rate Base:"</formula>
    </cfRule>
  </conditionalFormatting>
  <conditionalFormatting sqref="B455">
    <cfRule type="cellIs" dxfId="846" priority="1078" stopIfTrue="1" operator="equal">
      <formula>"Title"</formula>
    </cfRule>
  </conditionalFormatting>
  <conditionalFormatting sqref="B455">
    <cfRule type="cellIs" dxfId="845" priority="1079" stopIfTrue="1" operator="equal">
      <formula>"Adjustment to Income/Expense/Rate Base:"</formula>
    </cfRule>
  </conditionalFormatting>
  <conditionalFormatting sqref="B457">
    <cfRule type="cellIs" dxfId="844" priority="1076" stopIfTrue="1" operator="equal">
      <formula>"Adjustment to Income/Expense/Rate Base:"</formula>
    </cfRule>
  </conditionalFormatting>
  <conditionalFormatting sqref="B458">
    <cfRule type="cellIs" dxfId="843" priority="1073" stopIfTrue="1" operator="equal">
      <formula>"Adjustment to Income/Expense/Rate Base:"</formula>
    </cfRule>
  </conditionalFormatting>
  <conditionalFormatting sqref="B453">
    <cfRule type="cellIs" dxfId="842" priority="1074" stopIfTrue="1" operator="equal">
      <formula>"Title"</formula>
    </cfRule>
  </conditionalFormatting>
  <conditionalFormatting sqref="B453">
    <cfRule type="cellIs" dxfId="841" priority="1075" stopIfTrue="1" operator="equal">
      <formula>"Adjustment to Income/Expense/Rate Base:"</formula>
    </cfRule>
  </conditionalFormatting>
  <conditionalFormatting sqref="B456">
    <cfRule type="cellIs" dxfId="840" priority="1072" stopIfTrue="1" operator="equal">
      <formula>"Adjustment to Income/Expense/Rate Base:"</formula>
    </cfRule>
  </conditionalFormatting>
  <conditionalFormatting sqref="B457">
    <cfRule type="cellIs" dxfId="839" priority="1071" stopIfTrue="1" operator="equal">
      <formula>"Adjustment to Income/Expense/Rate Base:"</formula>
    </cfRule>
  </conditionalFormatting>
  <conditionalFormatting sqref="B453">
    <cfRule type="cellIs" dxfId="838" priority="1070" stopIfTrue="1" operator="equal">
      <formula>"Adjustment to Income/Expense/Rate Base:"</formula>
    </cfRule>
  </conditionalFormatting>
  <conditionalFormatting sqref="B454">
    <cfRule type="cellIs" dxfId="837" priority="1069" stopIfTrue="1" operator="equal">
      <formula>"Adjustment to Income/Expense/Rate Base:"</formula>
    </cfRule>
  </conditionalFormatting>
  <conditionalFormatting sqref="B455">
    <cfRule type="cellIs" dxfId="836" priority="1068" stopIfTrue="1" operator="equal">
      <formula>"Adjustment to Income/Expense/Rate Base:"</formula>
    </cfRule>
  </conditionalFormatting>
  <conditionalFormatting sqref="B456">
    <cfRule type="cellIs" dxfId="835" priority="1067" stopIfTrue="1" operator="equal">
      <formula>"Adjustment to Income/Expense/Rate Base:"</formula>
    </cfRule>
  </conditionalFormatting>
  <conditionalFormatting sqref="B453">
    <cfRule type="cellIs" dxfId="834" priority="1066" stopIfTrue="1" operator="equal">
      <formula>"Adjustment to Income/Expense/Rate Base:"</formula>
    </cfRule>
  </conditionalFormatting>
  <conditionalFormatting sqref="B457">
    <cfRule type="cellIs" dxfId="833" priority="1065" stopIfTrue="1" operator="equal">
      <formula>"Adjustment to Income/Expense/Rate Base:"</formula>
    </cfRule>
  </conditionalFormatting>
  <conditionalFormatting sqref="B458">
    <cfRule type="cellIs" dxfId="832" priority="1062" stopIfTrue="1" operator="equal">
      <formula>"Adjustment to Income/Expense/Rate Base:"</formula>
    </cfRule>
  </conditionalFormatting>
  <conditionalFormatting sqref="B453">
    <cfRule type="cellIs" dxfId="831" priority="1063" stopIfTrue="1" operator="equal">
      <formula>"Title"</formula>
    </cfRule>
  </conditionalFormatting>
  <conditionalFormatting sqref="B453">
    <cfRule type="cellIs" dxfId="830" priority="1064" stopIfTrue="1" operator="equal">
      <formula>"Adjustment to Income/Expense/Rate Base:"</formula>
    </cfRule>
  </conditionalFormatting>
  <conditionalFormatting sqref="B454">
    <cfRule type="cellIs" dxfId="829" priority="1061" stopIfTrue="1" operator="equal">
      <formula>"Adjustment to Income/Expense/Rate Base:"</formula>
    </cfRule>
  </conditionalFormatting>
  <conditionalFormatting sqref="B455">
    <cfRule type="cellIs" dxfId="828" priority="1060" stopIfTrue="1" operator="equal">
      <formula>"Adjustment to Income/Expense/Rate Base:"</formula>
    </cfRule>
  </conditionalFormatting>
  <conditionalFormatting sqref="B456">
    <cfRule type="cellIs" dxfId="827" priority="1059" stopIfTrue="1" operator="equal">
      <formula>"Adjustment to Income/Expense/Rate Base:"</formula>
    </cfRule>
  </conditionalFormatting>
  <conditionalFormatting sqref="B457">
    <cfRule type="cellIs" dxfId="826" priority="1058" stopIfTrue="1" operator="equal">
      <formula>"Adjustment to Income/Expense/Rate Base:"</formula>
    </cfRule>
  </conditionalFormatting>
  <conditionalFormatting sqref="B453">
    <cfRule type="cellIs" dxfId="825" priority="1057" stopIfTrue="1" operator="equal">
      <formula>"Adjustment to Income/Expense/Rate Base:"</formula>
    </cfRule>
  </conditionalFormatting>
  <conditionalFormatting sqref="B454">
    <cfRule type="cellIs" dxfId="824" priority="1056" stopIfTrue="1" operator="equal">
      <formula>"Adjustment to Income/Expense/Rate Base:"</formula>
    </cfRule>
  </conditionalFormatting>
  <conditionalFormatting sqref="B459">
    <cfRule type="cellIs" dxfId="823" priority="1051" stopIfTrue="1" operator="equal">
      <formula>"Adjustment to Income/Expense/Rate Base:"</formula>
    </cfRule>
  </conditionalFormatting>
  <conditionalFormatting sqref="B454">
    <cfRule type="cellIs" dxfId="822" priority="1054" stopIfTrue="1" operator="equal">
      <formula>"Title"</formula>
    </cfRule>
  </conditionalFormatting>
  <conditionalFormatting sqref="B454">
    <cfRule type="cellIs" dxfId="821" priority="1055" stopIfTrue="1" operator="equal">
      <formula>"Adjustment to Income/Expense/Rate Base:"</formula>
    </cfRule>
  </conditionalFormatting>
  <conditionalFormatting sqref="B453">
    <cfRule type="cellIs" dxfId="820" priority="1052" stopIfTrue="1" operator="equal">
      <formula>"Title"</formula>
    </cfRule>
  </conditionalFormatting>
  <conditionalFormatting sqref="B453">
    <cfRule type="cellIs" dxfId="819" priority="1053" stopIfTrue="1" operator="equal">
      <formula>"Adjustment to Income/Expense/Rate Base:"</formula>
    </cfRule>
  </conditionalFormatting>
  <conditionalFormatting sqref="B460">
    <cfRule type="cellIs" dxfId="818" priority="1046" stopIfTrue="1" operator="equal">
      <formula>"Adjustment to Income/Expense/Rate Base:"</formula>
    </cfRule>
  </conditionalFormatting>
  <conditionalFormatting sqref="B455">
    <cfRule type="cellIs" dxfId="817" priority="1049" stopIfTrue="1" operator="equal">
      <formula>"Title"</formula>
    </cfRule>
  </conditionalFormatting>
  <conditionalFormatting sqref="B455">
    <cfRule type="cellIs" dxfId="816" priority="1050" stopIfTrue="1" operator="equal">
      <formula>"Adjustment to Income/Expense/Rate Base:"</formula>
    </cfRule>
  </conditionalFormatting>
  <conditionalFormatting sqref="B454">
    <cfRule type="cellIs" dxfId="815" priority="1047" stopIfTrue="1" operator="equal">
      <formula>"Title"</formula>
    </cfRule>
  </conditionalFormatting>
  <conditionalFormatting sqref="B454">
    <cfRule type="cellIs" dxfId="814" priority="1048" stopIfTrue="1" operator="equal">
      <formula>"Adjustment to Income/Expense/Rate Base:"</formula>
    </cfRule>
  </conditionalFormatting>
  <conditionalFormatting sqref="B456">
    <cfRule type="cellIs" dxfId="813" priority="1045" stopIfTrue="1" operator="equal">
      <formula>"Adjustment to Income/Expense/Rate Base:"</formula>
    </cfRule>
  </conditionalFormatting>
  <conditionalFormatting sqref="B457">
    <cfRule type="cellIs" dxfId="812" priority="1044" stopIfTrue="1" operator="equal">
      <formula>"Adjustment to Income/Expense/Rate Base:"</formula>
    </cfRule>
  </conditionalFormatting>
  <conditionalFormatting sqref="B458">
    <cfRule type="cellIs" dxfId="811" priority="1041" stopIfTrue="1" operator="equal">
      <formula>"Adjustment to Income/Expense/Rate Base:"</formula>
    </cfRule>
  </conditionalFormatting>
  <conditionalFormatting sqref="B453">
    <cfRule type="cellIs" dxfId="810" priority="1042" stopIfTrue="1" operator="equal">
      <formula>"Title"</formula>
    </cfRule>
  </conditionalFormatting>
  <conditionalFormatting sqref="B453">
    <cfRule type="cellIs" dxfId="809" priority="1043" stopIfTrue="1" operator="equal">
      <formula>"Adjustment to Income/Expense/Rate Base:"</formula>
    </cfRule>
  </conditionalFormatting>
  <conditionalFormatting sqref="B459">
    <cfRule type="cellIs" dxfId="808" priority="1036" stopIfTrue="1" operator="equal">
      <formula>"Adjustment to Income/Expense/Rate Base:"</formula>
    </cfRule>
  </conditionalFormatting>
  <conditionalFormatting sqref="B454">
    <cfRule type="cellIs" dxfId="807" priority="1039" stopIfTrue="1" operator="equal">
      <formula>"Title"</formula>
    </cfRule>
  </conditionalFormatting>
  <conditionalFormatting sqref="B454">
    <cfRule type="cellIs" dxfId="806" priority="1040" stopIfTrue="1" operator="equal">
      <formula>"Adjustment to Income/Expense/Rate Base:"</formula>
    </cfRule>
  </conditionalFormatting>
  <conditionalFormatting sqref="B453">
    <cfRule type="cellIs" dxfId="805" priority="1037" stopIfTrue="1" operator="equal">
      <formula>"Title"</formula>
    </cfRule>
  </conditionalFormatting>
  <conditionalFormatting sqref="B453">
    <cfRule type="cellIs" dxfId="804" priority="1038" stopIfTrue="1" operator="equal">
      <formula>"Adjustment to Income/Expense/Rate Base:"</formula>
    </cfRule>
  </conditionalFormatting>
  <conditionalFormatting sqref="B455">
    <cfRule type="cellIs" dxfId="803" priority="1035" stopIfTrue="1" operator="equal">
      <formula>"Adjustment to Income/Expense/Rate Base:"</formula>
    </cfRule>
  </conditionalFormatting>
  <conditionalFormatting sqref="B456">
    <cfRule type="cellIs" dxfId="802" priority="1034" stopIfTrue="1" operator="equal">
      <formula>"Adjustment to Income/Expense/Rate Base:"</formula>
    </cfRule>
  </conditionalFormatting>
  <conditionalFormatting sqref="B460">
    <cfRule type="cellIs" dxfId="801" priority="1029" stopIfTrue="1" operator="equal">
      <formula>"Adjustment to Income/Expense/Rate Base:"</formula>
    </cfRule>
  </conditionalFormatting>
  <conditionalFormatting sqref="B455">
    <cfRule type="cellIs" dxfId="800" priority="1032" stopIfTrue="1" operator="equal">
      <formula>"Title"</formula>
    </cfRule>
  </conditionalFormatting>
  <conditionalFormatting sqref="B455">
    <cfRule type="cellIs" dxfId="799" priority="1033" stopIfTrue="1" operator="equal">
      <formula>"Adjustment to Income/Expense/Rate Base:"</formula>
    </cfRule>
  </conditionalFormatting>
  <conditionalFormatting sqref="B454">
    <cfRule type="cellIs" dxfId="798" priority="1030" stopIfTrue="1" operator="equal">
      <formula>"Title"</formula>
    </cfRule>
  </conditionalFormatting>
  <conditionalFormatting sqref="B454">
    <cfRule type="cellIs" dxfId="797" priority="1031" stopIfTrue="1" operator="equal">
      <formula>"Adjustment to Income/Expense/Rate Base:"</formula>
    </cfRule>
  </conditionalFormatting>
  <conditionalFormatting sqref="B461">
    <cfRule type="cellIs" dxfId="796" priority="1024" stopIfTrue="1" operator="equal">
      <formula>"Adjustment to Income/Expense/Rate Base:"</formula>
    </cfRule>
  </conditionalFormatting>
  <conditionalFormatting sqref="B456">
    <cfRule type="cellIs" dxfId="795" priority="1027" stopIfTrue="1" operator="equal">
      <formula>"Title"</formula>
    </cfRule>
  </conditionalFormatting>
  <conditionalFormatting sqref="B456">
    <cfRule type="cellIs" dxfId="794" priority="1028" stopIfTrue="1" operator="equal">
      <formula>"Adjustment to Income/Expense/Rate Base:"</formula>
    </cfRule>
  </conditionalFormatting>
  <conditionalFormatting sqref="B455">
    <cfRule type="cellIs" dxfId="793" priority="1025" stopIfTrue="1" operator="equal">
      <formula>"Title"</formula>
    </cfRule>
  </conditionalFormatting>
  <conditionalFormatting sqref="B455">
    <cfRule type="cellIs" dxfId="792" priority="1026" stopIfTrue="1" operator="equal">
      <formula>"Adjustment to Income/Expense/Rate Base:"</formula>
    </cfRule>
  </conditionalFormatting>
  <conditionalFormatting sqref="B457">
    <cfRule type="cellIs" dxfId="791" priority="1023" stopIfTrue="1" operator="equal">
      <formula>"Adjustment to Income/Expense/Rate Base:"</formula>
    </cfRule>
  </conditionalFormatting>
  <conditionalFormatting sqref="B458">
    <cfRule type="cellIs" dxfId="790" priority="1020" stopIfTrue="1" operator="equal">
      <formula>"Adjustment to Income/Expense/Rate Base:"</formula>
    </cfRule>
  </conditionalFormatting>
  <conditionalFormatting sqref="B453">
    <cfRule type="cellIs" dxfId="789" priority="1021" stopIfTrue="1" operator="equal">
      <formula>"Title"</formula>
    </cfRule>
  </conditionalFormatting>
  <conditionalFormatting sqref="B453">
    <cfRule type="cellIs" dxfId="788" priority="1022" stopIfTrue="1" operator="equal">
      <formula>"Adjustment to Income/Expense/Rate Base:"</formula>
    </cfRule>
  </conditionalFormatting>
  <conditionalFormatting sqref="B459">
    <cfRule type="cellIs" dxfId="787" priority="1015" stopIfTrue="1" operator="equal">
      <formula>"Adjustment to Income/Expense/Rate Base:"</formula>
    </cfRule>
  </conditionalFormatting>
  <conditionalFormatting sqref="B454">
    <cfRule type="cellIs" dxfId="786" priority="1018" stopIfTrue="1" operator="equal">
      <formula>"Title"</formula>
    </cfRule>
  </conditionalFormatting>
  <conditionalFormatting sqref="B454">
    <cfRule type="cellIs" dxfId="785" priority="1019" stopIfTrue="1" operator="equal">
      <formula>"Adjustment to Income/Expense/Rate Base:"</formula>
    </cfRule>
  </conditionalFormatting>
  <conditionalFormatting sqref="B453">
    <cfRule type="cellIs" dxfId="784" priority="1016" stopIfTrue="1" operator="equal">
      <formula>"Title"</formula>
    </cfRule>
  </conditionalFormatting>
  <conditionalFormatting sqref="B453">
    <cfRule type="cellIs" dxfId="783" priority="1017" stopIfTrue="1" operator="equal">
      <formula>"Adjustment to Income/Expense/Rate Base:"</formula>
    </cfRule>
  </conditionalFormatting>
  <conditionalFormatting sqref="B460">
    <cfRule type="cellIs" dxfId="782" priority="1010" stopIfTrue="1" operator="equal">
      <formula>"Adjustment to Income/Expense/Rate Base:"</formula>
    </cfRule>
  </conditionalFormatting>
  <conditionalFormatting sqref="B455">
    <cfRule type="cellIs" dxfId="781" priority="1013" stopIfTrue="1" operator="equal">
      <formula>"Title"</formula>
    </cfRule>
  </conditionalFormatting>
  <conditionalFormatting sqref="B455">
    <cfRule type="cellIs" dxfId="780" priority="1014" stopIfTrue="1" operator="equal">
      <formula>"Adjustment to Income/Expense/Rate Base:"</formula>
    </cfRule>
  </conditionalFormatting>
  <conditionalFormatting sqref="B454">
    <cfRule type="cellIs" dxfId="779" priority="1011" stopIfTrue="1" operator="equal">
      <formula>"Title"</formula>
    </cfRule>
  </conditionalFormatting>
  <conditionalFormatting sqref="B454">
    <cfRule type="cellIs" dxfId="778" priority="1012" stopIfTrue="1" operator="equal">
      <formula>"Adjustment to Income/Expense/Rate Base:"</formula>
    </cfRule>
  </conditionalFormatting>
  <conditionalFormatting sqref="B456">
    <cfRule type="cellIs" dxfId="777" priority="1009" stopIfTrue="1" operator="equal">
      <formula>"Adjustment to Income/Expense/Rate Base:"</formula>
    </cfRule>
  </conditionalFormatting>
  <conditionalFormatting sqref="B457">
    <cfRule type="cellIs" dxfId="776" priority="1008" stopIfTrue="1" operator="equal">
      <formula>"Adjustment to Income/Expense/Rate Base:"</formula>
    </cfRule>
  </conditionalFormatting>
  <conditionalFormatting sqref="B455">
    <cfRule type="cellIs" dxfId="775" priority="1007" stopIfTrue="1" operator="equal">
      <formula>"Adjustment to Income/Expense/Rate Base:"</formula>
    </cfRule>
  </conditionalFormatting>
  <conditionalFormatting sqref="B456">
    <cfRule type="cellIs" dxfId="774" priority="1006" stopIfTrue="1" operator="equal">
      <formula>"Adjustment to Income/Expense/Rate Base:"</formula>
    </cfRule>
  </conditionalFormatting>
  <conditionalFormatting sqref="B453">
    <cfRule type="cellIs" dxfId="773" priority="1005" stopIfTrue="1" operator="equal">
      <formula>"Adjustment to Income/Expense/Rate Base:"</formula>
    </cfRule>
  </conditionalFormatting>
  <conditionalFormatting sqref="B454">
    <cfRule type="cellIs" dxfId="772" priority="1004" stopIfTrue="1" operator="equal">
      <formula>"Adjustment to Income/Expense/Rate Base:"</formula>
    </cfRule>
  </conditionalFormatting>
  <conditionalFormatting sqref="B455">
    <cfRule type="cellIs" dxfId="771" priority="1003" stopIfTrue="1" operator="equal">
      <formula>"Adjustment to Income/Expense/Rate Base:"</formula>
    </cfRule>
  </conditionalFormatting>
  <conditionalFormatting sqref="B456">
    <cfRule type="cellIs" dxfId="770" priority="1002" stopIfTrue="1" operator="equal">
      <formula>"Adjustment to Income/Expense/Rate Base:"</formula>
    </cfRule>
  </conditionalFormatting>
  <conditionalFormatting sqref="B457">
    <cfRule type="cellIs" dxfId="769" priority="1001" stopIfTrue="1" operator="equal">
      <formula>"Adjustment to Income/Expense/Rate Base:"</formula>
    </cfRule>
  </conditionalFormatting>
  <conditionalFormatting sqref="B453">
    <cfRule type="cellIs" dxfId="768" priority="1000" stopIfTrue="1" operator="equal">
      <formula>"Adjustment to Income/Expense/Rate Base:"</formula>
    </cfRule>
  </conditionalFormatting>
  <conditionalFormatting sqref="B454">
    <cfRule type="cellIs" dxfId="767" priority="999" stopIfTrue="1" operator="equal">
      <formula>"Adjustment to Income/Expense/Rate Base:"</formula>
    </cfRule>
  </conditionalFormatting>
  <conditionalFormatting sqref="B455">
    <cfRule type="cellIs" dxfId="766" priority="998" stopIfTrue="1" operator="equal">
      <formula>"Adjustment to Income/Expense/Rate Base:"</formula>
    </cfRule>
  </conditionalFormatting>
  <conditionalFormatting sqref="B456">
    <cfRule type="cellIs" dxfId="765" priority="997" stopIfTrue="1" operator="equal">
      <formula>"Adjustment to Income/Expense/Rate Base:"</formula>
    </cfRule>
  </conditionalFormatting>
  <conditionalFormatting sqref="B453">
    <cfRule type="cellIs" dxfId="764" priority="996" stopIfTrue="1" operator="equal">
      <formula>"Adjustment to Income/Expense/Rate Base:"</formula>
    </cfRule>
  </conditionalFormatting>
  <conditionalFormatting sqref="B461">
    <cfRule type="cellIs" dxfId="763" priority="991" stopIfTrue="1" operator="equal">
      <formula>"Adjustment to Income/Expense/Rate Base:"</formula>
    </cfRule>
  </conditionalFormatting>
  <conditionalFormatting sqref="B456">
    <cfRule type="cellIs" dxfId="762" priority="994" stopIfTrue="1" operator="equal">
      <formula>"Title"</formula>
    </cfRule>
  </conditionalFormatting>
  <conditionalFormatting sqref="B456">
    <cfRule type="cellIs" dxfId="761" priority="995" stopIfTrue="1" operator="equal">
      <formula>"Adjustment to Income/Expense/Rate Base:"</formula>
    </cfRule>
  </conditionalFormatting>
  <conditionalFormatting sqref="B455">
    <cfRule type="cellIs" dxfId="760" priority="992" stopIfTrue="1" operator="equal">
      <formula>"Title"</formula>
    </cfRule>
  </conditionalFormatting>
  <conditionalFormatting sqref="B455">
    <cfRule type="cellIs" dxfId="759" priority="993" stopIfTrue="1" operator="equal">
      <formula>"Adjustment to Income/Expense/Rate Base:"</formula>
    </cfRule>
  </conditionalFormatting>
  <conditionalFormatting sqref="B457">
    <cfRule type="cellIs" dxfId="758" priority="989" stopIfTrue="1" operator="equal">
      <formula>"Title"</formula>
    </cfRule>
  </conditionalFormatting>
  <conditionalFormatting sqref="B457">
    <cfRule type="cellIs" dxfId="757" priority="990" stopIfTrue="1" operator="equal">
      <formula>"Adjustment to Income/Expense/Rate Base:"</formula>
    </cfRule>
  </conditionalFormatting>
  <conditionalFormatting sqref="B456">
    <cfRule type="cellIs" dxfId="756" priority="987" stopIfTrue="1" operator="equal">
      <formula>"Title"</formula>
    </cfRule>
  </conditionalFormatting>
  <conditionalFormatting sqref="B456">
    <cfRule type="cellIs" dxfId="755" priority="988" stopIfTrue="1" operator="equal">
      <formula>"Adjustment to Income/Expense/Rate Base:"</formula>
    </cfRule>
  </conditionalFormatting>
  <conditionalFormatting sqref="B458">
    <cfRule type="cellIs" dxfId="754" priority="982" stopIfTrue="1" operator="equal">
      <formula>"Adjustment to Income/Expense/Rate Base:"</formula>
    </cfRule>
  </conditionalFormatting>
  <conditionalFormatting sqref="B453">
    <cfRule type="cellIs" dxfId="753" priority="985" stopIfTrue="1" operator="equal">
      <formula>"Title"</formula>
    </cfRule>
  </conditionalFormatting>
  <conditionalFormatting sqref="B453">
    <cfRule type="cellIs" dxfId="752" priority="986" stopIfTrue="1" operator="equal">
      <formula>"Adjustment to Income/Expense/Rate Base:"</formula>
    </cfRule>
  </conditionalFormatting>
  <conditionalFormatting sqref="B452">
    <cfRule type="cellIs" dxfId="751" priority="983" stopIfTrue="1" operator="equal">
      <formula>"Title"</formula>
    </cfRule>
  </conditionalFormatting>
  <conditionalFormatting sqref="B452">
    <cfRule type="cellIs" dxfId="750" priority="984" stopIfTrue="1" operator="equal">
      <formula>"Adjustment to Income/Expense/Rate Base:"</formula>
    </cfRule>
  </conditionalFormatting>
  <conditionalFormatting sqref="B459">
    <cfRule type="cellIs" dxfId="749" priority="977" stopIfTrue="1" operator="equal">
      <formula>"Adjustment to Income/Expense/Rate Base:"</formula>
    </cfRule>
  </conditionalFormatting>
  <conditionalFormatting sqref="B454">
    <cfRule type="cellIs" dxfId="748" priority="980" stopIfTrue="1" operator="equal">
      <formula>"Title"</formula>
    </cfRule>
  </conditionalFormatting>
  <conditionalFormatting sqref="B454">
    <cfRule type="cellIs" dxfId="747" priority="981" stopIfTrue="1" operator="equal">
      <formula>"Adjustment to Income/Expense/Rate Base:"</formula>
    </cfRule>
  </conditionalFormatting>
  <conditionalFormatting sqref="B453">
    <cfRule type="cellIs" dxfId="746" priority="978" stopIfTrue="1" operator="equal">
      <formula>"Title"</formula>
    </cfRule>
  </conditionalFormatting>
  <conditionalFormatting sqref="B453">
    <cfRule type="cellIs" dxfId="745" priority="979" stopIfTrue="1" operator="equal">
      <formula>"Adjustment to Income/Expense/Rate Base:"</formula>
    </cfRule>
  </conditionalFormatting>
  <conditionalFormatting sqref="B460">
    <cfRule type="cellIs" dxfId="744" priority="972" stopIfTrue="1" operator="equal">
      <formula>"Adjustment to Income/Expense/Rate Base:"</formula>
    </cfRule>
  </conditionalFormatting>
  <conditionalFormatting sqref="B455">
    <cfRule type="cellIs" dxfId="743" priority="975" stopIfTrue="1" operator="equal">
      <formula>"Title"</formula>
    </cfRule>
  </conditionalFormatting>
  <conditionalFormatting sqref="B455">
    <cfRule type="cellIs" dxfId="742" priority="976" stopIfTrue="1" operator="equal">
      <formula>"Adjustment to Income/Expense/Rate Base:"</formula>
    </cfRule>
  </conditionalFormatting>
  <conditionalFormatting sqref="B454">
    <cfRule type="cellIs" dxfId="741" priority="973" stopIfTrue="1" operator="equal">
      <formula>"Title"</formula>
    </cfRule>
  </conditionalFormatting>
  <conditionalFormatting sqref="B454">
    <cfRule type="cellIs" dxfId="740" priority="974" stopIfTrue="1" operator="equal">
      <formula>"Adjustment to Income/Expense/Rate Base:"</formula>
    </cfRule>
  </conditionalFormatting>
  <conditionalFormatting sqref="B461">
    <cfRule type="cellIs" dxfId="739" priority="967" stopIfTrue="1" operator="equal">
      <formula>"Adjustment to Income/Expense/Rate Base:"</formula>
    </cfRule>
  </conditionalFormatting>
  <conditionalFormatting sqref="B456">
    <cfRule type="cellIs" dxfId="738" priority="970" stopIfTrue="1" operator="equal">
      <formula>"Title"</formula>
    </cfRule>
  </conditionalFormatting>
  <conditionalFormatting sqref="B456">
    <cfRule type="cellIs" dxfId="737" priority="971" stopIfTrue="1" operator="equal">
      <formula>"Adjustment to Income/Expense/Rate Base:"</formula>
    </cfRule>
  </conditionalFormatting>
  <conditionalFormatting sqref="B455">
    <cfRule type="cellIs" dxfId="736" priority="968" stopIfTrue="1" operator="equal">
      <formula>"Title"</formula>
    </cfRule>
  </conditionalFormatting>
  <conditionalFormatting sqref="B455">
    <cfRule type="cellIs" dxfId="735" priority="969" stopIfTrue="1" operator="equal">
      <formula>"Adjustment to Income/Expense/Rate Base:"</formula>
    </cfRule>
  </conditionalFormatting>
  <conditionalFormatting sqref="B457">
    <cfRule type="cellIs" dxfId="734" priority="962" stopIfTrue="1" operator="equal">
      <formula>"Adjustment to Income/Expense/Rate Base:"</formula>
    </cfRule>
  </conditionalFormatting>
  <conditionalFormatting sqref="B452">
    <cfRule type="cellIs" dxfId="733" priority="965" stopIfTrue="1" operator="equal">
      <formula>"Title"</formula>
    </cfRule>
  </conditionalFormatting>
  <conditionalFormatting sqref="B452">
    <cfRule type="cellIs" dxfId="732" priority="966" stopIfTrue="1" operator="equal">
      <formula>"Adjustment to Income/Expense/Rate Base:"</formula>
    </cfRule>
  </conditionalFormatting>
  <conditionalFormatting sqref="B451">
    <cfRule type="cellIs" dxfId="731" priority="963" stopIfTrue="1" operator="equal">
      <formula>"Title"</formula>
    </cfRule>
  </conditionalFormatting>
  <conditionalFormatting sqref="B451">
    <cfRule type="cellIs" dxfId="730" priority="964" stopIfTrue="1" operator="equal">
      <formula>"Adjustment to Income/Expense/Rate Base:"</formula>
    </cfRule>
  </conditionalFormatting>
  <conditionalFormatting sqref="B458">
    <cfRule type="cellIs" dxfId="729" priority="957" stopIfTrue="1" operator="equal">
      <formula>"Adjustment to Income/Expense/Rate Base:"</formula>
    </cfRule>
  </conditionalFormatting>
  <conditionalFormatting sqref="B453">
    <cfRule type="cellIs" dxfId="728" priority="960" stopIfTrue="1" operator="equal">
      <formula>"Title"</formula>
    </cfRule>
  </conditionalFormatting>
  <conditionalFormatting sqref="B453">
    <cfRule type="cellIs" dxfId="727" priority="961" stopIfTrue="1" operator="equal">
      <formula>"Adjustment to Income/Expense/Rate Base:"</formula>
    </cfRule>
  </conditionalFormatting>
  <conditionalFormatting sqref="B452">
    <cfRule type="cellIs" dxfId="726" priority="958" stopIfTrue="1" operator="equal">
      <formula>"Title"</formula>
    </cfRule>
  </conditionalFormatting>
  <conditionalFormatting sqref="B452">
    <cfRule type="cellIs" dxfId="725" priority="959" stopIfTrue="1" operator="equal">
      <formula>"Adjustment to Income/Expense/Rate Base:"</formula>
    </cfRule>
  </conditionalFormatting>
  <conditionalFormatting sqref="B457">
    <cfRule type="cellIs" dxfId="724" priority="955" stopIfTrue="1" operator="equal">
      <formula>"Title"</formula>
    </cfRule>
  </conditionalFormatting>
  <conditionalFormatting sqref="B457">
    <cfRule type="cellIs" dxfId="723" priority="956" stopIfTrue="1" operator="equal">
      <formula>"Adjustment to Income/Expense/Rate Base:"</formula>
    </cfRule>
  </conditionalFormatting>
  <conditionalFormatting sqref="B456">
    <cfRule type="cellIs" dxfId="722" priority="953" stopIfTrue="1" operator="equal">
      <formula>"Title"</formula>
    </cfRule>
  </conditionalFormatting>
  <conditionalFormatting sqref="B456">
    <cfRule type="cellIs" dxfId="721" priority="954" stopIfTrue="1" operator="equal">
      <formula>"Adjustment to Income/Expense/Rate Base:"</formula>
    </cfRule>
  </conditionalFormatting>
  <conditionalFormatting sqref="B458">
    <cfRule type="cellIs" dxfId="720" priority="951" stopIfTrue="1" operator="equal">
      <formula>"Title"</formula>
    </cfRule>
  </conditionalFormatting>
  <conditionalFormatting sqref="B458">
    <cfRule type="cellIs" dxfId="719" priority="952" stopIfTrue="1" operator="equal">
      <formula>"Adjustment to Income/Expense/Rate Base:"</formula>
    </cfRule>
  </conditionalFormatting>
  <conditionalFormatting sqref="B457">
    <cfRule type="cellIs" dxfId="718" priority="949" stopIfTrue="1" operator="equal">
      <formula>"Title"</formula>
    </cfRule>
  </conditionalFormatting>
  <conditionalFormatting sqref="B457">
    <cfRule type="cellIs" dxfId="717" priority="950" stopIfTrue="1" operator="equal">
      <formula>"Adjustment to Income/Expense/Rate Base:"</formula>
    </cfRule>
  </conditionalFormatting>
  <conditionalFormatting sqref="B459">
    <cfRule type="cellIs" dxfId="716" priority="944" stopIfTrue="1" operator="equal">
      <formula>"Adjustment to Income/Expense/Rate Base:"</formula>
    </cfRule>
  </conditionalFormatting>
  <conditionalFormatting sqref="B454">
    <cfRule type="cellIs" dxfId="715" priority="947" stopIfTrue="1" operator="equal">
      <formula>"Title"</formula>
    </cfRule>
  </conditionalFormatting>
  <conditionalFormatting sqref="B454">
    <cfRule type="cellIs" dxfId="714" priority="948" stopIfTrue="1" operator="equal">
      <formula>"Adjustment to Income/Expense/Rate Base:"</formula>
    </cfRule>
  </conditionalFormatting>
  <conditionalFormatting sqref="B453">
    <cfRule type="cellIs" dxfId="713" priority="945" stopIfTrue="1" operator="equal">
      <formula>"Title"</formula>
    </cfRule>
  </conditionalFormatting>
  <conditionalFormatting sqref="B453">
    <cfRule type="cellIs" dxfId="712" priority="946" stopIfTrue="1" operator="equal">
      <formula>"Adjustment to Income/Expense/Rate Base:"</formula>
    </cfRule>
  </conditionalFormatting>
  <conditionalFormatting sqref="B460">
    <cfRule type="cellIs" dxfId="711" priority="939" stopIfTrue="1" operator="equal">
      <formula>"Adjustment to Income/Expense/Rate Base:"</formula>
    </cfRule>
  </conditionalFormatting>
  <conditionalFormatting sqref="B455">
    <cfRule type="cellIs" dxfId="710" priority="942" stopIfTrue="1" operator="equal">
      <formula>"Title"</formula>
    </cfRule>
  </conditionalFormatting>
  <conditionalFormatting sqref="B455">
    <cfRule type="cellIs" dxfId="709" priority="943" stopIfTrue="1" operator="equal">
      <formula>"Adjustment to Income/Expense/Rate Base:"</formula>
    </cfRule>
  </conditionalFormatting>
  <conditionalFormatting sqref="B454">
    <cfRule type="cellIs" dxfId="708" priority="940" stopIfTrue="1" operator="equal">
      <formula>"Title"</formula>
    </cfRule>
  </conditionalFormatting>
  <conditionalFormatting sqref="B454">
    <cfRule type="cellIs" dxfId="707" priority="941" stopIfTrue="1" operator="equal">
      <formula>"Adjustment to Income/Expense/Rate Base:"</formula>
    </cfRule>
  </conditionalFormatting>
  <conditionalFormatting sqref="B461">
    <cfRule type="cellIs" dxfId="706" priority="934" stopIfTrue="1" operator="equal">
      <formula>"Adjustment to Income/Expense/Rate Base:"</formula>
    </cfRule>
  </conditionalFormatting>
  <conditionalFormatting sqref="B456">
    <cfRule type="cellIs" dxfId="705" priority="937" stopIfTrue="1" operator="equal">
      <formula>"Title"</formula>
    </cfRule>
  </conditionalFormatting>
  <conditionalFormatting sqref="B456">
    <cfRule type="cellIs" dxfId="704" priority="938" stopIfTrue="1" operator="equal">
      <formula>"Adjustment to Income/Expense/Rate Base:"</formula>
    </cfRule>
  </conditionalFormatting>
  <conditionalFormatting sqref="B455">
    <cfRule type="cellIs" dxfId="703" priority="935" stopIfTrue="1" operator="equal">
      <formula>"Title"</formula>
    </cfRule>
  </conditionalFormatting>
  <conditionalFormatting sqref="B455">
    <cfRule type="cellIs" dxfId="702" priority="936" stopIfTrue="1" operator="equal">
      <formula>"Adjustment to Income/Expense/Rate Base:"</formula>
    </cfRule>
  </conditionalFormatting>
  <conditionalFormatting sqref="B457">
    <cfRule type="cellIs" dxfId="701" priority="932" stopIfTrue="1" operator="equal">
      <formula>"Title"</formula>
    </cfRule>
  </conditionalFormatting>
  <conditionalFormatting sqref="B457">
    <cfRule type="cellIs" dxfId="700" priority="933" stopIfTrue="1" operator="equal">
      <formula>"Adjustment to Income/Expense/Rate Base:"</formula>
    </cfRule>
  </conditionalFormatting>
  <conditionalFormatting sqref="B456">
    <cfRule type="cellIs" dxfId="699" priority="930" stopIfTrue="1" operator="equal">
      <formula>"Title"</formula>
    </cfRule>
  </conditionalFormatting>
  <conditionalFormatting sqref="B456">
    <cfRule type="cellIs" dxfId="698" priority="931" stopIfTrue="1" operator="equal">
      <formula>"Adjustment to Income/Expense/Rate Base:"</formula>
    </cfRule>
  </conditionalFormatting>
  <conditionalFormatting sqref="B458">
    <cfRule type="cellIs" dxfId="697" priority="925" stopIfTrue="1" operator="equal">
      <formula>"Adjustment to Income/Expense/Rate Base:"</formula>
    </cfRule>
  </conditionalFormatting>
  <conditionalFormatting sqref="B453">
    <cfRule type="cellIs" dxfId="696" priority="928" stopIfTrue="1" operator="equal">
      <formula>"Title"</formula>
    </cfRule>
  </conditionalFormatting>
  <conditionalFormatting sqref="B453">
    <cfRule type="cellIs" dxfId="695" priority="929" stopIfTrue="1" operator="equal">
      <formula>"Adjustment to Income/Expense/Rate Base:"</formula>
    </cfRule>
  </conditionalFormatting>
  <conditionalFormatting sqref="B452">
    <cfRule type="cellIs" dxfId="694" priority="926" stopIfTrue="1" operator="equal">
      <formula>"Title"</formula>
    </cfRule>
  </conditionalFormatting>
  <conditionalFormatting sqref="B452">
    <cfRule type="cellIs" dxfId="693" priority="927" stopIfTrue="1" operator="equal">
      <formula>"Adjustment to Income/Expense/Rate Base:"</formula>
    </cfRule>
  </conditionalFormatting>
  <conditionalFormatting sqref="B459">
    <cfRule type="cellIs" dxfId="692" priority="920" stopIfTrue="1" operator="equal">
      <formula>"Adjustment to Income/Expense/Rate Base:"</formula>
    </cfRule>
  </conditionalFormatting>
  <conditionalFormatting sqref="B454">
    <cfRule type="cellIs" dxfId="691" priority="923" stopIfTrue="1" operator="equal">
      <formula>"Title"</formula>
    </cfRule>
  </conditionalFormatting>
  <conditionalFormatting sqref="B454">
    <cfRule type="cellIs" dxfId="690" priority="924" stopIfTrue="1" operator="equal">
      <formula>"Adjustment to Income/Expense/Rate Base:"</formula>
    </cfRule>
  </conditionalFormatting>
  <conditionalFormatting sqref="B453">
    <cfRule type="cellIs" dxfId="689" priority="921" stopIfTrue="1" operator="equal">
      <formula>"Title"</formula>
    </cfRule>
  </conditionalFormatting>
  <conditionalFormatting sqref="B453">
    <cfRule type="cellIs" dxfId="688" priority="922" stopIfTrue="1" operator="equal">
      <formula>"Adjustment to Income/Expense/Rate Base:"</formula>
    </cfRule>
  </conditionalFormatting>
  <conditionalFormatting sqref="B457">
    <cfRule type="cellIs" dxfId="687" priority="915" stopIfTrue="1" operator="equal">
      <formula>"Adjustment to Income/Expense/Rate Base:"</formula>
    </cfRule>
  </conditionalFormatting>
  <conditionalFormatting sqref="B452">
    <cfRule type="cellIs" dxfId="686" priority="918" stopIfTrue="1" operator="equal">
      <formula>"Title"</formula>
    </cfRule>
  </conditionalFormatting>
  <conditionalFormatting sqref="B452">
    <cfRule type="cellIs" dxfId="685" priority="919" stopIfTrue="1" operator="equal">
      <formula>"Adjustment to Income/Expense/Rate Base:"</formula>
    </cfRule>
  </conditionalFormatting>
  <conditionalFormatting sqref="B451">
    <cfRule type="cellIs" dxfId="684" priority="916" stopIfTrue="1" operator="equal">
      <formula>"Title"</formula>
    </cfRule>
  </conditionalFormatting>
  <conditionalFormatting sqref="B451">
    <cfRule type="cellIs" dxfId="683" priority="917" stopIfTrue="1" operator="equal">
      <formula>"Adjustment to Income/Expense/Rate Base:"</formula>
    </cfRule>
  </conditionalFormatting>
  <conditionalFormatting sqref="B458">
    <cfRule type="cellIs" dxfId="682" priority="910" stopIfTrue="1" operator="equal">
      <formula>"Adjustment to Income/Expense/Rate Base:"</formula>
    </cfRule>
  </conditionalFormatting>
  <conditionalFormatting sqref="B453">
    <cfRule type="cellIs" dxfId="681" priority="913" stopIfTrue="1" operator="equal">
      <formula>"Title"</formula>
    </cfRule>
  </conditionalFormatting>
  <conditionalFormatting sqref="B453">
    <cfRule type="cellIs" dxfId="680" priority="914" stopIfTrue="1" operator="equal">
      <formula>"Adjustment to Income/Expense/Rate Base:"</formula>
    </cfRule>
  </conditionalFormatting>
  <conditionalFormatting sqref="B452">
    <cfRule type="cellIs" dxfId="679" priority="911" stopIfTrue="1" operator="equal">
      <formula>"Title"</formula>
    </cfRule>
  </conditionalFormatting>
  <conditionalFormatting sqref="B452">
    <cfRule type="cellIs" dxfId="678" priority="912" stopIfTrue="1" operator="equal">
      <formula>"Adjustment to Income/Expense/Rate Base:"</formula>
    </cfRule>
  </conditionalFormatting>
  <conditionalFormatting sqref="B454">
    <cfRule type="cellIs" dxfId="677" priority="905" stopIfTrue="1" operator="equal">
      <formula>"Adjustment to Income/Expense/Rate Base:"</formula>
    </cfRule>
  </conditionalFormatting>
  <conditionalFormatting sqref="B455">
    <cfRule type="cellIs" dxfId="676" priority="900" stopIfTrue="1" operator="equal">
      <formula>"Adjustment to Income/Expense/Rate Base:"</formula>
    </cfRule>
  </conditionalFormatting>
  <conditionalFormatting sqref="B452">
    <cfRule type="cellIs" dxfId="675" priority="893" stopIfTrue="1" operator="equal">
      <formula>"Title"</formula>
    </cfRule>
  </conditionalFormatting>
  <conditionalFormatting sqref="B452">
    <cfRule type="cellIs" dxfId="674" priority="894" stopIfTrue="1" operator="equal">
      <formula>"Adjustment to Income/Expense/Rate Base:"</formula>
    </cfRule>
  </conditionalFormatting>
  <conditionalFormatting sqref="B456">
    <cfRule type="cellIs" dxfId="673" priority="895" stopIfTrue="1" operator="equal">
      <formula>"Adjustment to Income/Expense/Rate Base:"</formula>
    </cfRule>
  </conditionalFormatting>
  <conditionalFormatting sqref="B451">
    <cfRule type="cellIs" dxfId="672" priority="898" stopIfTrue="1" operator="equal">
      <formula>"Title"</formula>
    </cfRule>
  </conditionalFormatting>
  <conditionalFormatting sqref="B451">
    <cfRule type="cellIs" dxfId="671" priority="899" stopIfTrue="1" operator="equal">
      <formula>"Adjustment to Income/Expense/Rate Base:"</formula>
    </cfRule>
  </conditionalFormatting>
  <conditionalFormatting sqref="B457">
    <cfRule type="cellIs" dxfId="670" priority="890" stopIfTrue="1" operator="equal">
      <formula>"Adjustment to Income/Expense/Rate Base:"</formula>
    </cfRule>
  </conditionalFormatting>
  <conditionalFormatting sqref="B451">
    <cfRule type="cellIs" dxfId="669" priority="891" stopIfTrue="1" operator="equal">
      <formula>"Title"</formula>
    </cfRule>
  </conditionalFormatting>
  <conditionalFormatting sqref="B451">
    <cfRule type="cellIs" dxfId="668" priority="892" stopIfTrue="1" operator="equal">
      <formula>"Adjustment to Income/Expense/Rate Base:"</formula>
    </cfRule>
  </conditionalFormatting>
  <conditionalFormatting sqref="B453">
    <cfRule type="cellIs" dxfId="667" priority="885" stopIfTrue="1" operator="equal">
      <formula>"Adjustment to Income/Expense/Rate Base:"</formula>
    </cfRule>
  </conditionalFormatting>
  <conditionalFormatting sqref="B454">
    <cfRule type="cellIs" dxfId="666" priority="880" stopIfTrue="1" operator="equal">
      <formula>"Adjustment to Income/Expense/Rate Base:"</formula>
    </cfRule>
  </conditionalFormatting>
  <conditionalFormatting sqref="B458">
    <cfRule type="cellIs" dxfId="665" priority="875" stopIfTrue="1" operator="equal">
      <formula>"Adjustment to Income/Expense/Rate Base:"</formula>
    </cfRule>
  </conditionalFormatting>
  <conditionalFormatting sqref="B453">
    <cfRule type="cellIs" dxfId="664" priority="878" stopIfTrue="1" operator="equal">
      <formula>"Title"</formula>
    </cfRule>
  </conditionalFormatting>
  <conditionalFormatting sqref="B453">
    <cfRule type="cellIs" dxfId="663" priority="879" stopIfTrue="1" operator="equal">
      <formula>"Adjustment to Income/Expense/Rate Base:"</formula>
    </cfRule>
  </conditionalFormatting>
  <conditionalFormatting sqref="B452">
    <cfRule type="cellIs" dxfId="662" priority="876" stopIfTrue="1" operator="equal">
      <formula>"Title"</formula>
    </cfRule>
  </conditionalFormatting>
  <conditionalFormatting sqref="B452">
    <cfRule type="cellIs" dxfId="661" priority="877" stopIfTrue="1" operator="equal">
      <formula>"Adjustment to Income/Expense/Rate Base:"</formula>
    </cfRule>
  </conditionalFormatting>
  <conditionalFormatting sqref="B459">
    <cfRule type="cellIs" dxfId="660" priority="870" stopIfTrue="1" operator="equal">
      <formula>"Adjustment to Income/Expense/Rate Base:"</formula>
    </cfRule>
  </conditionalFormatting>
  <conditionalFormatting sqref="B454">
    <cfRule type="cellIs" dxfId="659" priority="873" stopIfTrue="1" operator="equal">
      <formula>"Title"</formula>
    </cfRule>
  </conditionalFormatting>
  <conditionalFormatting sqref="B454">
    <cfRule type="cellIs" dxfId="658" priority="874" stopIfTrue="1" operator="equal">
      <formula>"Adjustment to Income/Expense/Rate Base:"</formula>
    </cfRule>
  </conditionalFormatting>
  <conditionalFormatting sqref="B453">
    <cfRule type="cellIs" dxfId="657" priority="871" stopIfTrue="1" operator="equal">
      <formula>"Title"</formula>
    </cfRule>
  </conditionalFormatting>
  <conditionalFormatting sqref="B453">
    <cfRule type="cellIs" dxfId="656" priority="872" stopIfTrue="1" operator="equal">
      <formula>"Adjustment to Income/Expense/Rate Base:"</formula>
    </cfRule>
  </conditionalFormatting>
  <conditionalFormatting sqref="B455">
    <cfRule type="cellIs" dxfId="655" priority="865" stopIfTrue="1" operator="equal">
      <formula>"Adjustment to Income/Expense/Rate Base:"</formula>
    </cfRule>
  </conditionalFormatting>
  <conditionalFormatting sqref="B452">
    <cfRule type="cellIs" dxfId="654" priority="858" stopIfTrue="1" operator="equal">
      <formula>"Title"</formula>
    </cfRule>
  </conditionalFormatting>
  <conditionalFormatting sqref="B452">
    <cfRule type="cellIs" dxfId="653" priority="859" stopIfTrue="1" operator="equal">
      <formula>"Adjustment to Income/Expense/Rate Base:"</formula>
    </cfRule>
  </conditionalFormatting>
  <conditionalFormatting sqref="B456">
    <cfRule type="cellIs" dxfId="652" priority="860" stopIfTrue="1" operator="equal">
      <formula>"Adjustment to Income/Expense/Rate Base:"</formula>
    </cfRule>
  </conditionalFormatting>
  <conditionalFormatting sqref="B451">
    <cfRule type="cellIs" dxfId="651" priority="863" stopIfTrue="1" operator="equal">
      <formula>"Title"</formula>
    </cfRule>
  </conditionalFormatting>
  <conditionalFormatting sqref="B451">
    <cfRule type="cellIs" dxfId="650" priority="864" stopIfTrue="1" operator="equal">
      <formula>"Adjustment to Income/Expense/Rate Base:"</formula>
    </cfRule>
  </conditionalFormatting>
  <conditionalFormatting sqref="B453">
    <cfRule type="cellIs" dxfId="649" priority="853" stopIfTrue="1" operator="equal">
      <formula>"Title"</formula>
    </cfRule>
  </conditionalFormatting>
  <conditionalFormatting sqref="B453">
    <cfRule type="cellIs" dxfId="648" priority="854" stopIfTrue="1" operator="equal">
      <formula>"Adjustment to Income/Expense/Rate Base:"</formula>
    </cfRule>
  </conditionalFormatting>
  <conditionalFormatting sqref="B457">
    <cfRule type="cellIs" dxfId="647" priority="855" stopIfTrue="1" operator="equal">
      <formula>"Adjustment to Income/Expense/Rate Base:"</formula>
    </cfRule>
  </conditionalFormatting>
  <conditionalFormatting sqref="B451">
    <cfRule type="cellIs" dxfId="646" priority="856" stopIfTrue="1" operator="equal">
      <formula>"Title"</formula>
    </cfRule>
  </conditionalFormatting>
  <conditionalFormatting sqref="B451">
    <cfRule type="cellIs" dxfId="645" priority="857" stopIfTrue="1" operator="equal">
      <formula>"Adjustment to Income/Expense/Rate Base:"</formula>
    </cfRule>
  </conditionalFormatting>
  <conditionalFormatting sqref="B458">
    <cfRule type="cellIs" dxfId="644" priority="850" stopIfTrue="1" operator="equal">
      <formula>"Adjustment to Income/Expense/Rate Base:"</formula>
    </cfRule>
  </conditionalFormatting>
  <conditionalFormatting sqref="B452">
    <cfRule type="cellIs" dxfId="643" priority="851" stopIfTrue="1" operator="equal">
      <formula>"Title"</formula>
    </cfRule>
  </conditionalFormatting>
  <conditionalFormatting sqref="B452">
    <cfRule type="cellIs" dxfId="642" priority="852" stopIfTrue="1" operator="equal">
      <formula>"Adjustment to Income/Expense/Rate Base:"</formula>
    </cfRule>
  </conditionalFormatting>
  <conditionalFormatting sqref="B454">
    <cfRule type="cellIs" dxfId="641" priority="845" stopIfTrue="1" operator="equal">
      <formula>"Adjustment to Income/Expense/Rate Base:"</formula>
    </cfRule>
  </conditionalFormatting>
  <conditionalFormatting sqref="B455">
    <cfRule type="cellIs" dxfId="640" priority="840" stopIfTrue="1" operator="equal">
      <formula>"Adjustment to Income/Expense/Rate Base:"</formula>
    </cfRule>
  </conditionalFormatting>
  <conditionalFormatting sqref="B456">
    <cfRule type="cellIs" dxfId="639" priority="833" stopIfTrue="1" operator="equal">
      <formula>"Title"</formula>
    </cfRule>
  </conditionalFormatting>
  <conditionalFormatting sqref="B456">
    <cfRule type="cellIs" dxfId="638" priority="834" stopIfTrue="1" operator="equal">
      <formula>"Adjustment to Income/Expense/Rate Base:"</formula>
    </cfRule>
  </conditionalFormatting>
  <conditionalFormatting sqref="B460">
    <cfRule type="cellIs" dxfId="637" priority="835" stopIfTrue="1" operator="equal">
      <formula>"Adjustment to Income/Expense/Rate Base:"</formula>
    </cfRule>
  </conditionalFormatting>
  <conditionalFormatting sqref="B455">
    <cfRule type="cellIs" dxfId="636" priority="838" stopIfTrue="1" operator="equal">
      <formula>"Title"</formula>
    </cfRule>
  </conditionalFormatting>
  <conditionalFormatting sqref="B455">
    <cfRule type="cellIs" dxfId="635" priority="839" stopIfTrue="1" operator="equal">
      <formula>"Adjustment to Income/Expense/Rate Base:"</formula>
    </cfRule>
  </conditionalFormatting>
  <conditionalFormatting sqref="B454">
    <cfRule type="cellIs" dxfId="634" priority="836" stopIfTrue="1" operator="equal">
      <formula>"Title"</formula>
    </cfRule>
  </conditionalFormatting>
  <conditionalFormatting sqref="B454">
    <cfRule type="cellIs" dxfId="633" priority="837" stopIfTrue="1" operator="equal">
      <formula>"Adjustment to Income/Expense/Rate Base:"</formula>
    </cfRule>
  </conditionalFormatting>
  <conditionalFormatting sqref="B461">
    <cfRule type="cellIs" dxfId="632" priority="830" stopIfTrue="1" operator="equal">
      <formula>"Adjustment to Income/Expense/Rate Base:"</formula>
    </cfRule>
  </conditionalFormatting>
  <conditionalFormatting sqref="B455">
    <cfRule type="cellIs" dxfId="631" priority="831" stopIfTrue="1" operator="equal">
      <formula>"Title"</formula>
    </cfRule>
  </conditionalFormatting>
  <conditionalFormatting sqref="B455">
    <cfRule type="cellIs" dxfId="630" priority="832" stopIfTrue="1" operator="equal">
      <formula>"Adjustment to Income/Expense/Rate Base:"</formula>
    </cfRule>
  </conditionalFormatting>
  <conditionalFormatting sqref="B457">
    <cfRule type="cellIs" dxfId="629" priority="825" stopIfTrue="1" operator="equal">
      <formula>"Adjustment to Income/Expense/Rate Base:"</formula>
    </cfRule>
  </conditionalFormatting>
  <conditionalFormatting sqref="B452">
    <cfRule type="cellIs" dxfId="628" priority="828" stopIfTrue="1" operator="equal">
      <formula>"Title"</formula>
    </cfRule>
  </conditionalFormatting>
  <conditionalFormatting sqref="B452">
    <cfRule type="cellIs" dxfId="627" priority="829" stopIfTrue="1" operator="equal">
      <formula>"Adjustment to Income/Expense/Rate Base:"</formula>
    </cfRule>
  </conditionalFormatting>
  <conditionalFormatting sqref="B451">
    <cfRule type="cellIs" dxfId="626" priority="826" stopIfTrue="1" operator="equal">
      <formula>"Title"</formula>
    </cfRule>
  </conditionalFormatting>
  <conditionalFormatting sqref="B451">
    <cfRule type="cellIs" dxfId="625" priority="827" stopIfTrue="1" operator="equal">
      <formula>"Adjustment to Income/Expense/Rate Base:"</formula>
    </cfRule>
  </conditionalFormatting>
  <conditionalFormatting sqref="B458">
    <cfRule type="cellIs" dxfId="624" priority="820" stopIfTrue="1" operator="equal">
      <formula>"Adjustment to Income/Expense/Rate Base:"</formula>
    </cfRule>
  </conditionalFormatting>
  <conditionalFormatting sqref="B453">
    <cfRule type="cellIs" dxfId="623" priority="823" stopIfTrue="1" operator="equal">
      <formula>"Title"</formula>
    </cfRule>
  </conditionalFormatting>
  <conditionalFormatting sqref="B453">
    <cfRule type="cellIs" dxfId="622" priority="824" stopIfTrue="1" operator="equal">
      <formula>"Adjustment to Income/Expense/Rate Base:"</formula>
    </cfRule>
  </conditionalFormatting>
  <conditionalFormatting sqref="B452">
    <cfRule type="cellIs" dxfId="621" priority="821" stopIfTrue="1" operator="equal">
      <formula>"Title"</formula>
    </cfRule>
  </conditionalFormatting>
  <conditionalFormatting sqref="B452">
    <cfRule type="cellIs" dxfId="620" priority="822" stopIfTrue="1" operator="equal">
      <formula>"Adjustment to Income/Expense/Rate Base:"</formula>
    </cfRule>
  </conditionalFormatting>
  <conditionalFormatting sqref="B459">
    <cfRule type="cellIs" dxfId="619" priority="815" stopIfTrue="1" operator="equal">
      <formula>"Adjustment to Income/Expense/Rate Base:"</formula>
    </cfRule>
  </conditionalFormatting>
  <conditionalFormatting sqref="B454">
    <cfRule type="cellIs" dxfId="618" priority="818" stopIfTrue="1" operator="equal">
      <formula>"Title"</formula>
    </cfRule>
  </conditionalFormatting>
  <conditionalFormatting sqref="B454">
    <cfRule type="cellIs" dxfId="617" priority="819" stopIfTrue="1" operator="equal">
      <formula>"Adjustment to Income/Expense/Rate Base:"</formula>
    </cfRule>
  </conditionalFormatting>
  <conditionalFormatting sqref="B453">
    <cfRule type="cellIs" dxfId="616" priority="816" stopIfTrue="1" operator="equal">
      <formula>"Title"</formula>
    </cfRule>
  </conditionalFormatting>
  <conditionalFormatting sqref="B453">
    <cfRule type="cellIs" dxfId="615" priority="817" stopIfTrue="1" operator="equal">
      <formula>"Adjustment to Income/Expense/Rate Base:"</formula>
    </cfRule>
  </conditionalFormatting>
  <conditionalFormatting sqref="B460">
    <cfRule type="cellIs" dxfId="614" priority="810" stopIfTrue="1" operator="equal">
      <formula>"Adjustment to Income/Expense/Rate Base:"</formula>
    </cfRule>
  </conditionalFormatting>
  <conditionalFormatting sqref="B455">
    <cfRule type="cellIs" dxfId="613" priority="813" stopIfTrue="1" operator="equal">
      <formula>"Title"</formula>
    </cfRule>
  </conditionalFormatting>
  <conditionalFormatting sqref="B455">
    <cfRule type="cellIs" dxfId="612" priority="814" stopIfTrue="1" operator="equal">
      <formula>"Adjustment to Income/Expense/Rate Base:"</formula>
    </cfRule>
  </conditionalFormatting>
  <conditionalFormatting sqref="B454">
    <cfRule type="cellIs" dxfId="611" priority="811" stopIfTrue="1" operator="equal">
      <formula>"Title"</formula>
    </cfRule>
  </conditionalFormatting>
  <conditionalFormatting sqref="B454">
    <cfRule type="cellIs" dxfId="610" priority="812" stopIfTrue="1" operator="equal">
      <formula>"Adjustment to Income/Expense/Rate Base:"</formula>
    </cfRule>
  </conditionalFormatting>
  <conditionalFormatting sqref="B456">
    <cfRule type="cellIs" dxfId="609" priority="805" stopIfTrue="1" operator="equal">
      <formula>"Adjustment to Income/Expense/Rate Base:"</formula>
    </cfRule>
  </conditionalFormatting>
  <conditionalFormatting sqref="B451">
    <cfRule type="cellIs" dxfId="608" priority="808" stopIfTrue="1" operator="equal">
      <formula>"Title"</formula>
    </cfRule>
  </conditionalFormatting>
  <conditionalFormatting sqref="B451">
    <cfRule type="cellIs" dxfId="607" priority="809" stopIfTrue="1" operator="equal">
      <formula>"Adjustment to Income/Expense/Rate Base:"</formula>
    </cfRule>
  </conditionalFormatting>
  <conditionalFormatting sqref="B456">
    <cfRule type="cellIs" dxfId="606" priority="798" stopIfTrue="1" operator="equal">
      <formula>"Title"</formula>
    </cfRule>
  </conditionalFormatting>
  <conditionalFormatting sqref="B456">
    <cfRule type="cellIs" dxfId="605" priority="799" stopIfTrue="1" operator="equal">
      <formula>"Adjustment to Income/Expense/Rate Base:"</formula>
    </cfRule>
  </conditionalFormatting>
  <conditionalFormatting sqref="B457">
    <cfRule type="cellIs" dxfId="604" priority="800" stopIfTrue="1" operator="equal">
      <formula>"Adjustment to Income/Expense/Rate Base:"</formula>
    </cfRule>
  </conditionalFormatting>
  <conditionalFormatting sqref="B452">
    <cfRule type="cellIs" dxfId="603" priority="803" stopIfTrue="1" operator="equal">
      <formula>"Title"</formula>
    </cfRule>
  </conditionalFormatting>
  <conditionalFormatting sqref="B452">
    <cfRule type="cellIs" dxfId="602" priority="804" stopIfTrue="1" operator="equal">
      <formula>"Adjustment to Income/Expense/Rate Base:"</formula>
    </cfRule>
  </conditionalFormatting>
  <conditionalFormatting sqref="B451">
    <cfRule type="cellIs" dxfId="601" priority="801" stopIfTrue="1" operator="equal">
      <formula>"Title"</formula>
    </cfRule>
  </conditionalFormatting>
  <conditionalFormatting sqref="B451">
    <cfRule type="cellIs" dxfId="600" priority="802" stopIfTrue="1" operator="equal">
      <formula>"Adjustment to Income/Expense/Rate Base:"</formula>
    </cfRule>
  </conditionalFormatting>
  <conditionalFormatting sqref="B461">
    <cfRule type="cellIs" dxfId="599" priority="795" stopIfTrue="1" operator="equal">
      <formula>"Adjustment to Income/Expense/Rate Base:"</formula>
    </cfRule>
  </conditionalFormatting>
  <conditionalFormatting sqref="B455">
    <cfRule type="cellIs" dxfId="598" priority="796" stopIfTrue="1" operator="equal">
      <formula>"Title"</formula>
    </cfRule>
  </conditionalFormatting>
  <conditionalFormatting sqref="B455">
    <cfRule type="cellIs" dxfId="597" priority="797" stopIfTrue="1" operator="equal">
      <formula>"Adjustment to Income/Expense/Rate Base:"</formula>
    </cfRule>
  </conditionalFormatting>
  <conditionalFormatting sqref="B457">
    <cfRule type="cellIs" dxfId="596" priority="793" stopIfTrue="1" operator="equal">
      <formula>"Title"</formula>
    </cfRule>
  </conditionalFormatting>
  <conditionalFormatting sqref="B457">
    <cfRule type="cellIs" dxfId="595" priority="794" stopIfTrue="1" operator="equal">
      <formula>"Adjustment to Income/Expense/Rate Base:"</formula>
    </cfRule>
  </conditionalFormatting>
  <conditionalFormatting sqref="B456">
    <cfRule type="cellIs" dxfId="594" priority="791" stopIfTrue="1" operator="equal">
      <formula>"Title"</formula>
    </cfRule>
  </conditionalFormatting>
  <conditionalFormatting sqref="B456">
    <cfRule type="cellIs" dxfId="593" priority="792" stopIfTrue="1" operator="equal">
      <formula>"Adjustment to Income/Expense/Rate Base:"</formula>
    </cfRule>
  </conditionalFormatting>
  <conditionalFormatting sqref="B458">
    <cfRule type="cellIs" dxfId="592" priority="786" stopIfTrue="1" operator="equal">
      <formula>"Adjustment to Income/Expense/Rate Base:"</formula>
    </cfRule>
  </conditionalFormatting>
  <conditionalFormatting sqref="B453">
    <cfRule type="cellIs" dxfId="591" priority="789" stopIfTrue="1" operator="equal">
      <formula>"Title"</formula>
    </cfRule>
  </conditionalFormatting>
  <conditionalFormatting sqref="B453">
    <cfRule type="cellIs" dxfId="590" priority="790" stopIfTrue="1" operator="equal">
      <formula>"Adjustment to Income/Expense/Rate Base:"</formula>
    </cfRule>
  </conditionalFormatting>
  <conditionalFormatting sqref="B452">
    <cfRule type="cellIs" dxfId="589" priority="787" stopIfTrue="1" operator="equal">
      <formula>"Title"</formula>
    </cfRule>
  </conditionalFormatting>
  <conditionalFormatting sqref="B452">
    <cfRule type="cellIs" dxfId="588" priority="788" stopIfTrue="1" operator="equal">
      <formula>"Adjustment to Income/Expense/Rate Base:"</formula>
    </cfRule>
  </conditionalFormatting>
  <conditionalFormatting sqref="B459">
    <cfRule type="cellIs" dxfId="587" priority="781" stopIfTrue="1" operator="equal">
      <formula>"Adjustment to Income/Expense/Rate Base:"</formula>
    </cfRule>
  </conditionalFormatting>
  <conditionalFormatting sqref="B454">
    <cfRule type="cellIs" dxfId="586" priority="784" stopIfTrue="1" operator="equal">
      <formula>"Title"</formula>
    </cfRule>
  </conditionalFormatting>
  <conditionalFormatting sqref="B454">
    <cfRule type="cellIs" dxfId="585" priority="785" stopIfTrue="1" operator="equal">
      <formula>"Adjustment to Income/Expense/Rate Base:"</formula>
    </cfRule>
  </conditionalFormatting>
  <conditionalFormatting sqref="B453">
    <cfRule type="cellIs" dxfId="584" priority="782" stopIfTrue="1" operator="equal">
      <formula>"Title"</formula>
    </cfRule>
  </conditionalFormatting>
  <conditionalFormatting sqref="B453">
    <cfRule type="cellIs" dxfId="583" priority="783" stopIfTrue="1" operator="equal">
      <formula>"Adjustment to Income/Expense/Rate Base:"</formula>
    </cfRule>
  </conditionalFormatting>
  <conditionalFormatting sqref="B460">
    <cfRule type="cellIs" dxfId="582" priority="776" stopIfTrue="1" operator="equal">
      <formula>"Adjustment to Income/Expense/Rate Base:"</formula>
    </cfRule>
  </conditionalFormatting>
  <conditionalFormatting sqref="B455">
    <cfRule type="cellIs" dxfId="581" priority="779" stopIfTrue="1" operator="equal">
      <formula>"Title"</formula>
    </cfRule>
  </conditionalFormatting>
  <conditionalFormatting sqref="B455">
    <cfRule type="cellIs" dxfId="580" priority="780" stopIfTrue="1" operator="equal">
      <formula>"Adjustment to Income/Expense/Rate Base:"</formula>
    </cfRule>
  </conditionalFormatting>
  <conditionalFormatting sqref="B454">
    <cfRule type="cellIs" dxfId="579" priority="777" stopIfTrue="1" operator="equal">
      <formula>"Title"</formula>
    </cfRule>
  </conditionalFormatting>
  <conditionalFormatting sqref="B454">
    <cfRule type="cellIs" dxfId="578" priority="778" stopIfTrue="1" operator="equal">
      <formula>"Adjustment to Income/Expense/Rate Base:"</formula>
    </cfRule>
  </conditionalFormatting>
  <conditionalFormatting sqref="B461">
    <cfRule type="cellIs" dxfId="577" priority="771" stopIfTrue="1" operator="equal">
      <formula>"Adjustment to Income/Expense/Rate Base:"</formula>
    </cfRule>
  </conditionalFormatting>
  <conditionalFormatting sqref="B456">
    <cfRule type="cellIs" dxfId="576" priority="774" stopIfTrue="1" operator="equal">
      <formula>"Title"</formula>
    </cfRule>
  </conditionalFormatting>
  <conditionalFormatting sqref="B456">
    <cfRule type="cellIs" dxfId="575" priority="775" stopIfTrue="1" operator="equal">
      <formula>"Adjustment to Income/Expense/Rate Base:"</formula>
    </cfRule>
  </conditionalFormatting>
  <conditionalFormatting sqref="B455">
    <cfRule type="cellIs" dxfId="574" priority="772" stopIfTrue="1" operator="equal">
      <formula>"Title"</formula>
    </cfRule>
  </conditionalFormatting>
  <conditionalFormatting sqref="B455">
    <cfRule type="cellIs" dxfId="573" priority="773" stopIfTrue="1" operator="equal">
      <formula>"Adjustment to Income/Expense/Rate Base:"</formula>
    </cfRule>
  </conditionalFormatting>
  <conditionalFormatting sqref="B457">
    <cfRule type="cellIs" dxfId="572" priority="766" stopIfTrue="1" operator="equal">
      <formula>"Adjustment to Income/Expense/Rate Base:"</formula>
    </cfRule>
  </conditionalFormatting>
  <conditionalFormatting sqref="B452">
    <cfRule type="cellIs" dxfId="571" priority="769" stopIfTrue="1" operator="equal">
      <formula>"Title"</formula>
    </cfRule>
  </conditionalFormatting>
  <conditionalFormatting sqref="B452">
    <cfRule type="cellIs" dxfId="570" priority="770" stopIfTrue="1" operator="equal">
      <formula>"Adjustment to Income/Expense/Rate Base:"</formula>
    </cfRule>
  </conditionalFormatting>
  <conditionalFormatting sqref="B451">
    <cfRule type="cellIs" dxfId="569" priority="767" stopIfTrue="1" operator="equal">
      <formula>"Title"</formula>
    </cfRule>
  </conditionalFormatting>
  <conditionalFormatting sqref="B451">
    <cfRule type="cellIs" dxfId="568" priority="768" stopIfTrue="1" operator="equal">
      <formula>"Adjustment to Income/Expense/Rate Base:"</formula>
    </cfRule>
  </conditionalFormatting>
  <conditionalFormatting sqref="B458">
    <cfRule type="cellIs" dxfId="567" priority="761" stopIfTrue="1" operator="equal">
      <formula>"Adjustment to Income/Expense/Rate Base:"</formula>
    </cfRule>
  </conditionalFormatting>
  <conditionalFormatting sqref="B453">
    <cfRule type="cellIs" dxfId="566" priority="764" stopIfTrue="1" operator="equal">
      <formula>"Title"</formula>
    </cfRule>
  </conditionalFormatting>
  <conditionalFormatting sqref="B453">
    <cfRule type="cellIs" dxfId="565" priority="765" stopIfTrue="1" operator="equal">
      <formula>"Adjustment to Income/Expense/Rate Base:"</formula>
    </cfRule>
  </conditionalFormatting>
  <conditionalFormatting sqref="B452">
    <cfRule type="cellIs" dxfId="564" priority="762" stopIfTrue="1" operator="equal">
      <formula>"Title"</formula>
    </cfRule>
  </conditionalFormatting>
  <conditionalFormatting sqref="B452">
    <cfRule type="cellIs" dxfId="563" priority="763" stopIfTrue="1" operator="equal">
      <formula>"Adjustment to Income/Expense/Rate Base:"</formula>
    </cfRule>
  </conditionalFormatting>
  <conditionalFormatting sqref="B456">
    <cfRule type="cellIs" dxfId="562" priority="756" stopIfTrue="1" operator="equal">
      <formula>"Adjustment to Income/Expense/Rate Base:"</formula>
    </cfRule>
  </conditionalFormatting>
  <conditionalFormatting sqref="B451">
    <cfRule type="cellIs" dxfId="561" priority="759" stopIfTrue="1" operator="equal">
      <formula>"Title"</formula>
    </cfRule>
  </conditionalFormatting>
  <conditionalFormatting sqref="B451">
    <cfRule type="cellIs" dxfId="560" priority="760" stopIfTrue="1" operator="equal">
      <formula>"Adjustment to Income/Expense/Rate Base:"</formula>
    </cfRule>
  </conditionalFormatting>
  <conditionalFormatting sqref="B457">
    <cfRule type="cellIs" dxfId="559" priority="751" stopIfTrue="1" operator="equal">
      <formula>"Adjustment to Income/Expense/Rate Base:"</formula>
    </cfRule>
  </conditionalFormatting>
  <conditionalFormatting sqref="B452">
    <cfRule type="cellIs" dxfId="558" priority="754" stopIfTrue="1" operator="equal">
      <formula>"Title"</formula>
    </cfRule>
  </conditionalFormatting>
  <conditionalFormatting sqref="B452">
    <cfRule type="cellIs" dxfId="557" priority="755" stopIfTrue="1" operator="equal">
      <formula>"Adjustment to Income/Expense/Rate Base:"</formula>
    </cfRule>
  </conditionalFormatting>
  <conditionalFormatting sqref="B451">
    <cfRule type="cellIs" dxfId="556" priority="752" stopIfTrue="1" operator="equal">
      <formula>"Title"</formula>
    </cfRule>
  </conditionalFormatting>
  <conditionalFormatting sqref="B451">
    <cfRule type="cellIs" dxfId="555" priority="753" stopIfTrue="1" operator="equal">
      <formula>"Adjustment to Income/Expense/Rate Base:"</formula>
    </cfRule>
  </conditionalFormatting>
  <conditionalFormatting sqref="B453">
    <cfRule type="cellIs" dxfId="554" priority="746" stopIfTrue="1" operator="equal">
      <formula>"Adjustment to Income/Expense/Rate Base:"</formula>
    </cfRule>
  </conditionalFormatting>
  <conditionalFormatting sqref="B454">
    <cfRule type="cellIs" dxfId="553" priority="741" stopIfTrue="1" operator="equal">
      <formula>"Adjustment to Income/Expense/Rate Base:"</formula>
    </cfRule>
  </conditionalFormatting>
  <conditionalFormatting sqref="B455">
    <cfRule type="cellIs" dxfId="552" priority="736" stopIfTrue="1" operator="equal">
      <formula>"Adjustment to Income/Expense/Rate Base:"</formula>
    </cfRule>
  </conditionalFormatting>
  <conditionalFormatting sqref="B456">
    <cfRule type="cellIs" dxfId="551" priority="731" stopIfTrue="1" operator="equal">
      <formula>"Adjustment to Income/Expense/Rate Base:"</formula>
    </cfRule>
  </conditionalFormatting>
  <conditionalFormatting sqref="B451">
    <cfRule type="cellIs" dxfId="550" priority="734" stopIfTrue="1" operator="equal">
      <formula>"Title"</formula>
    </cfRule>
  </conditionalFormatting>
  <conditionalFormatting sqref="B451">
    <cfRule type="cellIs" dxfId="549" priority="735" stopIfTrue="1" operator="equal">
      <formula>"Adjustment to Income/Expense/Rate Base:"</formula>
    </cfRule>
  </conditionalFormatting>
  <conditionalFormatting sqref="B452">
    <cfRule type="cellIs" dxfId="548" priority="726" stopIfTrue="1" operator="equal">
      <formula>"Adjustment to Income/Expense/Rate Base:"</formula>
    </cfRule>
  </conditionalFormatting>
  <conditionalFormatting sqref="B453">
    <cfRule type="cellIs" dxfId="547" priority="721" stopIfTrue="1" operator="equal">
      <formula>"Adjustment to Income/Expense/Rate Base:"</formula>
    </cfRule>
  </conditionalFormatting>
  <conditionalFormatting sqref="B457">
    <cfRule type="cellIs" dxfId="546" priority="716" stopIfTrue="1" operator="equal">
      <formula>"Adjustment to Income/Expense/Rate Base:"</formula>
    </cfRule>
  </conditionalFormatting>
  <conditionalFormatting sqref="B452">
    <cfRule type="cellIs" dxfId="545" priority="719" stopIfTrue="1" operator="equal">
      <formula>"Title"</formula>
    </cfRule>
  </conditionalFormatting>
  <conditionalFormatting sqref="B452">
    <cfRule type="cellIs" dxfId="544" priority="720" stopIfTrue="1" operator="equal">
      <formula>"Adjustment to Income/Expense/Rate Base:"</formula>
    </cfRule>
  </conditionalFormatting>
  <conditionalFormatting sqref="B451">
    <cfRule type="cellIs" dxfId="543" priority="717" stopIfTrue="1" operator="equal">
      <formula>"Title"</formula>
    </cfRule>
  </conditionalFormatting>
  <conditionalFormatting sqref="B451">
    <cfRule type="cellIs" dxfId="542" priority="718" stopIfTrue="1" operator="equal">
      <formula>"Adjustment to Income/Expense/Rate Base:"</formula>
    </cfRule>
  </conditionalFormatting>
  <conditionalFormatting sqref="B458">
    <cfRule type="cellIs" dxfId="541" priority="711" stopIfTrue="1" operator="equal">
      <formula>"Adjustment to Income/Expense/Rate Base:"</formula>
    </cfRule>
  </conditionalFormatting>
  <conditionalFormatting sqref="B453">
    <cfRule type="cellIs" dxfId="540" priority="714" stopIfTrue="1" operator="equal">
      <formula>"Title"</formula>
    </cfRule>
  </conditionalFormatting>
  <conditionalFormatting sqref="B453">
    <cfRule type="cellIs" dxfId="539" priority="715" stopIfTrue="1" operator="equal">
      <formula>"Adjustment to Income/Expense/Rate Base:"</formula>
    </cfRule>
  </conditionalFormatting>
  <conditionalFormatting sqref="B452">
    <cfRule type="cellIs" dxfId="538" priority="712" stopIfTrue="1" operator="equal">
      <formula>"Title"</formula>
    </cfRule>
  </conditionalFormatting>
  <conditionalFormatting sqref="B452">
    <cfRule type="cellIs" dxfId="537" priority="713" stopIfTrue="1" operator="equal">
      <formula>"Adjustment to Income/Expense/Rate Base:"</formula>
    </cfRule>
  </conditionalFormatting>
  <conditionalFormatting sqref="B454">
    <cfRule type="cellIs" dxfId="536" priority="706" stopIfTrue="1" operator="equal">
      <formula>"Adjustment to Income/Expense/Rate Base:"</formula>
    </cfRule>
  </conditionalFormatting>
  <conditionalFormatting sqref="B455">
    <cfRule type="cellIs" dxfId="535" priority="701" stopIfTrue="1" operator="equal">
      <formula>"Adjustment to Income/Expense/Rate Base:"</formula>
    </cfRule>
  </conditionalFormatting>
  <conditionalFormatting sqref="B452">
    <cfRule type="cellIs" dxfId="534" priority="694" stopIfTrue="1" operator="equal">
      <formula>"Title"</formula>
    </cfRule>
  </conditionalFormatting>
  <conditionalFormatting sqref="B452">
    <cfRule type="cellIs" dxfId="533" priority="695" stopIfTrue="1" operator="equal">
      <formula>"Adjustment to Income/Expense/Rate Base:"</formula>
    </cfRule>
  </conditionalFormatting>
  <conditionalFormatting sqref="B456">
    <cfRule type="cellIs" dxfId="532" priority="696" stopIfTrue="1" operator="equal">
      <formula>"Adjustment to Income/Expense/Rate Base:"</formula>
    </cfRule>
  </conditionalFormatting>
  <conditionalFormatting sqref="B451">
    <cfRule type="cellIs" dxfId="531" priority="699" stopIfTrue="1" operator="equal">
      <formula>"Title"</formula>
    </cfRule>
  </conditionalFormatting>
  <conditionalFormatting sqref="B451">
    <cfRule type="cellIs" dxfId="530" priority="700" stopIfTrue="1" operator="equal">
      <formula>"Adjustment to Income/Expense/Rate Base:"</formula>
    </cfRule>
  </conditionalFormatting>
  <conditionalFormatting sqref="B457">
    <cfRule type="cellIs" dxfId="529" priority="691" stopIfTrue="1" operator="equal">
      <formula>"Adjustment to Income/Expense/Rate Base:"</formula>
    </cfRule>
  </conditionalFormatting>
  <conditionalFormatting sqref="B451">
    <cfRule type="cellIs" dxfId="528" priority="692" stopIfTrue="1" operator="equal">
      <formula>"Title"</formula>
    </cfRule>
  </conditionalFormatting>
  <conditionalFormatting sqref="B451">
    <cfRule type="cellIs" dxfId="527" priority="693" stopIfTrue="1" operator="equal">
      <formula>"Adjustment to Income/Expense/Rate Base:"</formula>
    </cfRule>
  </conditionalFormatting>
  <conditionalFormatting sqref="B453">
    <cfRule type="cellIs" dxfId="526" priority="686" stopIfTrue="1" operator="equal">
      <formula>"Adjustment to Income/Expense/Rate Base:"</formula>
    </cfRule>
  </conditionalFormatting>
  <conditionalFormatting sqref="B454">
    <cfRule type="cellIs" dxfId="525" priority="681" stopIfTrue="1" operator="equal">
      <formula>"Adjustment to Income/Expense/Rate Base:"</formula>
    </cfRule>
  </conditionalFormatting>
  <conditionalFormatting sqref="B459">
    <cfRule type="cellIs" dxfId="524" priority="676" stopIfTrue="1" operator="equal">
      <formula>"Adjustment to Income/Expense/Rate Base:"</formula>
    </cfRule>
  </conditionalFormatting>
  <conditionalFormatting sqref="B454">
    <cfRule type="cellIs" dxfId="523" priority="679" stopIfTrue="1" operator="equal">
      <formula>"Title"</formula>
    </cfRule>
  </conditionalFormatting>
  <conditionalFormatting sqref="B454">
    <cfRule type="cellIs" dxfId="522" priority="680" stopIfTrue="1" operator="equal">
      <formula>"Adjustment to Income/Expense/Rate Base:"</formula>
    </cfRule>
  </conditionalFormatting>
  <conditionalFormatting sqref="B453">
    <cfRule type="cellIs" dxfId="521" priority="677" stopIfTrue="1" operator="equal">
      <formula>"Title"</formula>
    </cfRule>
  </conditionalFormatting>
  <conditionalFormatting sqref="B453">
    <cfRule type="cellIs" dxfId="520" priority="678" stopIfTrue="1" operator="equal">
      <formula>"Adjustment to Income/Expense/Rate Base:"</formula>
    </cfRule>
  </conditionalFormatting>
  <conditionalFormatting sqref="B460">
    <cfRule type="cellIs" dxfId="519" priority="671" stopIfTrue="1" operator="equal">
      <formula>"Adjustment to Income/Expense/Rate Base:"</formula>
    </cfRule>
  </conditionalFormatting>
  <conditionalFormatting sqref="B455">
    <cfRule type="cellIs" dxfId="518" priority="674" stopIfTrue="1" operator="equal">
      <formula>"Title"</formula>
    </cfRule>
  </conditionalFormatting>
  <conditionalFormatting sqref="B455">
    <cfRule type="cellIs" dxfId="517" priority="675" stopIfTrue="1" operator="equal">
      <formula>"Adjustment to Income/Expense/Rate Base:"</formula>
    </cfRule>
  </conditionalFormatting>
  <conditionalFormatting sqref="B454">
    <cfRule type="cellIs" dxfId="516" priority="672" stopIfTrue="1" operator="equal">
      <formula>"Title"</formula>
    </cfRule>
  </conditionalFormatting>
  <conditionalFormatting sqref="B454">
    <cfRule type="cellIs" dxfId="515" priority="673" stopIfTrue="1" operator="equal">
      <formula>"Adjustment to Income/Expense/Rate Base:"</formula>
    </cfRule>
  </conditionalFormatting>
  <conditionalFormatting sqref="B456">
    <cfRule type="cellIs" dxfId="514" priority="666" stopIfTrue="1" operator="equal">
      <formula>"Adjustment to Income/Expense/Rate Base:"</formula>
    </cfRule>
  </conditionalFormatting>
  <conditionalFormatting sqref="B451">
    <cfRule type="cellIs" dxfId="513" priority="669" stopIfTrue="1" operator="equal">
      <formula>"Title"</formula>
    </cfRule>
  </conditionalFormatting>
  <conditionalFormatting sqref="B451">
    <cfRule type="cellIs" dxfId="512" priority="670" stopIfTrue="1" operator="equal">
      <formula>"Adjustment to Income/Expense/Rate Base:"</formula>
    </cfRule>
  </conditionalFormatting>
  <conditionalFormatting sqref="B453">
    <cfRule type="cellIs" dxfId="511" priority="659" stopIfTrue="1" operator="equal">
      <formula>"Title"</formula>
    </cfRule>
  </conditionalFormatting>
  <conditionalFormatting sqref="B453">
    <cfRule type="cellIs" dxfId="510" priority="660" stopIfTrue="1" operator="equal">
      <formula>"Adjustment to Income/Expense/Rate Base:"</formula>
    </cfRule>
  </conditionalFormatting>
  <conditionalFormatting sqref="B457">
    <cfRule type="cellIs" dxfId="509" priority="661" stopIfTrue="1" operator="equal">
      <formula>"Adjustment to Income/Expense/Rate Base:"</formula>
    </cfRule>
  </conditionalFormatting>
  <conditionalFormatting sqref="B452">
    <cfRule type="cellIs" dxfId="508" priority="664" stopIfTrue="1" operator="equal">
      <formula>"Title"</formula>
    </cfRule>
  </conditionalFormatting>
  <conditionalFormatting sqref="B452">
    <cfRule type="cellIs" dxfId="507" priority="665" stopIfTrue="1" operator="equal">
      <formula>"Adjustment to Income/Expense/Rate Base:"</formula>
    </cfRule>
  </conditionalFormatting>
  <conditionalFormatting sqref="B451">
    <cfRule type="cellIs" dxfId="506" priority="662" stopIfTrue="1" operator="equal">
      <formula>"Title"</formula>
    </cfRule>
  </conditionalFormatting>
  <conditionalFormatting sqref="B451">
    <cfRule type="cellIs" dxfId="505" priority="663" stopIfTrue="1" operator="equal">
      <formula>"Adjustment to Income/Expense/Rate Base:"</formula>
    </cfRule>
  </conditionalFormatting>
  <conditionalFormatting sqref="B458">
    <cfRule type="cellIs" dxfId="504" priority="656" stopIfTrue="1" operator="equal">
      <formula>"Adjustment to Income/Expense/Rate Base:"</formula>
    </cfRule>
  </conditionalFormatting>
  <conditionalFormatting sqref="B452">
    <cfRule type="cellIs" dxfId="503" priority="657" stopIfTrue="1" operator="equal">
      <formula>"Title"</formula>
    </cfRule>
  </conditionalFormatting>
  <conditionalFormatting sqref="B452">
    <cfRule type="cellIs" dxfId="502" priority="658" stopIfTrue="1" operator="equal">
      <formula>"Adjustment to Income/Expense/Rate Base:"</formula>
    </cfRule>
  </conditionalFormatting>
  <conditionalFormatting sqref="B459">
    <cfRule type="cellIs" dxfId="501" priority="651" stopIfTrue="1" operator="equal">
      <formula>"Adjustment to Income/Expense/Rate Base:"</formula>
    </cfRule>
  </conditionalFormatting>
  <conditionalFormatting sqref="B454">
    <cfRule type="cellIs" dxfId="500" priority="654" stopIfTrue="1" operator="equal">
      <formula>"Title"</formula>
    </cfRule>
  </conditionalFormatting>
  <conditionalFormatting sqref="B454">
    <cfRule type="cellIs" dxfId="499" priority="655" stopIfTrue="1" operator="equal">
      <formula>"Adjustment to Income/Expense/Rate Base:"</formula>
    </cfRule>
  </conditionalFormatting>
  <conditionalFormatting sqref="B453">
    <cfRule type="cellIs" dxfId="498" priority="652" stopIfTrue="1" operator="equal">
      <formula>"Title"</formula>
    </cfRule>
  </conditionalFormatting>
  <conditionalFormatting sqref="B453">
    <cfRule type="cellIs" dxfId="497" priority="653" stopIfTrue="1" operator="equal">
      <formula>"Adjustment to Income/Expense/Rate Base:"</formula>
    </cfRule>
  </conditionalFormatting>
  <conditionalFormatting sqref="B455">
    <cfRule type="cellIs" dxfId="496" priority="646" stopIfTrue="1" operator="equal">
      <formula>"Adjustment to Income/Expense/Rate Base:"</formula>
    </cfRule>
  </conditionalFormatting>
  <conditionalFormatting sqref="B455">
    <cfRule type="cellIs" dxfId="495" priority="639" stopIfTrue="1" operator="equal">
      <formula>"Title"</formula>
    </cfRule>
  </conditionalFormatting>
  <conditionalFormatting sqref="B455">
    <cfRule type="cellIs" dxfId="494" priority="640" stopIfTrue="1" operator="equal">
      <formula>"Adjustment to Income/Expense/Rate Base:"</formula>
    </cfRule>
  </conditionalFormatting>
  <conditionalFormatting sqref="B456">
    <cfRule type="cellIs" dxfId="493" priority="641" stopIfTrue="1" operator="equal">
      <formula>"Adjustment to Income/Expense/Rate Base:"</formula>
    </cfRule>
  </conditionalFormatting>
  <conditionalFormatting sqref="B451">
    <cfRule type="cellIs" dxfId="492" priority="644" stopIfTrue="1" operator="equal">
      <formula>"Title"</formula>
    </cfRule>
  </conditionalFormatting>
  <conditionalFormatting sqref="B451">
    <cfRule type="cellIs" dxfId="491" priority="645" stopIfTrue="1" operator="equal">
      <formula>"Adjustment to Income/Expense/Rate Base:"</formula>
    </cfRule>
  </conditionalFormatting>
  <conditionalFormatting sqref="B456">
    <cfRule type="cellIs" dxfId="490" priority="634" stopIfTrue="1" operator="equal">
      <formula>"Title"</formula>
    </cfRule>
  </conditionalFormatting>
  <conditionalFormatting sqref="B456">
    <cfRule type="cellIs" dxfId="489" priority="635" stopIfTrue="1" operator="equal">
      <formula>"Adjustment to Income/Expense/Rate Base:"</formula>
    </cfRule>
  </conditionalFormatting>
  <conditionalFormatting sqref="B460">
    <cfRule type="cellIs" dxfId="488" priority="636" stopIfTrue="1" operator="equal">
      <formula>"Adjustment to Income/Expense/Rate Base:"</formula>
    </cfRule>
  </conditionalFormatting>
  <conditionalFormatting sqref="B454">
    <cfRule type="cellIs" dxfId="487" priority="637" stopIfTrue="1" operator="equal">
      <formula>"Title"</formula>
    </cfRule>
  </conditionalFormatting>
  <conditionalFormatting sqref="B454">
    <cfRule type="cellIs" dxfId="486" priority="638" stopIfTrue="1" operator="equal">
      <formula>"Adjustment to Income/Expense/Rate Base:"</formula>
    </cfRule>
  </conditionalFormatting>
  <conditionalFormatting sqref="B461">
    <cfRule type="cellIs" dxfId="485" priority="631" stopIfTrue="1" operator="equal">
      <formula>"Adjustment to Income/Expense/Rate Base:"</formula>
    </cfRule>
  </conditionalFormatting>
  <conditionalFormatting sqref="B455">
    <cfRule type="cellIs" dxfId="484" priority="632" stopIfTrue="1" operator="equal">
      <formula>"Title"</formula>
    </cfRule>
  </conditionalFormatting>
  <conditionalFormatting sqref="B455">
    <cfRule type="cellIs" dxfId="483" priority="633" stopIfTrue="1" operator="equal">
      <formula>"Adjustment to Income/Expense/Rate Base:"</formula>
    </cfRule>
  </conditionalFormatting>
  <conditionalFormatting sqref="B457">
    <cfRule type="cellIs" dxfId="482" priority="626" stopIfTrue="1" operator="equal">
      <formula>"Adjustment to Income/Expense/Rate Base:"</formula>
    </cfRule>
  </conditionalFormatting>
  <conditionalFormatting sqref="B452">
    <cfRule type="cellIs" dxfId="481" priority="629" stopIfTrue="1" operator="equal">
      <formula>"Title"</formula>
    </cfRule>
  </conditionalFormatting>
  <conditionalFormatting sqref="B452">
    <cfRule type="cellIs" dxfId="480" priority="630" stopIfTrue="1" operator="equal">
      <formula>"Adjustment to Income/Expense/Rate Base:"</formula>
    </cfRule>
  </conditionalFormatting>
  <conditionalFormatting sqref="B451">
    <cfRule type="cellIs" dxfId="479" priority="627" stopIfTrue="1" operator="equal">
      <formula>"Title"</formula>
    </cfRule>
  </conditionalFormatting>
  <conditionalFormatting sqref="B451">
    <cfRule type="cellIs" dxfId="478" priority="628" stopIfTrue="1" operator="equal">
      <formula>"Adjustment to Income/Expense/Rate Base:"</formula>
    </cfRule>
  </conditionalFormatting>
  <conditionalFormatting sqref="B458">
    <cfRule type="cellIs" dxfId="477" priority="621" stopIfTrue="1" operator="equal">
      <formula>"Adjustment to Income/Expense/Rate Base:"</formula>
    </cfRule>
  </conditionalFormatting>
  <conditionalFormatting sqref="B453">
    <cfRule type="cellIs" dxfId="476" priority="624" stopIfTrue="1" operator="equal">
      <formula>"Title"</formula>
    </cfRule>
  </conditionalFormatting>
  <conditionalFormatting sqref="B453">
    <cfRule type="cellIs" dxfId="475" priority="625" stopIfTrue="1" operator="equal">
      <formula>"Adjustment to Income/Expense/Rate Base:"</formula>
    </cfRule>
  </conditionalFormatting>
  <conditionalFormatting sqref="B452">
    <cfRule type="cellIs" dxfId="474" priority="622" stopIfTrue="1" operator="equal">
      <formula>"Title"</formula>
    </cfRule>
  </conditionalFormatting>
  <conditionalFormatting sqref="B452">
    <cfRule type="cellIs" dxfId="473" priority="623" stopIfTrue="1" operator="equal">
      <formula>"Adjustment to Income/Expense/Rate Base:"</formula>
    </cfRule>
  </conditionalFormatting>
  <conditionalFormatting sqref="B459">
    <cfRule type="cellIs" dxfId="472" priority="616" stopIfTrue="1" operator="equal">
      <formula>"Adjustment to Income/Expense/Rate Base:"</formula>
    </cfRule>
  </conditionalFormatting>
  <conditionalFormatting sqref="B454">
    <cfRule type="cellIs" dxfId="471" priority="619" stopIfTrue="1" operator="equal">
      <formula>"Title"</formula>
    </cfRule>
  </conditionalFormatting>
  <conditionalFormatting sqref="B454">
    <cfRule type="cellIs" dxfId="470" priority="620" stopIfTrue="1" operator="equal">
      <formula>"Adjustment to Income/Expense/Rate Base:"</formula>
    </cfRule>
  </conditionalFormatting>
  <conditionalFormatting sqref="B453">
    <cfRule type="cellIs" dxfId="469" priority="617" stopIfTrue="1" operator="equal">
      <formula>"Title"</formula>
    </cfRule>
  </conditionalFormatting>
  <conditionalFormatting sqref="B453">
    <cfRule type="cellIs" dxfId="468" priority="618" stopIfTrue="1" operator="equal">
      <formula>"Adjustment to Income/Expense/Rate Base:"</formula>
    </cfRule>
  </conditionalFormatting>
  <conditionalFormatting sqref="B460">
    <cfRule type="cellIs" dxfId="467" priority="611" stopIfTrue="1" operator="equal">
      <formula>"Adjustment to Income/Expense/Rate Base:"</formula>
    </cfRule>
  </conditionalFormatting>
  <conditionalFormatting sqref="B455">
    <cfRule type="cellIs" dxfId="466" priority="614" stopIfTrue="1" operator="equal">
      <formula>"Title"</formula>
    </cfRule>
  </conditionalFormatting>
  <conditionalFormatting sqref="B455">
    <cfRule type="cellIs" dxfId="465" priority="615" stopIfTrue="1" operator="equal">
      <formula>"Adjustment to Income/Expense/Rate Base:"</formula>
    </cfRule>
  </conditionalFormatting>
  <conditionalFormatting sqref="B454">
    <cfRule type="cellIs" dxfId="464" priority="612" stopIfTrue="1" operator="equal">
      <formula>"Title"</formula>
    </cfRule>
  </conditionalFormatting>
  <conditionalFormatting sqref="B454">
    <cfRule type="cellIs" dxfId="463" priority="613" stopIfTrue="1" operator="equal">
      <formula>"Adjustment to Income/Expense/Rate Base:"</formula>
    </cfRule>
  </conditionalFormatting>
  <conditionalFormatting sqref="B456">
    <cfRule type="cellIs" dxfId="462" priority="606" stopIfTrue="1" operator="equal">
      <formula>"Adjustment to Income/Expense/Rate Base:"</formula>
    </cfRule>
  </conditionalFormatting>
  <conditionalFormatting sqref="B451">
    <cfRule type="cellIs" dxfId="461" priority="609" stopIfTrue="1" operator="equal">
      <formula>"Title"</formula>
    </cfRule>
  </conditionalFormatting>
  <conditionalFormatting sqref="B451">
    <cfRule type="cellIs" dxfId="460" priority="610" stopIfTrue="1" operator="equal">
      <formula>"Adjustment to Income/Expense/Rate Base:"</formula>
    </cfRule>
  </conditionalFormatting>
  <conditionalFormatting sqref="B457">
    <cfRule type="cellIs" dxfId="459" priority="601" stopIfTrue="1" operator="equal">
      <formula>"Adjustment to Income/Expense/Rate Base:"</formula>
    </cfRule>
  </conditionalFormatting>
  <conditionalFormatting sqref="B452">
    <cfRule type="cellIs" dxfId="458" priority="604" stopIfTrue="1" operator="equal">
      <formula>"Title"</formula>
    </cfRule>
  </conditionalFormatting>
  <conditionalFormatting sqref="B452">
    <cfRule type="cellIs" dxfId="457" priority="605" stopIfTrue="1" operator="equal">
      <formula>"Adjustment to Income/Expense/Rate Base:"</formula>
    </cfRule>
  </conditionalFormatting>
  <conditionalFormatting sqref="B451">
    <cfRule type="cellIs" dxfId="456" priority="602" stopIfTrue="1" operator="equal">
      <formula>"Title"</formula>
    </cfRule>
  </conditionalFormatting>
  <conditionalFormatting sqref="B451">
    <cfRule type="cellIs" dxfId="455" priority="603" stopIfTrue="1" operator="equal">
      <formula>"Adjustment to Income/Expense/Rate Base:"</formula>
    </cfRule>
  </conditionalFormatting>
  <conditionalFormatting sqref="B455">
    <cfRule type="cellIs" dxfId="454" priority="596" stopIfTrue="1" operator="equal">
      <formula>"Adjustment to Income/Expense/Rate Base:"</formula>
    </cfRule>
  </conditionalFormatting>
  <conditionalFormatting sqref="B456">
    <cfRule type="cellIs" dxfId="453" priority="591" stopIfTrue="1" operator="equal">
      <formula>"Adjustment to Income/Expense/Rate Base:"</formula>
    </cfRule>
  </conditionalFormatting>
  <conditionalFormatting sqref="B451">
    <cfRule type="cellIs" dxfId="452" priority="594" stopIfTrue="1" operator="equal">
      <formula>"Title"</formula>
    </cfRule>
  </conditionalFormatting>
  <conditionalFormatting sqref="B451">
    <cfRule type="cellIs" dxfId="451" priority="595" stopIfTrue="1" operator="equal">
      <formula>"Adjustment to Income/Expense/Rate Base:"</formula>
    </cfRule>
  </conditionalFormatting>
  <conditionalFormatting sqref="B452">
    <cfRule type="cellIs" dxfId="450" priority="586" stopIfTrue="1" operator="equal">
      <formula>"Adjustment to Income/Expense/Rate Base:"</formula>
    </cfRule>
  </conditionalFormatting>
  <conditionalFormatting sqref="B453">
    <cfRule type="cellIs" dxfId="449" priority="581" stopIfTrue="1" operator="equal">
      <formula>"Adjustment to Income/Expense/Rate Base:"</formula>
    </cfRule>
  </conditionalFormatting>
  <conditionalFormatting sqref="B454">
    <cfRule type="cellIs" dxfId="448" priority="576" stopIfTrue="1" operator="equal">
      <formula>"Adjustment to Income/Expense/Rate Base:"</formula>
    </cfRule>
  </conditionalFormatting>
  <conditionalFormatting sqref="B455">
    <cfRule type="cellIs" dxfId="447" priority="571" stopIfTrue="1" operator="equal">
      <formula>"Adjustment to Income/Expense/Rate Base:"</formula>
    </cfRule>
  </conditionalFormatting>
  <conditionalFormatting sqref="B451">
    <cfRule type="cellIs" dxfId="446" priority="568" stopIfTrue="1" operator="equal">
      <formula>"Adjustment to Income/Expense/Rate Base:"</formula>
    </cfRule>
  </conditionalFormatting>
  <conditionalFormatting sqref="B452">
    <cfRule type="cellIs" dxfId="445" priority="563" stopIfTrue="1" operator="equal">
      <formula>"Adjustment to Income/Expense/Rate Base:"</formula>
    </cfRule>
  </conditionalFormatting>
  <conditionalFormatting sqref="B456">
    <cfRule type="cellIs" dxfId="444" priority="558" stopIfTrue="1" operator="equal">
      <formula>"Adjustment to Income/Expense/Rate Base:"</formula>
    </cfRule>
  </conditionalFormatting>
  <conditionalFormatting sqref="B451">
    <cfRule type="cellIs" dxfId="443" priority="561" stopIfTrue="1" operator="equal">
      <formula>"Title"</formula>
    </cfRule>
  </conditionalFormatting>
  <conditionalFormatting sqref="B451">
    <cfRule type="cellIs" dxfId="442" priority="562" stopIfTrue="1" operator="equal">
      <formula>"Adjustment to Income/Expense/Rate Base:"</formula>
    </cfRule>
  </conditionalFormatting>
  <conditionalFormatting sqref="B457">
    <cfRule type="cellIs" dxfId="441" priority="553" stopIfTrue="1" operator="equal">
      <formula>"Adjustment to Income/Expense/Rate Base:"</formula>
    </cfRule>
  </conditionalFormatting>
  <conditionalFormatting sqref="B452">
    <cfRule type="cellIs" dxfId="440" priority="556" stopIfTrue="1" operator="equal">
      <formula>"Title"</formula>
    </cfRule>
  </conditionalFormatting>
  <conditionalFormatting sqref="B452">
    <cfRule type="cellIs" dxfId="439" priority="557" stopIfTrue="1" operator="equal">
      <formula>"Adjustment to Income/Expense/Rate Base:"</formula>
    </cfRule>
  </conditionalFormatting>
  <conditionalFormatting sqref="B451">
    <cfRule type="cellIs" dxfId="438" priority="554" stopIfTrue="1" operator="equal">
      <formula>"Title"</formula>
    </cfRule>
  </conditionalFormatting>
  <conditionalFormatting sqref="B451">
    <cfRule type="cellIs" dxfId="437" priority="555" stopIfTrue="1" operator="equal">
      <formula>"Adjustment to Income/Expense/Rate Base:"</formula>
    </cfRule>
  </conditionalFormatting>
  <conditionalFormatting sqref="B453">
    <cfRule type="cellIs" dxfId="436" priority="548" stopIfTrue="1" operator="equal">
      <formula>"Adjustment to Income/Expense/Rate Base:"</formula>
    </cfRule>
  </conditionalFormatting>
  <conditionalFormatting sqref="B454">
    <cfRule type="cellIs" dxfId="435" priority="543" stopIfTrue="1" operator="equal">
      <formula>"Adjustment to Income/Expense/Rate Base:"</formula>
    </cfRule>
  </conditionalFormatting>
  <conditionalFormatting sqref="B455">
    <cfRule type="cellIs" dxfId="434" priority="538" stopIfTrue="1" operator="equal">
      <formula>"Adjustment to Income/Expense/Rate Base:"</formula>
    </cfRule>
  </conditionalFormatting>
  <conditionalFormatting sqref="B456">
    <cfRule type="cellIs" dxfId="433" priority="533" stopIfTrue="1" operator="equal">
      <formula>"Adjustment to Income/Expense/Rate Base:"</formula>
    </cfRule>
  </conditionalFormatting>
  <conditionalFormatting sqref="B451">
    <cfRule type="cellIs" dxfId="432" priority="536" stopIfTrue="1" operator="equal">
      <formula>"Title"</formula>
    </cfRule>
  </conditionalFormatting>
  <conditionalFormatting sqref="B451">
    <cfRule type="cellIs" dxfId="431" priority="537" stopIfTrue="1" operator="equal">
      <formula>"Adjustment to Income/Expense/Rate Base:"</formula>
    </cfRule>
  </conditionalFormatting>
  <conditionalFormatting sqref="B452">
    <cfRule type="cellIs" dxfId="430" priority="528" stopIfTrue="1" operator="equal">
      <formula>"Adjustment to Income/Expense/Rate Base:"</formula>
    </cfRule>
  </conditionalFormatting>
  <conditionalFormatting sqref="B453">
    <cfRule type="cellIs" dxfId="429" priority="523" stopIfTrue="1" operator="equal">
      <formula>"Adjustment to Income/Expense/Rate Base:"</formula>
    </cfRule>
  </conditionalFormatting>
  <conditionalFormatting sqref="B458">
    <cfRule type="cellIs" dxfId="428" priority="518" stopIfTrue="1" operator="equal">
      <formula>"Adjustment to Income/Expense/Rate Base:"</formula>
    </cfRule>
  </conditionalFormatting>
  <conditionalFormatting sqref="B453">
    <cfRule type="cellIs" dxfId="427" priority="521" stopIfTrue="1" operator="equal">
      <formula>"Title"</formula>
    </cfRule>
  </conditionalFormatting>
  <conditionalFormatting sqref="B453">
    <cfRule type="cellIs" dxfId="426" priority="522" stopIfTrue="1" operator="equal">
      <formula>"Adjustment to Income/Expense/Rate Base:"</formula>
    </cfRule>
  </conditionalFormatting>
  <conditionalFormatting sqref="B452">
    <cfRule type="cellIs" dxfId="425" priority="519" stopIfTrue="1" operator="equal">
      <formula>"Title"</formula>
    </cfRule>
  </conditionalFormatting>
  <conditionalFormatting sqref="B452">
    <cfRule type="cellIs" dxfId="424" priority="520" stopIfTrue="1" operator="equal">
      <formula>"Adjustment to Income/Expense/Rate Base:"</formula>
    </cfRule>
  </conditionalFormatting>
  <conditionalFormatting sqref="B459">
    <cfRule type="cellIs" dxfId="423" priority="513" stopIfTrue="1" operator="equal">
      <formula>"Adjustment to Income/Expense/Rate Base:"</formula>
    </cfRule>
  </conditionalFormatting>
  <conditionalFormatting sqref="B454">
    <cfRule type="cellIs" dxfId="422" priority="516" stopIfTrue="1" operator="equal">
      <formula>"Title"</formula>
    </cfRule>
  </conditionalFormatting>
  <conditionalFormatting sqref="B454">
    <cfRule type="cellIs" dxfId="421" priority="517" stopIfTrue="1" operator="equal">
      <formula>"Adjustment to Income/Expense/Rate Base:"</formula>
    </cfRule>
  </conditionalFormatting>
  <conditionalFormatting sqref="B453">
    <cfRule type="cellIs" dxfId="420" priority="514" stopIfTrue="1" operator="equal">
      <formula>"Title"</formula>
    </cfRule>
  </conditionalFormatting>
  <conditionalFormatting sqref="B453">
    <cfRule type="cellIs" dxfId="419" priority="515" stopIfTrue="1" operator="equal">
      <formula>"Adjustment to Income/Expense/Rate Base:"</formula>
    </cfRule>
  </conditionalFormatting>
  <conditionalFormatting sqref="B455">
    <cfRule type="cellIs" dxfId="418" priority="508" stopIfTrue="1" operator="equal">
      <formula>"Adjustment to Income/Expense/Rate Base:"</formula>
    </cfRule>
  </conditionalFormatting>
  <conditionalFormatting sqref="B452">
    <cfRule type="cellIs" dxfId="417" priority="501" stopIfTrue="1" operator="equal">
      <formula>"Title"</formula>
    </cfRule>
  </conditionalFormatting>
  <conditionalFormatting sqref="B452">
    <cfRule type="cellIs" dxfId="416" priority="502" stopIfTrue="1" operator="equal">
      <formula>"Adjustment to Income/Expense/Rate Base:"</formula>
    </cfRule>
  </conditionalFormatting>
  <conditionalFormatting sqref="B456">
    <cfRule type="cellIs" dxfId="415" priority="503" stopIfTrue="1" operator="equal">
      <formula>"Adjustment to Income/Expense/Rate Base:"</formula>
    </cfRule>
  </conditionalFormatting>
  <conditionalFormatting sqref="B451">
    <cfRule type="cellIs" dxfId="414" priority="506" stopIfTrue="1" operator="equal">
      <formula>"Title"</formula>
    </cfRule>
  </conditionalFormatting>
  <conditionalFormatting sqref="B451">
    <cfRule type="cellIs" dxfId="413" priority="507" stopIfTrue="1" operator="equal">
      <formula>"Adjustment to Income/Expense/Rate Base:"</formula>
    </cfRule>
  </conditionalFormatting>
  <conditionalFormatting sqref="B453">
    <cfRule type="cellIs" dxfId="412" priority="496" stopIfTrue="1" operator="equal">
      <formula>"Title"</formula>
    </cfRule>
  </conditionalFormatting>
  <conditionalFormatting sqref="B453">
    <cfRule type="cellIs" dxfId="411" priority="497" stopIfTrue="1" operator="equal">
      <formula>"Adjustment to Income/Expense/Rate Base:"</formula>
    </cfRule>
  </conditionalFormatting>
  <conditionalFormatting sqref="B457">
    <cfRule type="cellIs" dxfId="410" priority="498" stopIfTrue="1" operator="equal">
      <formula>"Adjustment to Income/Expense/Rate Base:"</formula>
    </cfRule>
  </conditionalFormatting>
  <conditionalFormatting sqref="B451">
    <cfRule type="cellIs" dxfId="409" priority="499" stopIfTrue="1" operator="equal">
      <formula>"Title"</formula>
    </cfRule>
  </conditionalFormatting>
  <conditionalFormatting sqref="B451">
    <cfRule type="cellIs" dxfId="408" priority="500" stopIfTrue="1" operator="equal">
      <formula>"Adjustment to Income/Expense/Rate Base:"</formula>
    </cfRule>
  </conditionalFormatting>
  <conditionalFormatting sqref="B458">
    <cfRule type="cellIs" dxfId="407" priority="493" stopIfTrue="1" operator="equal">
      <formula>"Adjustment to Income/Expense/Rate Base:"</formula>
    </cfRule>
  </conditionalFormatting>
  <conditionalFormatting sqref="B452">
    <cfRule type="cellIs" dxfId="406" priority="494" stopIfTrue="1" operator="equal">
      <formula>"Title"</formula>
    </cfRule>
  </conditionalFormatting>
  <conditionalFormatting sqref="B452">
    <cfRule type="cellIs" dxfId="405" priority="495" stopIfTrue="1" operator="equal">
      <formula>"Adjustment to Income/Expense/Rate Base:"</formula>
    </cfRule>
  </conditionalFormatting>
  <conditionalFormatting sqref="B454">
    <cfRule type="cellIs" dxfId="404" priority="488" stopIfTrue="1" operator="equal">
      <formula>"Adjustment to Income/Expense/Rate Base:"</formula>
    </cfRule>
  </conditionalFormatting>
  <conditionalFormatting sqref="B455">
    <cfRule type="cellIs" dxfId="403" priority="483" stopIfTrue="1" operator="equal">
      <formula>"Adjustment to Income/Expense/Rate Base:"</formula>
    </cfRule>
  </conditionalFormatting>
  <conditionalFormatting sqref="B455">
    <cfRule type="cellIs" dxfId="402" priority="476" stopIfTrue="1" operator="equal">
      <formula>"Title"</formula>
    </cfRule>
  </conditionalFormatting>
  <conditionalFormatting sqref="B455">
    <cfRule type="cellIs" dxfId="401" priority="477" stopIfTrue="1" operator="equal">
      <formula>"Adjustment to Income/Expense/Rate Base:"</formula>
    </cfRule>
  </conditionalFormatting>
  <conditionalFormatting sqref="B459">
    <cfRule type="cellIs" dxfId="400" priority="478" stopIfTrue="1" operator="equal">
      <formula>"Adjustment to Income/Expense/Rate Base:"</formula>
    </cfRule>
  </conditionalFormatting>
  <conditionalFormatting sqref="B454">
    <cfRule type="cellIs" dxfId="399" priority="481" stopIfTrue="1" operator="equal">
      <formula>"Title"</formula>
    </cfRule>
  </conditionalFormatting>
  <conditionalFormatting sqref="B454">
    <cfRule type="cellIs" dxfId="398" priority="482" stopIfTrue="1" operator="equal">
      <formula>"Adjustment to Income/Expense/Rate Base:"</formula>
    </cfRule>
  </conditionalFormatting>
  <conditionalFormatting sqref="B453">
    <cfRule type="cellIs" dxfId="397" priority="479" stopIfTrue="1" operator="equal">
      <formula>"Title"</formula>
    </cfRule>
  </conditionalFormatting>
  <conditionalFormatting sqref="B453">
    <cfRule type="cellIs" dxfId="396" priority="480" stopIfTrue="1" operator="equal">
      <formula>"Adjustment to Income/Expense/Rate Base:"</formula>
    </cfRule>
  </conditionalFormatting>
  <conditionalFormatting sqref="B460">
    <cfRule type="cellIs" dxfId="395" priority="473" stopIfTrue="1" operator="equal">
      <formula>"Adjustment to Income/Expense/Rate Base:"</formula>
    </cfRule>
  </conditionalFormatting>
  <conditionalFormatting sqref="B454">
    <cfRule type="cellIs" dxfId="394" priority="474" stopIfTrue="1" operator="equal">
      <formula>"Title"</formula>
    </cfRule>
  </conditionalFormatting>
  <conditionalFormatting sqref="B454">
    <cfRule type="cellIs" dxfId="393" priority="475" stopIfTrue="1" operator="equal">
      <formula>"Adjustment to Income/Expense/Rate Base:"</formula>
    </cfRule>
  </conditionalFormatting>
  <conditionalFormatting sqref="B456">
    <cfRule type="cellIs" dxfId="392" priority="468" stopIfTrue="1" operator="equal">
      <formula>"Adjustment to Income/Expense/Rate Base:"</formula>
    </cfRule>
  </conditionalFormatting>
  <conditionalFormatting sqref="B451">
    <cfRule type="cellIs" dxfId="391" priority="471" stopIfTrue="1" operator="equal">
      <formula>"Title"</formula>
    </cfRule>
  </conditionalFormatting>
  <conditionalFormatting sqref="B451">
    <cfRule type="cellIs" dxfId="390" priority="472" stopIfTrue="1" operator="equal">
      <formula>"Adjustment to Income/Expense/Rate Base:"</formula>
    </cfRule>
  </conditionalFormatting>
  <conditionalFormatting sqref="B453">
    <cfRule type="cellIs" dxfId="389" priority="461" stopIfTrue="1" operator="equal">
      <formula>"Title"</formula>
    </cfRule>
  </conditionalFormatting>
  <conditionalFormatting sqref="B453">
    <cfRule type="cellIs" dxfId="388" priority="462" stopIfTrue="1" operator="equal">
      <formula>"Adjustment to Income/Expense/Rate Base:"</formula>
    </cfRule>
  </conditionalFormatting>
  <conditionalFormatting sqref="B457">
    <cfRule type="cellIs" dxfId="387" priority="463" stopIfTrue="1" operator="equal">
      <formula>"Adjustment to Income/Expense/Rate Base:"</formula>
    </cfRule>
  </conditionalFormatting>
  <conditionalFormatting sqref="B452">
    <cfRule type="cellIs" dxfId="386" priority="466" stopIfTrue="1" operator="equal">
      <formula>"Title"</formula>
    </cfRule>
  </conditionalFormatting>
  <conditionalFormatting sqref="B452">
    <cfRule type="cellIs" dxfId="385" priority="467" stopIfTrue="1" operator="equal">
      <formula>"Adjustment to Income/Expense/Rate Base:"</formula>
    </cfRule>
  </conditionalFormatting>
  <conditionalFormatting sqref="B451">
    <cfRule type="cellIs" dxfId="384" priority="464" stopIfTrue="1" operator="equal">
      <formula>"Title"</formula>
    </cfRule>
  </conditionalFormatting>
  <conditionalFormatting sqref="B451">
    <cfRule type="cellIs" dxfId="383" priority="465" stopIfTrue="1" operator="equal">
      <formula>"Adjustment to Income/Expense/Rate Base:"</formula>
    </cfRule>
  </conditionalFormatting>
  <conditionalFormatting sqref="B458">
    <cfRule type="cellIs" dxfId="382" priority="458" stopIfTrue="1" operator="equal">
      <formula>"Adjustment to Income/Expense/Rate Base:"</formula>
    </cfRule>
  </conditionalFormatting>
  <conditionalFormatting sqref="B452">
    <cfRule type="cellIs" dxfId="381" priority="459" stopIfTrue="1" operator="equal">
      <formula>"Title"</formula>
    </cfRule>
  </conditionalFormatting>
  <conditionalFormatting sqref="B452">
    <cfRule type="cellIs" dxfId="380" priority="460" stopIfTrue="1" operator="equal">
      <formula>"Adjustment to Income/Expense/Rate Base:"</formula>
    </cfRule>
  </conditionalFormatting>
  <conditionalFormatting sqref="B459">
    <cfRule type="cellIs" dxfId="379" priority="453" stopIfTrue="1" operator="equal">
      <formula>"Adjustment to Income/Expense/Rate Base:"</formula>
    </cfRule>
  </conditionalFormatting>
  <conditionalFormatting sqref="B454">
    <cfRule type="cellIs" dxfId="378" priority="456" stopIfTrue="1" operator="equal">
      <formula>"Title"</formula>
    </cfRule>
  </conditionalFormatting>
  <conditionalFormatting sqref="B454">
    <cfRule type="cellIs" dxfId="377" priority="457" stopIfTrue="1" operator="equal">
      <formula>"Adjustment to Income/Expense/Rate Base:"</formula>
    </cfRule>
  </conditionalFormatting>
  <conditionalFormatting sqref="B453">
    <cfRule type="cellIs" dxfId="376" priority="454" stopIfTrue="1" operator="equal">
      <formula>"Title"</formula>
    </cfRule>
  </conditionalFormatting>
  <conditionalFormatting sqref="B453">
    <cfRule type="cellIs" dxfId="375" priority="455" stopIfTrue="1" operator="equal">
      <formula>"Adjustment to Income/Expense/Rate Base:"</formula>
    </cfRule>
  </conditionalFormatting>
  <conditionalFormatting sqref="B455">
    <cfRule type="cellIs" dxfId="374" priority="448" stopIfTrue="1" operator="equal">
      <formula>"Adjustment to Income/Expense/Rate Base:"</formula>
    </cfRule>
  </conditionalFormatting>
  <conditionalFormatting sqref="B456">
    <cfRule type="cellIs" dxfId="373" priority="443" stopIfTrue="1" operator="equal">
      <formula>"Adjustment to Income/Expense/Rate Base:"</formula>
    </cfRule>
  </conditionalFormatting>
  <conditionalFormatting sqref="B451">
    <cfRule type="cellIs" dxfId="372" priority="446" stopIfTrue="1" operator="equal">
      <formula>"Title"</formula>
    </cfRule>
  </conditionalFormatting>
  <conditionalFormatting sqref="B451">
    <cfRule type="cellIs" dxfId="371" priority="447" stopIfTrue="1" operator="equal">
      <formula>"Adjustment to Income/Expense/Rate Base:"</formula>
    </cfRule>
  </conditionalFormatting>
  <conditionalFormatting sqref="B454">
    <cfRule type="cellIs" dxfId="370" priority="438" stopIfTrue="1" operator="equal">
      <formula>"Adjustment to Income/Expense/Rate Base:"</formula>
    </cfRule>
  </conditionalFormatting>
  <conditionalFormatting sqref="B455">
    <cfRule type="cellIs" dxfId="369" priority="433" stopIfTrue="1" operator="equal">
      <formula>"Adjustment to Income/Expense/Rate Base:"</formula>
    </cfRule>
  </conditionalFormatting>
  <conditionalFormatting sqref="B451">
    <cfRule type="cellIs" dxfId="368" priority="430" stopIfTrue="1" operator="equal">
      <formula>"Adjustment to Income/Expense/Rate Base:"</formula>
    </cfRule>
  </conditionalFormatting>
  <conditionalFormatting sqref="B452">
    <cfRule type="cellIs" dxfId="367" priority="425" stopIfTrue="1" operator="equal">
      <formula>"Adjustment to Income/Expense/Rate Base:"</formula>
    </cfRule>
  </conditionalFormatting>
  <conditionalFormatting sqref="B453">
    <cfRule type="cellIs" dxfId="366" priority="420" stopIfTrue="1" operator="equal">
      <formula>"Adjustment to Income/Expense/Rate Base:"</formula>
    </cfRule>
  </conditionalFormatting>
  <conditionalFormatting sqref="B454">
    <cfRule type="cellIs" dxfId="365" priority="415" stopIfTrue="1" operator="equal">
      <formula>"Adjustment to Income/Expense/Rate Base:"</formula>
    </cfRule>
  </conditionalFormatting>
  <conditionalFormatting sqref="B451">
    <cfRule type="cellIs" dxfId="364" priority="411" stopIfTrue="1" operator="equal">
      <formula>"Adjustment to Income/Expense/Rate Base:"</formula>
    </cfRule>
  </conditionalFormatting>
  <conditionalFormatting sqref="B455">
    <cfRule type="cellIs" dxfId="363" priority="406" stopIfTrue="1" operator="equal">
      <formula>"Adjustment to Income/Expense/Rate Base:"</formula>
    </cfRule>
  </conditionalFormatting>
  <conditionalFormatting sqref="B456">
    <cfRule type="cellIs" dxfId="362" priority="401" stopIfTrue="1" operator="equal">
      <formula>"Adjustment to Income/Expense/Rate Base:"</formula>
    </cfRule>
  </conditionalFormatting>
  <conditionalFormatting sqref="B451">
    <cfRule type="cellIs" dxfId="361" priority="404" stopIfTrue="1" operator="equal">
      <formula>"Title"</formula>
    </cfRule>
  </conditionalFormatting>
  <conditionalFormatting sqref="B451">
    <cfRule type="cellIs" dxfId="360" priority="405" stopIfTrue="1" operator="equal">
      <formula>"Adjustment to Income/Expense/Rate Base:"</formula>
    </cfRule>
  </conditionalFormatting>
  <conditionalFormatting sqref="B452">
    <cfRule type="cellIs" dxfId="359" priority="396" stopIfTrue="1" operator="equal">
      <formula>"Adjustment to Income/Expense/Rate Base:"</formula>
    </cfRule>
  </conditionalFormatting>
  <conditionalFormatting sqref="B453">
    <cfRule type="cellIs" dxfId="358" priority="391" stopIfTrue="1" operator="equal">
      <formula>"Adjustment to Income/Expense/Rate Base:"</formula>
    </cfRule>
  </conditionalFormatting>
  <conditionalFormatting sqref="B454">
    <cfRule type="cellIs" dxfId="357" priority="386" stopIfTrue="1" operator="equal">
      <formula>"Adjustment to Income/Expense/Rate Base:"</formula>
    </cfRule>
  </conditionalFormatting>
  <conditionalFormatting sqref="B455">
    <cfRule type="cellIs" dxfId="356" priority="381" stopIfTrue="1" operator="equal">
      <formula>"Adjustment to Income/Expense/Rate Base:"</formula>
    </cfRule>
  </conditionalFormatting>
  <conditionalFormatting sqref="B451">
    <cfRule type="cellIs" dxfId="355" priority="378" stopIfTrue="1" operator="equal">
      <formula>"Adjustment to Income/Expense/Rate Base:"</formula>
    </cfRule>
  </conditionalFormatting>
  <conditionalFormatting sqref="B452">
    <cfRule type="cellIs" dxfId="354" priority="373" stopIfTrue="1" operator="equal">
      <formula>"Adjustment to Income/Expense/Rate Base:"</formula>
    </cfRule>
  </conditionalFormatting>
  <conditionalFormatting sqref="B458">
    <cfRule type="cellIs" dxfId="353" priority="371" stopIfTrue="1" operator="equal">
      <formula>"Title"</formula>
    </cfRule>
  </conditionalFormatting>
  <conditionalFormatting sqref="B458">
    <cfRule type="cellIs" dxfId="352" priority="372" stopIfTrue="1" operator="equal">
      <formula>"Adjustment to Income/Expense/Rate Base:"</formula>
    </cfRule>
  </conditionalFormatting>
  <conditionalFormatting sqref="B457">
    <cfRule type="cellIs" dxfId="351" priority="369" stopIfTrue="1" operator="equal">
      <formula>"Title"</formula>
    </cfRule>
  </conditionalFormatting>
  <conditionalFormatting sqref="B457">
    <cfRule type="cellIs" dxfId="350" priority="370" stopIfTrue="1" operator="equal">
      <formula>"Adjustment to Income/Expense/Rate Base:"</formula>
    </cfRule>
  </conditionalFormatting>
  <conditionalFormatting sqref="B459">
    <cfRule type="cellIs" dxfId="349" priority="367" stopIfTrue="1" operator="equal">
      <formula>"Title"</formula>
    </cfRule>
  </conditionalFormatting>
  <conditionalFormatting sqref="B459">
    <cfRule type="cellIs" dxfId="348" priority="368" stopIfTrue="1" operator="equal">
      <formula>"Adjustment to Income/Expense/Rate Base:"</formula>
    </cfRule>
  </conditionalFormatting>
  <conditionalFormatting sqref="B458">
    <cfRule type="cellIs" dxfId="347" priority="365" stopIfTrue="1" operator="equal">
      <formula>"Title"</formula>
    </cfRule>
  </conditionalFormatting>
  <conditionalFormatting sqref="B458">
    <cfRule type="cellIs" dxfId="346" priority="366" stopIfTrue="1" operator="equal">
      <formula>"Adjustment to Income/Expense/Rate Base:"</formula>
    </cfRule>
  </conditionalFormatting>
  <conditionalFormatting sqref="B460">
    <cfRule type="cellIs" dxfId="345" priority="360" stopIfTrue="1" operator="equal">
      <formula>"Adjustment to Income/Expense/Rate Base:"</formula>
    </cfRule>
  </conditionalFormatting>
  <conditionalFormatting sqref="B455">
    <cfRule type="cellIs" dxfId="344" priority="363" stopIfTrue="1" operator="equal">
      <formula>"Title"</formula>
    </cfRule>
  </conditionalFormatting>
  <conditionalFormatting sqref="B455">
    <cfRule type="cellIs" dxfId="343" priority="364" stopIfTrue="1" operator="equal">
      <formula>"Adjustment to Income/Expense/Rate Base:"</formula>
    </cfRule>
  </conditionalFormatting>
  <conditionalFormatting sqref="B454">
    <cfRule type="cellIs" dxfId="342" priority="361" stopIfTrue="1" operator="equal">
      <formula>"Title"</formula>
    </cfRule>
  </conditionalFormatting>
  <conditionalFormatting sqref="B454">
    <cfRule type="cellIs" dxfId="341" priority="362" stopIfTrue="1" operator="equal">
      <formula>"Adjustment to Income/Expense/Rate Base:"</formula>
    </cfRule>
  </conditionalFormatting>
  <conditionalFormatting sqref="B461">
    <cfRule type="cellIs" dxfId="340" priority="355" stopIfTrue="1" operator="equal">
      <formula>"Adjustment to Income/Expense/Rate Base:"</formula>
    </cfRule>
  </conditionalFormatting>
  <conditionalFormatting sqref="B456">
    <cfRule type="cellIs" dxfId="339" priority="358" stopIfTrue="1" operator="equal">
      <formula>"Title"</formula>
    </cfRule>
  </conditionalFormatting>
  <conditionalFormatting sqref="B456">
    <cfRule type="cellIs" dxfId="338" priority="359" stopIfTrue="1" operator="equal">
      <formula>"Adjustment to Income/Expense/Rate Base:"</formula>
    </cfRule>
  </conditionalFormatting>
  <conditionalFormatting sqref="B455">
    <cfRule type="cellIs" dxfId="337" priority="356" stopIfTrue="1" operator="equal">
      <formula>"Title"</formula>
    </cfRule>
  </conditionalFormatting>
  <conditionalFormatting sqref="B455">
    <cfRule type="cellIs" dxfId="336" priority="357" stopIfTrue="1" operator="equal">
      <formula>"Adjustment to Income/Expense/Rate Base:"</formula>
    </cfRule>
  </conditionalFormatting>
  <conditionalFormatting sqref="B457">
    <cfRule type="cellIs" dxfId="335" priority="353" stopIfTrue="1" operator="equal">
      <formula>"Title"</formula>
    </cfRule>
  </conditionalFormatting>
  <conditionalFormatting sqref="B457">
    <cfRule type="cellIs" dxfId="334" priority="354" stopIfTrue="1" operator="equal">
      <formula>"Adjustment to Income/Expense/Rate Base:"</formula>
    </cfRule>
  </conditionalFormatting>
  <conditionalFormatting sqref="B456">
    <cfRule type="cellIs" dxfId="333" priority="351" stopIfTrue="1" operator="equal">
      <formula>"Title"</formula>
    </cfRule>
  </conditionalFormatting>
  <conditionalFormatting sqref="B456">
    <cfRule type="cellIs" dxfId="332" priority="352" stopIfTrue="1" operator="equal">
      <formula>"Adjustment to Income/Expense/Rate Base:"</formula>
    </cfRule>
  </conditionalFormatting>
  <conditionalFormatting sqref="B458">
    <cfRule type="cellIs" dxfId="331" priority="349" stopIfTrue="1" operator="equal">
      <formula>"Title"</formula>
    </cfRule>
  </conditionalFormatting>
  <conditionalFormatting sqref="B458">
    <cfRule type="cellIs" dxfId="330" priority="350" stopIfTrue="1" operator="equal">
      <formula>"Adjustment to Income/Expense/Rate Base:"</formula>
    </cfRule>
  </conditionalFormatting>
  <conditionalFormatting sqref="B457">
    <cfRule type="cellIs" dxfId="329" priority="347" stopIfTrue="1" operator="equal">
      <formula>"Title"</formula>
    </cfRule>
  </conditionalFormatting>
  <conditionalFormatting sqref="B457">
    <cfRule type="cellIs" dxfId="328" priority="348" stopIfTrue="1" operator="equal">
      <formula>"Adjustment to Income/Expense/Rate Base:"</formula>
    </cfRule>
  </conditionalFormatting>
  <conditionalFormatting sqref="B459">
    <cfRule type="cellIs" dxfId="327" priority="344" stopIfTrue="1" operator="equal">
      <formula>"Adjustment to Income/Expense/Rate Base:"</formula>
    </cfRule>
  </conditionalFormatting>
  <conditionalFormatting sqref="B454">
    <cfRule type="cellIs" dxfId="326" priority="345" stopIfTrue="1" operator="equal">
      <formula>"Title"</formula>
    </cfRule>
  </conditionalFormatting>
  <conditionalFormatting sqref="B454">
    <cfRule type="cellIs" dxfId="325" priority="346" stopIfTrue="1" operator="equal">
      <formula>"Adjustment to Income/Expense/Rate Base:"</formula>
    </cfRule>
  </conditionalFormatting>
  <conditionalFormatting sqref="B460">
    <cfRule type="cellIs" dxfId="324" priority="339" stopIfTrue="1" operator="equal">
      <formula>"Adjustment to Income/Expense/Rate Base:"</formula>
    </cfRule>
  </conditionalFormatting>
  <conditionalFormatting sqref="B455">
    <cfRule type="cellIs" dxfId="323" priority="342" stopIfTrue="1" operator="equal">
      <formula>"Title"</formula>
    </cfRule>
  </conditionalFormatting>
  <conditionalFormatting sqref="B455">
    <cfRule type="cellIs" dxfId="322" priority="343" stopIfTrue="1" operator="equal">
      <formula>"Adjustment to Income/Expense/Rate Base:"</formula>
    </cfRule>
  </conditionalFormatting>
  <conditionalFormatting sqref="B454">
    <cfRule type="cellIs" dxfId="321" priority="340" stopIfTrue="1" operator="equal">
      <formula>"Title"</formula>
    </cfRule>
  </conditionalFormatting>
  <conditionalFormatting sqref="B454">
    <cfRule type="cellIs" dxfId="320" priority="341" stopIfTrue="1" operator="equal">
      <formula>"Adjustment to Income/Expense/Rate Base:"</formula>
    </cfRule>
  </conditionalFormatting>
  <conditionalFormatting sqref="B459">
    <cfRule type="cellIs" dxfId="319" priority="337" stopIfTrue="1" operator="equal">
      <formula>"Title"</formula>
    </cfRule>
  </conditionalFormatting>
  <conditionalFormatting sqref="B459">
    <cfRule type="cellIs" dxfId="318" priority="338" stopIfTrue="1" operator="equal">
      <formula>"Adjustment to Income/Expense/Rate Base:"</formula>
    </cfRule>
  </conditionalFormatting>
  <conditionalFormatting sqref="B458">
    <cfRule type="cellIs" dxfId="317" priority="335" stopIfTrue="1" operator="equal">
      <formula>"Title"</formula>
    </cfRule>
  </conditionalFormatting>
  <conditionalFormatting sqref="B458">
    <cfRule type="cellIs" dxfId="316" priority="336" stopIfTrue="1" operator="equal">
      <formula>"Adjustment to Income/Expense/Rate Base:"</formula>
    </cfRule>
  </conditionalFormatting>
  <conditionalFormatting sqref="B460">
    <cfRule type="cellIs" dxfId="315" priority="333" stopIfTrue="1" operator="equal">
      <formula>"Title"</formula>
    </cfRule>
  </conditionalFormatting>
  <conditionalFormatting sqref="B460">
    <cfRule type="cellIs" dxfId="314" priority="334" stopIfTrue="1" operator="equal">
      <formula>"Adjustment to Income/Expense/Rate Base:"</formula>
    </cfRule>
  </conditionalFormatting>
  <conditionalFormatting sqref="B459">
    <cfRule type="cellIs" dxfId="313" priority="331" stopIfTrue="1" operator="equal">
      <formula>"Title"</formula>
    </cfRule>
  </conditionalFormatting>
  <conditionalFormatting sqref="B459">
    <cfRule type="cellIs" dxfId="312" priority="332" stopIfTrue="1" operator="equal">
      <formula>"Adjustment to Income/Expense/Rate Base:"</formula>
    </cfRule>
  </conditionalFormatting>
  <conditionalFormatting sqref="B461">
    <cfRule type="cellIs" dxfId="311" priority="326" stopIfTrue="1" operator="equal">
      <formula>"Adjustment to Income/Expense/Rate Base:"</formula>
    </cfRule>
  </conditionalFormatting>
  <conditionalFormatting sqref="B456">
    <cfRule type="cellIs" dxfId="310" priority="329" stopIfTrue="1" operator="equal">
      <formula>"Title"</formula>
    </cfRule>
  </conditionalFormatting>
  <conditionalFormatting sqref="B456">
    <cfRule type="cellIs" dxfId="309" priority="330" stopIfTrue="1" operator="equal">
      <formula>"Adjustment to Income/Expense/Rate Base:"</formula>
    </cfRule>
  </conditionalFormatting>
  <conditionalFormatting sqref="B455">
    <cfRule type="cellIs" dxfId="308" priority="327" stopIfTrue="1" operator="equal">
      <formula>"Title"</formula>
    </cfRule>
  </conditionalFormatting>
  <conditionalFormatting sqref="B455">
    <cfRule type="cellIs" dxfId="307" priority="328" stopIfTrue="1" operator="equal">
      <formula>"Adjustment to Income/Expense/Rate Base:"</formula>
    </cfRule>
  </conditionalFormatting>
  <conditionalFormatting sqref="B457">
    <cfRule type="cellIs" dxfId="306" priority="324" stopIfTrue="1" operator="equal">
      <formula>"Title"</formula>
    </cfRule>
  </conditionalFormatting>
  <conditionalFormatting sqref="B457">
    <cfRule type="cellIs" dxfId="305" priority="325" stopIfTrue="1" operator="equal">
      <formula>"Adjustment to Income/Expense/Rate Base:"</formula>
    </cfRule>
  </conditionalFormatting>
  <conditionalFormatting sqref="B456">
    <cfRule type="cellIs" dxfId="304" priority="322" stopIfTrue="1" operator="equal">
      <formula>"Title"</formula>
    </cfRule>
  </conditionalFormatting>
  <conditionalFormatting sqref="B456">
    <cfRule type="cellIs" dxfId="303" priority="323" stopIfTrue="1" operator="equal">
      <formula>"Adjustment to Income/Expense/Rate Base:"</formula>
    </cfRule>
  </conditionalFormatting>
  <conditionalFormatting sqref="B458">
    <cfRule type="cellIs" dxfId="302" priority="320" stopIfTrue="1" operator="equal">
      <formula>"Title"</formula>
    </cfRule>
  </conditionalFormatting>
  <conditionalFormatting sqref="B458">
    <cfRule type="cellIs" dxfId="301" priority="321" stopIfTrue="1" operator="equal">
      <formula>"Adjustment to Income/Expense/Rate Base:"</formula>
    </cfRule>
  </conditionalFormatting>
  <conditionalFormatting sqref="B457">
    <cfRule type="cellIs" dxfId="300" priority="318" stopIfTrue="1" operator="equal">
      <formula>"Title"</formula>
    </cfRule>
  </conditionalFormatting>
  <conditionalFormatting sqref="B457">
    <cfRule type="cellIs" dxfId="299" priority="319" stopIfTrue="1" operator="equal">
      <formula>"Adjustment to Income/Expense/Rate Base:"</formula>
    </cfRule>
  </conditionalFormatting>
  <conditionalFormatting sqref="B459">
    <cfRule type="cellIs" dxfId="298" priority="316" stopIfTrue="1" operator="equal">
      <formula>"Title"</formula>
    </cfRule>
  </conditionalFormatting>
  <conditionalFormatting sqref="B459">
    <cfRule type="cellIs" dxfId="297" priority="317" stopIfTrue="1" operator="equal">
      <formula>"Adjustment to Income/Expense/Rate Base:"</formula>
    </cfRule>
  </conditionalFormatting>
  <conditionalFormatting sqref="B458">
    <cfRule type="cellIs" dxfId="296" priority="314" stopIfTrue="1" operator="equal">
      <formula>"Title"</formula>
    </cfRule>
  </conditionalFormatting>
  <conditionalFormatting sqref="B458">
    <cfRule type="cellIs" dxfId="295" priority="315" stopIfTrue="1" operator="equal">
      <formula>"Adjustment to Income/Expense/Rate Base:"</formula>
    </cfRule>
  </conditionalFormatting>
  <conditionalFormatting sqref="B460">
    <cfRule type="cellIs" dxfId="294" priority="309" stopIfTrue="1" operator="equal">
      <formula>"Adjustment to Income/Expense/Rate Base:"</formula>
    </cfRule>
  </conditionalFormatting>
  <conditionalFormatting sqref="B455">
    <cfRule type="cellIs" dxfId="293" priority="312" stopIfTrue="1" operator="equal">
      <formula>"Title"</formula>
    </cfRule>
  </conditionalFormatting>
  <conditionalFormatting sqref="B455">
    <cfRule type="cellIs" dxfId="292" priority="313" stopIfTrue="1" operator="equal">
      <formula>"Adjustment to Income/Expense/Rate Base:"</formula>
    </cfRule>
  </conditionalFormatting>
  <conditionalFormatting sqref="B454">
    <cfRule type="cellIs" dxfId="291" priority="310" stopIfTrue="1" operator="equal">
      <formula>"Title"</formula>
    </cfRule>
  </conditionalFormatting>
  <conditionalFormatting sqref="B454">
    <cfRule type="cellIs" dxfId="290" priority="311" stopIfTrue="1" operator="equal">
      <formula>"Adjustment to Income/Expense/Rate Base:"</formula>
    </cfRule>
  </conditionalFormatting>
  <conditionalFormatting sqref="B461">
    <cfRule type="cellIs" dxfId="289" priority="304" stopIfTrue="1" operator="equal">
      <formula>"Adjustment to Income/Expense/Rate Base:"</formula>
    </cfRule>
  </conditionalFormatting>
  <conditionalFormatting sqref="B456">
    <cfRule type="cellIs" dxfId="288" priority="307" stopIfTrue="1" operator="equal">
      <formula>"Title"</formula>
    </cfRule>
  </conditionalFormatting>
  <conditionalFormatting sqref="B456">
    <cfRule type="cellIs" dxfId="287" priority="308" stopIfTrue="1" operator="equal">
      <formula>"Adjustment to Income/Expense/Rate Base:"</formula>
    </cfRule>
  </conditionalFormatting>
  <conditionalFormatting sqref="B455">
    <cfRule type="cellIs" dxfId="286" priority="305" stopIfTrue="1" operator="equal">
      <formula>"Title"</formula>
    </cfRule>
  </conditionalFormatting>
  <conditionalFormatting sqref="B455">
    <cfRule type="cellIs" dxfId="285" priority="306" stopIfTrue="1" operator="equal">
      <formula>"Adjustment to Income/Expense/Rate Base:"</formula>
    </cfRule>
  </conditionalFormatting>
  <conditionalFormatting sqref="B459">
    <cfRule type="cellIs" dxfId="284" priority="301" stopIfTrue="1" operator="equal">
      <formula>"Adjustment to Income/Expense/Rate Base:"</formula>
    </cfRule>
  </conditionalFormatting>
  <conditionalFormatting sqref="B454">
    <cfRule type="cellIs" dxfId="283" priority="302" stopIfTrue="1" operator="equal">
      <formula>"Title"</formula>
    </cfRule>
  </conditionalFormatting>
  <conditionalFormatting sqref="B454">
    <cfRule type="cellIs" dxfId="282" priority="303" stopIfTrue="1" operator="equal">
      <formula>"Adjustment to Income/Expense/Rate Base:"</formula>
    </cfRule>
  </conditionalFormatting>
  <conditionalFormatting sqref="B460">
    <cfRule type="cellIs" dxfId="281" priority="296" stopIfTrue="1" operator="equal">
      <formula>"Adjustment to Income/Expense/Rate Base:"</formula>
    </cfRule>
  </conditionalFormatting>
  <conditionalFormatting sqref="B455">
    <cfRule type="cellIs" dxfId="280" priority="299" stopIfTrue="1" operator="equal">
      <formula>"Title"</formula>
    </cfRule>
  </conditionalFormatting>
  <conditionalFormatting sqref="B455">
    <cfRule type="cellIs" dxfId="279" priority="300" stopIfTrue="1" operator="equal">
      <formula>"Adjustment to Income/Expense/Rate Base:"</formula>
    </cfRule>
  </conditionalFormatting>
  <conditionalFormatting sqref="B454">
    <cfRule type="cellIs" dxfId="278" priority="297" stopIfTrue="1" operator="equal">
      <formula>"Title"</formula>
    </cfRule>
  </conditionalFormatting>
  <conditionalFormatting sqref="B454">
    <cfRule type="cellIs" dxfId="277" priority="298" stopIfTrue="1" operator="equal">
      <formula>"Adjustment to Income/Expense/Rate Base:"</formula>
    </cfRule>
  </conditionalFormatting>
  <conditionalFormatting sqref="B456">
    <cfRule type="cellIs" dxfId="276" priority="295" stopIfTrue="1" operator="equal">
      <formula>"Adjustment to Income/Expense/Rate Base:"</formula>
    </cfRule>
  </conditionalFormatting>
  <conditionalFormatting sqref="B457">
    <cfRule type="cellIs" dxfId="275" priority="294" stopIfTrue="1" operator="equal">
      <formula>"Adjustment to Income/Expense/Rate Base:"</formula>
    </cfRule>
  </conditionalFormatting>
  <conditionalFormatting sqref="B458">
    <cfRule type="cellIs" dxfId="274" priority="293" stopIfTrue="1" operator="equal">
      <formula>"Adjustment to Income/Expense/Rate Base:"</formula>
    </cfRule>
  </conditionalFormatting>
  <conditionalFormatting sqref="B459">
    <cfRule type="cellIs" dxfId="273" priority="290" stopIfTrue="1" operator="equal">
      <formula>"Adjustment to Income/Expense/Rate Base:"</formula>
    </cfRule>
  </conditionalFormatting>
  <conditionalFormatting sqref="B454">
    <cfRule type="cellIs" dxfId="272" priority="291" stopIfTrue="1" operator="equal">
      <formula>"Title"</formula>
    </cfRule>
  </conditionalFormatting>
  <conditionalFormatting sqref="B454">
    <cfRule type="cellIs" dxfId="271" priority="292" stopIfTrue="1" operator="equal">
      <formula>"Adjustment to Income/Expense/Rate Base:"</formula>
    </cfRule>
  </conditionalFormatting>
  <conditionalFormatting sqref="B455">
    <cfRule type="cellIs" dxfId="270" priority="289" stopIfTrue="1" operator="equal">
      <formula>"Adjustment to Income/Expense/Rate Base:"</formula>
    </cfRule>
  </conditionalFormatting>
  <conditionalFormatting sqref="B456">
    <cfRule type="cellIs" dxfId="269" priority="288" stopIfTrue="1" operator="equal">
      <formula>"Adjustment to Income/Expense/Rate Base:"</formula>
    </cfRule>
  </conditionalFormatting>
  <conditionalFormatting sqref="B460">
    <cfRule type="cellIs" dxfId="268" priority="283" stopIfTrue="1" operator="equal">
      <formula>"Adjustment to Income/Expense/Rate Base:"</formula>
    </cfRule>
  </conditionalFormatting>
  <conditionalFormatting sqref="B455">
    <cfRule type="cellIs" dxfId="267" priority="286" stopIfTrue="1" operator="equal">
      <formula>"Title"</formula>
    </cfRule>
  </conditionalFormatting>
  <conditionalFormatting sqref="B455">
    <cfRule type="cellIs" dxfId="266" priority="287" stopIfTrue="1" operator="equal">
      <formula>"Adjustment to Income/Expense/Rate Base:"</formula>
    </cfRule>
  </conditionalFormatting>
  <conditionalFormatting sqref="B454">
    <cfRule type="cellIs" dxfId="265" priority="284" stopIfTrue="1" operator="equal">
      <formula>"Title"</formula>
    </cfRule>
  </conditionalFormatting>
  <conditionalFormatting sqref="B454">
    <cfRule type="cellIs" dxfId="264" priority="285" stopIfTrue="1" operator="equal">
      <formula>"Adjustment to Income/Expense/Rate Base:"</formula>
    </cfRule>
  </conditionalFormatting>
  <conditionalFormatting sqref="B461">
    <cfRule type="cellIs" dxfId="263" priority="278" stopIfTrue="1" operator="equal">
      <formula>"Adjustment to Income/Expense/Rate Base:"</formula>
    </cfRule>
  </conditionalFormatting>
  <conditionalFormatting sqref="B456">
    <cfRule type="cellIs" dxfId="262" priority="281" stopIfTrue="1" operator="equal">
      <formula>"Title"</formula>
    </cfRule>
  </conditionalFormatting>
  <conditionalFormatting sqref="B456">
    <cfRule type="cellIs" dxfId="261" priority="282" stopIfTrue="1" operator="equal">
      <formula>"Adjustment to Income/Expense/Rate Base:"</formula>
    </cfRule>
  </conditionalFormatting>
  <conditionalFormatting sqref="B455">
    <cfRule type="cellIs" dxfId="260" priority="279" stopIfTrue="1" operator="equal">
      <formula>"Title"</formula>
    </cfRule>
  </conditionalFormatting>
  <conditionalFormatting sqref="B455">
    <cfRule type="cellIs" dxfId="259" priority="280" stopIfTrue="1" operator="equal">
      <formula>"Adjustment to Income/Expense/Rate Base:"</formula>
    </cfRule>
  </conditionalFormatting>
  <conditionalFormatting sqref="B457">
    <cfRule type="cellIs" dxfId="258" priority="277" stopIfTrue="1" operator="equal">
      <formula>"Adjustment to Income/Expense/Rate Base:"</formula>
    </cfRule>
  </conditionalFormatting>
  <conditionalFormatting sqref="B458">
    <cfRule type="cellIs" dxfId="257" priority="276" stopIfTrue="1" operator="equal">
      <formula>"Adjustment to Income/Expense/Rate Base:"</formula>
    </cfRule>
  </conditionalFormatting>
  <conditionalFormatting sqref="B459">
    <cfRule type="cellIs" dxfId="256" priority="273" stopIfTrue="1" operator="equal">
      <formula>"Adjustment to Income/Expense/Rate Base:"</formula>
    </cfRule>
  </conditionalFormatting>
  <conditionalFormatting sqref="B454">
    <cfRule type="cellIs" dxfId="255" priority="274" stopIfTrue="1" operator="equal">
      <formula>"Title"</formula>
    </cfRule>
  </conditionalFormatting>
  <conditionalFormatting sqref="B454">
    <cfRule type="cellIs" dxfId="254" priority="275" stopIfTrue="1" operator="equal">
      <formula>"Adjustment to Income/Expense/Rate Base:"</formula>
    </cfRule>
  </conditionalFormatting>
  <conditionalFormatting sqref="B460">
    <cfRule type="cellIs" dxfId="253" priority="268" stopIfTrue="1" operator="equal">
      <formula>"Adjustment to Income/Expense/Rate Base:"</formula>
    </cfRule>
  </conditionalFormatting>
  <conditionalFormatting sqref="B455">
    <cfRule type="cellIs" dxfId="252" priority="271" stopIfTrue="1" operator="equal">
      <formula>"Title"</formula>
    </cfRule>
  </conditionalFormatting>
  <conditionalFormatting sqref="B455">
    <cfRule type="cellIs" dxfId="251" priority="272" stopIfTrue="1" operator="equal">
      <formula>"Adjustment to Income/Expense/Rate Base:"</formula>
    </cfRule>
  </conditionalFormatting>
  <conditionalFormatting sqref="B454">
    <cfRule type="cellIs" dxfId="250" priority="269" stopIfTrue="1" operator="equal">
      <formula>"Title"</formula>
    </cfRule>
  </conditionalFormatting>
  <conditionalFormatting sqref="B454">
    <cfRule type="cellIs" dxfId="249" priority="270" stopIfTrue="1" operator="equal">
      <formula>"Adjustment to Income/Expense/Rate Base:"</formula>
    </cfRule>
  </conditionalFormatting>
  <conditionalFormatting sqref="B456">
    <cfRule type="cellIs" dxfId="248" priority="267" stopIfTrue="1" operator="equal">
      <formula>"Adjustment to Income/Expense/Rate Base:"</formula>
    </cfRule>
  </conditionalFormatting>
  <conditionalFormatting sqref="B457">
    <cfRule type="cellIs" dxfId="247" priority="266" stopIfTrue="1" operator="equal">
      <formula>"Adjustment to Income/Expense/Rate Base:"</formula>
    </cfRule>
  </conditionalFormatting>
  <conditionalFormatting sqref="B457">
    <cfRule type="cellIs" dxfId="246" priority="264" stopIfTrue="1" operator="equal">
      <formula>"Title"</formula>
    </cfRule>
  </conditionalFormatting>
  <conditionalFormatting sqref="B457">
    <cfRule type="cellIs" dxfId="245" priority="265" stopIfTrue="1" operator="equal">
      <formula>"Adjustment to Income/Expense/Rate Base:"</formula>
    </cfRule>
  </conditionalFormatting>
  <conditionalFormatting sqref="B456">
    <cfRule type="cellIs" dxfId="244" priority="262" stopIfTrue="1" operator="equal">
      <formula>"Title"</formula>
    </cfRule>
  </conditionalFormatting>
  <conditionalFormatting sqref="B456">
    <cfRule type="cellIs" dxfId="243" priority="263" stopIfTrue="1" operator="equal">
      <formula>"Adjustment to Income/Expense/Rate Base:"</formula>
    </cfRule>
  </conditionalFormatting>
  <conditionalFormatting sqref="B458">
    <cfRule type="cellIs" dxfId="242" priority="260" stopIfTrue="1" operator="equal">
      <formula>"Title"</formula>
    </cfRule>
  </conditionalFormatting>
  <conditionalFormatting sqref="B458">
    <cfRule type="cellIs" dxfId="241" priority="261" stopIfTrue="1" operator="equal">
      <formula>"Adjustment to Income/Expense/Rate Base:"</formula>
    </cfRule>
  </conditionalFormatting>
  <conditionalFormatting sqref="B457">
    <cfRule type="cellIs" dxfId="240" priority="258" stopIfTrue="1" operator="equal">
      <formula>"Title"</formula>
    </cfRule>
  </conditionalFormatting>
  <conditionalFormatting sqref="B457">
    <cfRule type="cellIs" dxfId="239" priority="259" stopIfTrue="1" operator="equal">
      <formula>"Adjustment to Income/Expense/Rate Base:"</formula>
    </cfRule>
  </conditionalFormatting>
  <conditionalFormatting sqref="B459">
    <cfRule type="cellIs" dxfId="238" priority="255" stopIfTrue="1" operator="equal">
      <formula>"Adjustment to Income/Expense/Rate Base:"</formula>
    </cfRule>
  </conditionalFormatting>
  <conditionalFormatting sqref="B454">
    <cfRule type="cellIs" dxfId="237" priority="256" stopIfTrue="1" operator="equal">
      <formula>"Title"</formula>
    </cfRule>
  </conditionalFormatting>
  <conditionalFormatting sqref="B454">
    <cfRule type="cellIs" dxfId="236" priority="257" stopIfTrue="1" operator="equal">
      <formula>"Adjustment to Income/Expense/Rate Base:"</formula>
    </cfRule>
  </conditionalFormatting>
  <conditionalFormatting sqref="B460">
    <cfRule type="cellIs" dxfId="235" priority="250" stopIfTrue="1" operator="equal">
      <formula>"Adjustment to Income/Expense/Rate Base:"</formula>
    </cfRule>
  </conditionalFormatting>
  <conditionalFormatting sqref="B455">
    <cfRule type="cellIs" dxfId="234" priority="253" stopIfTrue="1" operator="equal">
      <formula>"Title"</formula>
    </cfRule>
  </conditionalFormatting>
  <conditionalFormatting sqref="B455">
    <cfRule type="cellIs" dxfId="233" priority="254" stopIfTrue="1" operator="equal">
      <formula>"Adjustment to Income/Expense/Rate Base:"</formula>
    </cfRule>
  </conditionalFormatting>
  <conditionalFormatting sqref="B454">
    <cfRule type="cellIs" dxfId="232" priority="251" stopIfTrue="1" operator="equal">
      <formula>"Title"</formula>
    </cfRule>
  </conditionalFormatting>
  <conditionalFormatting sqref="B454">
    <cfRule type="cellIs" dxfId="231" priority="252" stopIfTrue="1" operator="equal">
      <formula>"Adjustment to Income/Expense/Rate Base:"</formula>
    </cfRule>
  </conditionalFormatting>
  <conditionalFormatting sqref="B461">
    <cfRule type="cellIs" dxfId="230" priority="245" stopIfTrue="1" operator="equal">
      <formula>"Adjustment to Income/Expense/Rate Base:"</formula>
    </cfRule>
  </conditionalFormatting>
  <conditionalFormatting sqref="B456">
    <cfRule type="cellIs" dxfId="229" priority="248" stopIfTrue="1" operator="equal">
      <formula>"Title"</formula>
    </cfRule>
  </conditionalFormatting>
  <conditionalFormatting sqref="B456">
    <cfRule type="cellIs" dxfId="228" priority="249" stopIfTrue="1" operator="equal">
      <formula>"Adjustment to Income/Expense/Rate Base:"</formula>
    </cfRule>
  </conditionalFormatting>
  <conditionalFormatting sqref="B455">
    <cfRule type="cellIs" dxfId="227" priority="246" stopIfTrue="1" operator="equal">
      <formula>"Title"</formula>
    </cfRule>
  </conditionalFormatting>
  <conditionalFormatting sqref="B455">
    <cfRule type="cellIs" dxfId="226" priority="247" stopIfTrue="1" operator="equal">
      <formula>"Adjustment to Income/Expense/Rate Base:"</formula>
    </cfRule>
  </conditionalFormatting>
  <conditionalFormatting sqref="B457">
    <cfRule type="cellIs" dxfId="225" priority="243" stopIfTrue="1" operator="equal">
      <formula>"Title"</formula>
    </cfRule>
  </conditionalFormatting>
  <conditionalFormatting sqref="B457">
    <cfRule type="cellIs" dxfId="224" priority="244" stopIfTrue="1" operator="equal">
      <formula>"Adjustment to Income/Expense/Rate Base:"</formula>
    </cfRule>
  </conditionalFormatting>
  <conditionalFormatting sqref="B456">
    <cfRule type="cellIs" dxfId="223" priority="241" stopIfTrue="1" operator="equal">
      <formula>"Title"</formula>
    </cfRule>
  </conditionalFormatting>
  <conditionalFormatting sqref="B456">
    <cfRule type="cellIs" dxfId="222" priority="242" stopIfTrue="1" operator="equal">
      <formula>"Adjustment to Income/Expense/Rate Base:"</formula>
    </cfRule>
  </conditionalFormatting>
  <conditionalFormatting sqref="B458">
    <cfRule type="cellIs" dxfId="221" priority="240" stopIfTrue="1" operator="equal">
      <formula>"Adjustment to Income/Expense/Rate Base:"</formula>
    </cfRule>
  </conditionalFormatting>
  <conditionalFormatting sqref="B459">
    <cfRule type="cellIs" dxfId="220" priority="237" stopIfTrue="1" operator="equal">
      <formula>"Adjustment to Income/Expense/Rate Base:"</formula>
    </cfRule>
  </conditionalFormatting>
  <conditionalFormatting sqref="B454">
    <cfRule type="cellIs" dxfId="219" priority="238" stopIfTrue="1" operator="equal">
      <formula>"Title"</formula>
    </cfRule>
  </conditionalFormatting>
  <conditionalFormatting sqref="B454">
    <cfRule type="cellIs" dxfId="218" priority="239" stopIfTrue="1" operator="equal">
      <formula>"Adjustment to Income/Expense/Rate Base:"</formula>
    </cfRule>
  </conditionalFormatting>
  <conditionalFormatting sqref="B458">
    <cfRule type="cellIs" dxfId="217" priority="235" stopIfTrue="1" operator="equal">
      <formula>"Title"</formula>
    </cfRule>
  </conditionalFormatting>
  <conditionalFormatting sqref="B458">
    <cfRule type="cellIs" dxfId="216" priority="236" stopIfTrue="1" operator="equal">
      <formula>"Adjustment to Income/Expense/Rate Base:"</formula>
    </cfRule>
  </conditionalFormatting>
  <conditionalFormatting sqref="B457">
    <cfRule type="cellIs" dxfId="215" priority="233" stopIfTrue="1" operator="equal">
      <formula>"Title"</formula>
    </cfRule>
  </conditionalFormatting>
  <conditionalFormatting sqref="B457">
    <cfRule type="cellIs" dxfId="214" priority="234" stopIfTrue="1" operator="equal">
      <formula>"Adjustment to Income/Expense/Rate Base:"</formula>
    </cfRule>
  </conditionalFormatting>
  <conditionalFormatting sqref="B459">
    <cfRule type="cellIs" dxfId="213" priority="231" stopIfTrue="1" operator="equal">
      <formula>"Title"</formula>
    </cfRule>
  </conditionalFormatting>
  <conditionalFormatting sqref="B459">
    <cfRule type="cellIs" dxfId="212" priority="232" stopIfTrue="1" operator="equal">
      <formula>"Adjustment to Income/Expense/Rate Base:"</formula>
    </cfRule>
  </conditionalFormatting>
  <conditionalFormatting sqref="B458">
    <cfRule type="cellIs" dxfId="211" priority="229" stopIfTrue="1" operator="equal">
      <formula>"Title"</formula>
    </cfRule>
  </conditionalFormatting>
  <conditionalFormatting sqref="B458">
    <cfRule type="cellIs" dxfId="210" priority="230" stopIfTrue="1" operator="equal">
      <formula>"Adjustment to Income/Expense/Rate Base:"</formula>
    </cfRule>
  </conditionalFormatting>
  <conditionalFormatting sqref="B460">
    <cfRule type="cellIs" dxfId="209" priority="224" stopIfTrue="1" operator="equal">
      <formula>"Adjustment to Income/Expense/Rate Base:"</formula>
    </cfRule>
  </conditionalFormatting>
  <conditionalFormatting sqref="B455">
    <cfRule type="cellIs" dxfId="208" priority="227" stopIfTrue="1" operator="equal">
      <formula>"Title"</formula>
    </cfRule>
  </conditionalFormatting>
  <conditionalFormatting sqref="B455">
    <cfRule type="cellIs" dxfId="207" priority="228" stopIfTrue="1" operator="equal">
      <formula>"Adjustment to Income/Expense/Rate Base:"</formula>
    </cfRule>
  </conditionalFormatting>
  <conditionalFormatting sqref="B454">
    <cfRule type="cellIs" dxfId="206" priority="225" stopIfTrue="1" operator="equal">
      <formula>"Title"</formula>
    </cfRule>
  </conditionalFormatting>
  <conditionalFormatting sqref="B454">
    <cfRule type="cellIs" dxfId="205" priority="226" stopIfTrue="1" operator="equal">
      <formula>"Adjustment to Income/Expense/Rate Base:"</formula>
    </cfRule>
  </conditionalFormatting>
  <conditionalFormatting sqref="B461">
    <cfRule type="cellIs" dxfId="204" priority="219" stopIfTrue="1" operator="equal">
      <formula>"Adjustment to Income/Expense/Rate Base:"</formula>
    </cfRule>
  </conditionalFormatting>
  <conditionalFormatting sqref="B456">
    <cfRule type="cellIs" dxfId="203" priority="222" stopIfTrue="1" operator="equal">
      <formula>"Title"</formula>
    </cfRule>
  </conditionalFormatting>
  <conditionalFormatting sqref="B456">
    <cfRule type="cellIs" dxfId="202" priority="223" stopIfTrue="1" operator="equal">
      <formula>"Adjustment to Income/Expense/Rate Base:"</formula>
    </cfRule>
  </conditionalFormatting>
  <conditionalFormatting sqref="B455">
    <cfRule type="cellIs" dxfId="201" priority="220" stopIfTrue="1" operator="equal">
      <formula>"Title"</formula>
    </cfRule>
  </conditionalFormatting>
  <conditionalFormatting sqref="B455">
    <cfRule type="cellIs" dxfId="200" priority="221" stopIfTrue="1" operator="equal">
      <formula>"Adjustment to Income/Expense/Rate Base:"</formula>
    </cfRule>
  </conditionalFormatting>
  <conditionalFormatting sqref="B457">
    <cfRule type="cellIs" dxfId="199" priority="217" stopIfTrue="1" operator="equal">
      <formula>"Title"</formula>
    </cfRule>
  </conditionalFormatting>
  <conditionalFormatting sqref="B457">
    <cfRule type="cellIs" dxfId="198" priority="218" stopIfTrue="1" operator="equal">
      <formula>"Adjustment to Income/Expense/Rate Base:"</formula>
    </cfRule>
  </conditionalFormatting>
  <conditionalFormatting sqref="B456">
    <cfRule type="cellIs" dxfId="197" priority="215" stopIfTrue="1" operator="equal">
      <formula>"Title"</formula>
    </cfRule>
  </conditionalFormatting>
  <conditionalFormatting sqref="B456">
    <cfRule type="cellIs" dxfId="196" priority="216" stopIfTrue="1" operator="equal">
      <formula>"Adjustment to Income/Expense/Rate Base:"</formula>
    </cfRule>
  </conditionalFormatting>
  <conditionalFormatting sqref="B458">
    <cfRule type="cellIs" dxfId="195" priority="213" stopIfTrue="1" operator="equal">
      <formula>"Title"</formula>
    </cfRule>
  </conditionalFormatting>
  <conditionalFormatting sqref="B458">
    <cfRule type="cellIs" dxfId="194" priority="214" stopIfTrue="1" operator="equal">
      <formula>"Adjustment to Income/Expense/Rate Base:"</formula>
    </cfRule>
  </conditionalFormatting>
  <conditionalFormatting sqref="B457">
    <cfRule type="cellIs" dxfId="193" priority="211" stopIfTrue="1" operator="equal">
      <formula>"Title"</formula>
    </cfRule>
  </conditionalFormatting>
  <conditionalFormatting sqref="B457">
    <cfRule type="cellIs" dxfId="192" priority="212" stopIfTrue="1" operator="equal">
      <formula>"Adjustment to Income/Expense/Rate Base:"</formula>
    </cfRule>
  </conditionalFormatting>
  <conditionalFormatting sqref="B459">
    <cfRule type="cellIs" dxfId="191" priority="208" stopIfTrue="1" operator="equal">
      <formula>"Adjustment to Income/Expense/Rate Base:"</formula>
    </cfRule>
  </conditionalFormatting>
  <conditionalFormatting sqref="B454">
    <cfRule type="cellIs" dxfId="190" priority="209" stopIfTrue="1" operator="equal">
      <formula>"Title"</formula>
    </cfRule>
  </conditionalFormatting>
  <conditionalFormatting sqref="B454">
    <cfRule type="cellIs" dxfId="189" priority="210" stopIfTrue="1" operator="equal">
      <formula>"Adjustment to Income/Expense/Rate Base:"</formula>
    </cfRule>
  </conditionalFormatting>
  <conditionalFormatting sqref="B460">
    <cfRule type="cellIs" dxfId="188" priority="203" stopIfTrue="1" operator="equal">
      <formula>"Adjustment to Income/Expense/Rate Base:"</formula>
    </cfRule>
  </conditionalFormatting>
  <conditionalFormatting sqref="B455">
    <cfRule type="cellIs" dxfId="187" priority="206" stopIfTrue="1" operator="equal">
      <formula>"Title"</formula>
    </cfRule>
  </conditionalFormatting>
  <conditionalFormatting sqref="B455">
    <cfRule type="cellIs" dxfId="186" priority="207" stopIfTrue="1" operator="equal">
      <formula>"Adjustment to Income/Expense/Rate Base:"</formula>
    </cfRule>
  </conditionalFormatting>
  <conditionalFormatting sqref="B454">
    <cfRule type="cellIs" dxfId="185" priority="204" stopIfTrue="1" operator="equal">
      <formula>"Title"</formula>
    </cfRule>
  </conditionalFormatting>
  <conditionalFormatting sqref="B454">
    <cfRule type="cellIs" dxfId="184" priority="205" stopIfTrue="1" operator="equal">
      <formula>"Adjustment to Income/Expense/Rate Base:"</formula>
    </cfRule>
  </conditionalFormatting>
  <conditionalFormatting sqref="B458">
    <cfRule type="cellIs" dxfId="183" priority="202" stopIfTrue="1" operator="equal">
      <formula>"Adjustment to Income/Expense/Rate Base:"</formula>
    </cfRule>
  </conditionalFormatting>
  <conditionalFormatting sqref="B459">
    <cfRule type="cellIs" dxfId="182" priority="199" stopIfTrue="1" operator="equal">
      <formula>"Adjustment to Income/Expense/Rate Base:"</formula>
    </cfRule>
  </conditionalFormatting>
  <conditionalFormatting sqref="B454">
    <cfRule type="cellIs" dxfId="181" priority="200" stopIfTrue="1" operator="equal">
      <formula>"Title"</formula>
    </cfRule>
  </conditionalFormatting>
  <conditionalFormatting sqref="B454">
    <cfRule type="cellIs" dxfId="180" priority="201" stopIfTrue="1" operator="equal">
      <formula>"Adjustment to Income/Expense/Rate Base:"</formula>
    </cfRule>
  </conditionalFormatting>
  <conditionalFormatting sqref="B455">
    <cfRule type="cellIs" dxfId="179" priority="198" stopIfTrue="1" operator="equal">
      <formula>"Adjustment to Income/Expense/Rate Base:"</formula>
    </cfRule>
  </conditionalFormatting>
  <conditionalFormatting sqref="B456">
    <cfRule type="cellIs" dxfId="178" priority="197" stopIfTrue="1" operator="equal">
      <formula>"Adjustment to Income/Expense/Rate Base:"</formula>
    </cfRule>
  </conditionalFormatting>
  <conditionalFormatting sqref="B457">
    <cfRule type="cellIs" dxfId="177" priority="196" stopIfTrue="1" operator="equal">
      <formula>"Adjustment to Income/Expense/Rate Base:"</formula>
    </cfRule>
  </conditionalFormatting>
  <conditionalFormatting sqref="B458">
    <cfRule type="cellIs" dxfId="176" priority="195" stopIfTrue="1" operator="equal">
      <formula>"Adjustment to Income/Expense/Rate Base:"</formula>
    </cfRule>
  </conditionalFormatting>
  <conditionalFormatting sqref="B454">
    <cfRule type="cellIs" dxfId="175" priority="194" stopIfTrue="1" operator="equal">
      <formula>"Adjustment to Income/Expense/Rate Base:"</formula>
    </cfRule>
  </conditionalFormatting>
  <conditionalFormatting sqref="B455">
    <cfRule type="cellIs" dxfId="174" priority="193" stopIfTrue="1" operator="equal">
      <formula>"Adjustment to Income/Expense/Rate Base:"</formula>
    </cfRule>
  </conditionalFormatting>
  <conditionalFormatting sqref="B459">
    <cfRule type="cellIs" dxfId="173" priority="190" stopIfTrue="1" operator="equal">
      <formula>"Adjustment to Income/Expense/Rate Base:"</formula>
    </cfRule>
  </conditionalFormatting>
  <conditionalFormatting sqref="B454">
    <cfRule type="cellIs" dxfId="172" priority="191" stopIfTrue="1" operator="equal">
      <formula>"Title"</formula>
    </cfRule>
  </conditionalFormatting>
  <conditionalFormatting sqref="B454">
    <cfRule type="cellIs" dxfId="171" priority="192" stopIfTrue="1" operator="equal">
      <formula>"Adjustment to Income/Expense/Rate Base:"</formula>
    </cfRule>
  </conditionalFormatting>
  <conditionalFormatting sqref="B460">
    <cfRule type="cellIs" dxfId="170" priority="185" stopIfTrue="1" operator="equal">
      <formula>"Adjustment to Income/Expense/Rate Base:"</formula>
    </cfRule>
  </conditionalFormatting>
  <conditionalFormatting sqref="B455">
    <cfRule type="cellIs" dxfId="169" priority="188" stopIfTrue="1" operator="equal">
      <formula>"Title"</formula>
    </cfRule>
  </conditionalFormatting>
  <conditionalFormatting sqref="B455">
    <cfRule type="cellIs" dxfId="168" priority="189" stopIfTrue="1" operator="equal">
      <formula>"Adjustment to Income/Expense/Rate Base:"</formula>
    </cfRule>
  </conditionalFormatting>
  <conditionalFormatting sqref="B454">
    <cfRule type="cellIs" dxfId="167" priority="186" stopIfTrue="1" operator="equal">
      <formula>"Title"</formula>
    </cfRule>
  </conditionalFormatting>
  <conditionalFormatting sqref="B454">
    <cfRule type="cellIs" dxfId="166" priority="187" stopIfTrue="1" operator="equal">
      <formula>"Adjustment to Income/Expense/Rate Base:"</formula>
    </cfRule>
  </conditionalFormatting>
  <conditionalFormatting sqref="B456">
    <cfRule type="cellIs" dxfId="165" priority="184" stopIfTrue="1" operator="equal">
      <formula>"Adjustment to Income/Expense/Rate Base:"</formula>
    </cfRule>
  </conditionalFormatting>
  <conditionalFormatting sqref="B457">
    <cfRule type="cellIs" dxfId="164" priority="183" stopIfTrue="1" operator="equal">
      <formula>"Adjustment to Income/Expense/Rate Base:"</formula>
    </cfRule>
  </conditionalFormatting>
  <conditionalFormatting sqref="B458">
    <cfRule type="cellIs" dxfId="163" priority="182" stopIfTrue="1" operator="equal">
      <formula>"Adjustment to Income/Expense/Rate Base:"</formula>
    </cfRule>
  </conditionalFormatting>
  <conditionalFormatting sqref="B459">
    <cfRule type="cellIs" dxfId="162" priority="179" stopIfTrue="1" operator="equal">
      <formula>"Adjustment to Income/Expense/Rate Base:"</formula>
    </cfRule>
  </conditionalFormatting>
  <conditionalFormatting sqref="B454">
    <cfRule type="cellIs" dxfId="161" priority="180" stopIfTrue="1" operator="equal">
      <formula>"Title"</formula>
    </cfRule>
  </conditionalFormatting>
  <conditionalFormatting sqref="B454">
    <cfRule type="cellIs" dxfId="160" priority="181" stopIfTrue="1" operator="equal">
      <formula>"Adjustment to Income/Expense/Rate Base:"</formula>
    </cfRule>
  </conditionalFormatting>
  <conditionalFormatting sqref="B455">
    <cfRule type="cellIs" dxfId="159" priority="178" stopIfTrue="1" operator="equal">
      <formula>"Adjustment to Income/Expense/Rate Base:"</formula>
    </cfRule>
  </conditionalFormatting>
  <conditionalFormatting sqref="B456">
    <cfRule type="cellIs" dxfId="158" priority="177" stopIfTrue="1" operator="equal">
      <formula>"Adjustment to Income/Expense/Rate Base:"</formula>
    </cfRule>
  </conditionalFormatting>
  <conditionalFormatting sqref="B461">
    <cfRule type="cellIs" dxfId="157" priority="172" stopIfTrue="1" operator="equal">
      <formula>"Adjustment to Income/Expense/Rate Base:"</formula>
    </cfRule>
  </conditionalFormatting>
  <conditionalFormatting sqref="B456">
    <cfRule type="cellIs" dxfId="156" priority="175" stopIfTrue="1" operator="equal">
      <formula>"Title"</formula>
    </cfRule>
  </conditionalFormatting>
  <conditionalFormatting sqref="B456">
    <cfRule type="cellIs" dxfId="155" priority="176" stopIfTrue="1" operator="equal">
      <formula>"Adjustment to Income/Expense/Rate Base:"</formula>
    </cfRule>
  </conditionalFormatting>
  <conditionalFormatting sqref="B455">
    <cfRule type="cellIs" dxfId="154" priority="173" stopIfTrue="1" operator="equal">
      <formula>"Title"</formula>
    </cfRule>
  </conditionalFormatting>
  <conditionalFormatting sqref="B455">
    <cfRule type="cellIs" dxfId="153" priority="174" stopIfTrue="1" operator="equal">
      <formula>"Adjustment to Income/Expense/Rate Base:"</formula>
    </cfRule>
  </conditionalFormatting>
  <conditionalFormatting sqref="B457">
    <cfRule type="cellIs" dxfId="152" priority="170" stopIfTrue="1" operator="equal">
      <formula>"Title"</formula>
    </cfRule>
  </conditionalFormatting>
  <conditionalFormatting sqref="B457">
    <cfRule type="cellIs" dxfId="151" priority="171" stopIfTrue="1" operator="equal">
      <formula>"Adjustment to Income/Expense/Rate Base:"</formula>
    </cfRule>
  </conditionalFormatting>
  <conditionalFormatting sqref="B456">
    <cfRule type="cellIs" dxfId="150" priority="168" stopIfTrue="1" operator="equal">
      <formula>"Title"</formula>
    </cfRule>
  </conditionalFormatting>
  <conditionalFormatting sqref="B456">
    <cfRule type="cellIs" dxfId="149" priority="169" stopIfTrue="1" operator="equal">
      <formula>"Adjustment to Income/Expense/Rate Base:"</formula>
    </cfRule>
  </conditionalFormatting>
  <conditionalFormatting sqref="B458">
    <cfRule type="cellIs" dxfId="148" priority="167" stopIfTrue="1" operator="equal">
      <formula>"Adjustment to Income/Expense/Rate Base:"</formula>
    </cfRule>
  </conditionalFormatting>
  <conditionalFormatting sqref="B459">
    <cfRule type="cellIs" dxfId="147" priority="164" stopIfTrue="1" operator="equal">
      <formula>"Adjustment to Income/Expense/Rate Base:"</formula>
    </cfRule>
  </conditionalFormatting>
  <conditionalFormatting sqref="B454">
    <cfRule type="cellIs" dxfId="146" priority="165" stopIfTrue="1" operator="equal">
      <formula>"Title"</formula>
    </cfRule>
  </conditionalFormatting>
  <conditionalFormatting sqref="B454">
    <cfRule type="cellIs" dxfId="145" priority="166" stopIfTrue="1" operator="equal">
      <formula>"Adjustment to Income/Expense/Rate Base:"</formula>
    </cfRule>
  </conditionalFormatting>
  <conditionalFormatting sqref="B460">
    <cfRule type="cellIs" dxfId="144" priority="159" stopIfTrue="1" operator="equal">
      <formula>"Adjustment to Income/Expense/Rate Base:"</formula>
    </cfRule>
  </conditionalFormatting>
  <conditionalFormatting sqref="B455">
    <cfRule type="cellIs" dxfId="143" priority="162" stopIfTrue="1" operator="equal">
      <formula>"Title"</formula>
    </cfRule>
  </conditionalFormatting>
  <conditionalFormatting sqref="B455">
    <cfRule type="cellIs" dxfId="142" priority="163" stopIfTrue="1" operator="equal">
      <formula>"Adjustment to Income/Expense/Rate Base:"</formula>
    </cfRule>
  </conditionalFormatting>
  <conditionalFormatting sqref="B454">
    <cfRule type="cellIs" dxfId="141" priority="160" stopIfTrue="1" operator="equal">
      <formula>"Title"</formula>
    </cfRule>
  </conditionalFormatting>
  <conditionalFormatting sqref="B454">
    <cfRule type="cellIs" dxfId="140" priority="161" stopIfTrue="1" operator="equal">
      <formula>"Adjustment to Income/Expense/Rate Base:"</formula>
    </cfRule>
  </conditionalFormatting>
  <conditionalFormatting sqref="B461">
    <cfRule type="cellIs" dxfId="139" priority="154" stopIfTrue="1" operator="equal">
      <formula>"Adjustment to Income/Expense/Rate Base:"</formula>
    </cfRule>
  </conditionalFormatting>
  <conditionalFormatting sqref="B456">
    <cfRule type="cellIs" dxfId="138" priority="157" stopIfTrue="1" operator="equal">
      <formula>"Title"</formula>
    </cfRule>
  </conditionalFormatting>
  <conditionalFormatting sqref="B456">
    <cfRule type="cellIs" dxfId="137" priority="158" stopIfTrue="1" operator="equal">
      <formula>"Adjustment to Income/Expense/Rate Base:"</formula>
    </cfRule>
  </conditionalFormatting>
  <conditionalFormatting sqref="B455">
    <cfRule type="cellIs" dxfId="136" priority="155" stopIfTrue="1" operator="equal">
      <formula>"Title"</formula>
    </cfRule>
  </conditionalFormatting>
  <conditionalFormatting sqref="B455">
    <cfRule type="cellIs" dxfId="135" priority="156" stopIfTrue="1" operator="equal">
      <formula>"Adjustment to Income/Expense/Rate Base:"</formula>
    </cfRule>
  </conditionalFormatting>
  <conditionalFormatting sqref="B457">
    <cfRule type="cellIs" dxfId="134" priority="153" stopIfTrue="1" operator="equal">
      <formula>"Adjustment to Income/Expense/Rate Base:"</formula>
    </cfRule>
  </conditionalFormatting>
  <conditionalFormatting sqref="B458">
    <cfRule type="cellIs" dxfId="133" priority="152" stopIfTrue="1" operator="equal">
      <formula>"Adjustment to Income/Expense/Rate Base:"</formula>
    </cfRule>
  </conditionalFormatting>
  <conditionalFormatting sqref="B457">
    <cfRule type="cellIs" dxfId="132" priority="150" stopIfTrue="1" operator="equal">
      <formula>"Title"</formula>
    </cfRule>
  </conditionalFormatting>
  <conditionalFormatting sqref="B457">
    <cfRule type="cellIs" dxfId="131" priority="151" stopIfTrue="1" operator="equal">
      <formula>"Adjustment to Income/Expense/Rate Base:"</formula>
    </cfRule>
  </conditionalFormatting>
  <conditionalFormatting sqref="B456">
    <cfRule type="cellIs" dxfId="130" priority="148" stopIfTrue="1" operator="equal">
      <formula>"Title"</formula>
    </cfRule>
  </conditionalFormatting>
  <conditionalFormatting sqref="B456">
    <cfRule type="cellIs" dxfId="129" priority="149" stopIfTrue="1" operator="equal">
      <formula>"Adjustment to Income/Expense/Rate Base:"</formula>
    </cfRule>
  </conditionalFormatting>
  <conditionalFormatting sqref="B458">
    <cfRule type="cellIs" dxfId="128" priority="146" stopIfTrue="1" operator="equal">
      <formula>"Title"</formula>
    </cfRule>
  </conditionalFormatting>
  <conditionalFormatting sqref="B458">
    <cfRule type="cellIs" dxfId="127" priority="147" stopIfTrue="1" operator="equal">
      <formula>"Adjustment to Income/Expense/Rate Base:"</formula>
    </cfRule>
  </conditionalFormatting>
  <conditionalFormatting sqref="B457">
    <cfRule type="cellIs" dxfId="126" priority="144" stopIfTrue="1" operator="equal">
      <formula>"Title"</formula>
    </cfRule>
  </conditionalFormatting>
  <conditionalFormatting sqref="B457">
    <cfRule type="cellIs" dxfId="125" priority="145" stopIfTrue="1" operator="equal">
      <formula>"Adjustment to Income/Expense/Rate Base:"</formula>
    </cfRule>
  </conditionalFormatting>
  <conditionalFormatting sqref="B459">
    <cfRule type="cellIs" dxfId="124" priority="141" stopIfTrue="1" operator="equal">
      <formula>"Adjustment to Income/Expense/Rate Base:"</formula>
    </cfRule>
  </conditionalFormatting>
  <conditionalFormatting sqref="B454">
    <cfRule type="cellIs" dxfId="123" priority="142" stopIfTrue="1" operator="equal">
      <formula>"Title"</formula>
    </cfRule>
  </conditionalFormatting>
  <conditionalFormatting sqref="B454">
    <cfRule type="cellIs" dxfId="122" priority="143" stopIfTrue="1" operator="equal">
      <formula>"Adjustment to Income/Expense/Rate Base:"</formula>
    </cfRule>
  </conditionalFormatting>
  <conditionalFormatting sqref="B460">
    <cfRule type="cellIs" dxfId="121" priority="136" stopIfTrue="1" operator="equal">
      <formula>"Adjustment to Income/Expense/Rate Base:"</formula>
    </cfRule>
  </conditionalFormatting>
  <conditionalFormatting sqref="B455">
    <cfRule type="cellIs" dxfId="120" priority="139" stopIfTrue="1" operator="equal">
      <formula>"Title"</formula>
    </cfRule>
  </conditionalFormatting>
  <conditionalFormatting sqref="B455">
    <cfRule type="cellIs" dxfId="119" priority="140" stopIfTrue="1" operator="equal">
      <formula>"Adjustment to Income/Expense/Rate Base:"</formula>
    </cfRule>
  </conditionalFormatting>
  <conditionalFormatting sqref="B454">
    <cfRule type="cellIs" dxfId="118" priority="137" stopIfTrue="1" operator="equal">
      <formula>"Title"</formula>
    </cfRule>
  </conditionalFormatting>
  <conditionalFormatting sqref="B454">
    <cfRule type="cellIs" dxfId="117" priority="138" stopIfTrue="1" operator="equal">
      <formula>"Adjustment to Income/Expense/Rate Base:"</formula>
    </cfRule>
  </conditionalFormatting>
  <conditionalFormatting sqref="B461">
    <cfRule type="cellIs" dxfId="116" priority="131" stopIfTrue="1" operator="equal">
      <formula>"Adjustment to Income/Expense/Rate Base:"</formula>
    </cfRule>
  </conditionalFormatting>
  <conditionalFormatting sqref="B456">
    <cfRule type="cellIs" dxfId="115" priority="134" stopIfTrue="1" operator="equal">
      <formula>"Title"</formula>
    </cfRule>
  </conditionalFormatting>
  <conditionalFormatting sqref="B456">
    <cfRule type="cellIs" dxfId="114" priority="135" stopIfTrue="1" operator="equal">
      <formula>"Adjustment to Income/Expense/Rate Base:"</formula>
    </cfRule>
  </conditionalFormatting>
  <conditionalFormatting sqref="B455">
    <cfRule type="cellIs" dxfId="113" priority="132" stopIfTrue="1" operator="equal">
      <formula>"Title"</formula>
    </cfRule>
  </conditionalFormatting>
  <conditionalFormatting sqref="B455">
    <cfRule type="cellIs" dxfId="112" priority="133" stopIfTrue="1" operator="equal">
      <formula>"Adjustment to Income/Expense/Rate Base:"</formula>
    </cfRule>
  </conditionalFormatting>
  <conditionalFormatting sqref="B457">
    <cfRule type="cellIs" dxfId="111" priority="129" stopIfTrue="1" operator="equal">
      <formula>"Title"</formula>
    </cfRule>
  </conditionalFormatting>
  <conditionalFormatting sqref="B457">
    <cfRule type="cellIs" dxfId="110" priority="130" stopIfTrue="1" operator="equal">
      <formula>"Adjustment to Income/Expense/Rate Base:"</formula>
    </cfRule>
  </conditionalFormatting>
  <conditionalFormatting sqref="B456">
    <cfRule type="cellIs" dxfId="109" priority="127" stopIfTrue="1" operator="equal">
      <formula>"Title"</formula>
    </cfRule>
  </conditionalFormatting>
  <conditionalFormatting sqref="B456">
    <cfRule type="cellIs" dxfId="108" priority="128" stopIfTrue="1" operator="equal">
      <formula>"Adjustment to Income/Expense/Rate Base:"</formula>
    </cfRule>
  </conditionalFormatting>
  <conditionalFormatting sqref="B458">
    <cfRule type="cellIs" dxfId="107" priority="126" stopIfTrue="1" operator="equal">
      <formula>"Adjustment to Income/Expense/Rate Base:"</formula>
    </cfRule>
  </conditionalFormatting>
  <conditionalFormatting sqref="B459">
    <cfRule type="cellIs" dxfId="106" priority="123" stopIfTrue="1" operator="equal">
      <formula>"Adjustment to Income/Expense/Rate Base:"</formula>
    </cfRule>
  </conditionalFormatting>
  <conditionalFormatting sqref="B454">
    <cfRule type="cellIs" dxfId="105" priority="124" stopIfTrue="1" operator="equal">
      <formula>"Title"</formula>
    </cfRule>
  </conditionalFormatting>
  <conditionalFormatting sqref="B454">
    <cfRule type="cellIs" dxfId="104" priority="125" stopIfTrue="1" operator="equal">
      <formula>"Adjustment to Income/Expense/Rate Base:"</formula>
    </cfRule>
  </conditionalFormatting>
  <conditionalFormatting sqref="B457">
    <cfRule type="cellIs" dxfId="103" priority="122" stopIfTrue="1" operator="equal">
      <formula>"Adjustment to Income/Expense/Rate Base:"</formula>
    </cfRule>
  </conditionalFormatting>
  <conditionalFormatting sqref="B458">
    <cfRule type="cellIs" dxfId="102" priority="121" stopIfTrue="1" operator="equal">
      <formula>"Adjustment to Income/Expense/Rate Base:"</formula>
    </cfRule>
  </conditionalFormatting>
  <conditionalFormatting sqref="B454">
    <cfRule type="cellIs" dxfId="101" priority="120" stopIfTrue="1" operator="equal">
      <formula>"Adjustment to Income/Expense/Rate Base:"</formula>
    </cfRule>
  </conditionalFormatting>
  <conditionalFormatting sqref="B455">
    <cfRule type="cellIs" dxfId="100" priority="119" stopIfTrue="1" operator="equal">
      <formula>"Adjustment to Income/Expense/Rate Base:"</formula>
    </cfRule>
  </conditionalFormatting>
  <conditionalFormatting sqref="B456">
    <cfRule type="cellIs" dxfId="99" priority="118" stopIfTrue="1" operator="equal">
      <formula>"Adjustment to Income/Expense/Rate Base:"</formula>
    </cfRule>
  </conditionalFormatting>
  <conditionalFormatting sqref="B457">
    <cfRule type="cellIs" dxfId="98" priority="117" stopIfTrue="1" operator="equal">
      <formula>"Adjustment to Income/Expense/Rate Base:"</formula>
    </cfRule>
  </conditionalFormatting>
  <conditionalFormatting sqref="B454">
    <cfRule type="cellIs" dxfId="97" priority="116" stopIfTrue="1" operator="equal">
      <formula>"Adjustment to Income/Expense/Rate Base:"</formula>
    </cfRule>
  </conditionalFormatting>
  <conditionalFormatting sqref="B458">
    <cfRule type="cellIs" dxfId="96" priority="115" stopIfTrue="1" operator="equal">
      <formula>"Adjustment to Income/Expense/Rate Base:"</formula>
    </cfRule>
  </conditionalFormatting>
  <conditionalFormatting sqref="B459">
    <cfRule type="cellIs" dxfId="95" priority="112" stopIfTrue="1" operator="equal">
      <formula>"Adjustment to Income/Expense/Rate Base:"</formula>
    </cfRule>
  </conditionalFormatting>
  <conditionalFormatting sqref="B454">
    <cfRule type="cellIs" dxfId="94" priority="113" stopIfTrue="1" operator="equal">
      <formula>"Title"</formula>
    </cfRule>
  </conditionalFormatting>
  <conditionalFormatting sqref="B454">
    <cfRule type="cellIs" dxfId="93" priority="114" stopIfTrue="1" operator="equal">
      <formula>"Adjustment to Income/Expense/Rate Base:"</formula>
    </cfRule>
  </conditionalFormatting>
  <conditionalFormatting sqref="B455">
    <cfRule type="cellIs" dxfId="92" priority="111" stopIfTrue="1" operator="equal">
      <formula>"Adjustment to Income/Expense/Rate Base:"</formula>
    </cfRule>
  </conditionalFormatting>
  <conditionalFormatting sqref="B456">
    <cfRule type="cellIs" dxfId="91" priority="110" stopIfTrue="1" operator="equal">
      <formula>"Adjustment to Income/Expense/Rate Base:"</formula>
    </cfRule>
  </conditionalFormatting>
  <conditionalFormatting sqref="B457">
    <cfRule type="cellIs" dxfId="90" priority="109" stopIfTrue="1" operator="equal">
      <formula>"Adjustment to Income/Expense/Rate Base:"</formula>
    </cfRule>
  </conditionalFormatting>
  <conditionalFormatting sqref="B458">
    <cfRule type="cellIs" dxfId="89" priority="108" stopIfTrue="1" operator="equal">
      <formula>"Adjustment to Income/Expense/Rate Base:"</formula>
    </cfRule>
  </conditionalFormatting>
  <conditionalFormatting sqref="B454">
    <cfRule type="cellIs" dxfId="88" priority="107" stopIfTrue="1" operator="equal">
      <formula>"Adjustment to Income/Expense/Rate Base:"</formula>
    </cfRule>
  </conditionalFormatting>
  <conditionalFormatting sqref="B455">
    <cfRule type="cellIs" dxfId="87" priority="106" stopIfTrue="1" operator="equal">
      <formula>"Adjustment to Income/Expense/Rate Base:"</formula>
    </cfRule>
  </conditionalFormatting>
  <conditionalFormatting sqref="B460">
    <cfRule type="cellIs" dxfId="86" priority="101" stopIfTrue="1" operator="equal">
      <formula>"Adjustment to Income/Expense/Rate Base:"</formula>
    </cfRule>
  </conditionalFormatting>
  <conditionalFormatting sqref="B455">
    <cfRule type="cellIs" dxfId="85" priority="104" stopIfTrue="1" operator="equal">
      <formula>"Title"</formula>
    </cfRule>
  </conditionalFormatting>
  <conditionalFormatting sqref="B455">
    <cfRule type="cellIs" dxfId="84" priority="105" stopIfTrue="1" operator="equal">
      <formula>"Adjustment to Income/Expense/Rate Base:"</formula>
    </cfRule>
  </conditionalFormatting>
  <conditionalFormatting sqref="B454">
    <cfRule type="cellIs" dxfId="83" priority="102" stopIfTrue="1" operator="equal">
      <formula>"Title"</formula>
    </cfRule>
  </conditionalFormatting>
  <conditionalFormatting sqref="B454">
    <cfRule type="cellIs" dxfId="82" priority="103" stopIfTrue="1" operator="equal">
      <formula>"Adjustment to Income/Expense/Rate Base:"</formula>
    </cfRule>
  </conditionalFormatting>
  <conditionalFormatting sqref="B461">
    <cfRule type="cellIs" dxfId="81" priority="96" stopIfTrue="1" operator="equal">
      <formula>"Adjustment to Income/Expense/Rate Base:"</formula>
    </cfRule>
  </conditionalFormatting>
  <conditionalFormatting sqref="B456">
    <cfRule type="cellIs" dxfId="80" priority="99" stopIfTrue="1" operator="equal">
      <formula>"Title"</formula>
    </cfRule>
  </conditionalFormatting>
  <conditionalFormatting sqref="B456">
    <cfRule type="cellIs" dxfId="79" priority="100" stopIfTrue="1" operator="equal">
      <formula>"Adjustment to Income/Expense/Rate Base:"</formula>
    </cfRule>
  </conditionalFormatting>
  <conditionalFormatting sqref="B455">
    <cfRule type="cellIs" dxfId="78" priority="97" stopIfTrue="1" operator="equal">
      <formula>"Title"</formula>
    </cfRule>
  </conditionalFormatting>
  <conditionalFormatting sqref="B455">
    <cfRule type="cellIs" dxfId="77" priority="98" stopIfTrue="1" operator="equal">
      <formula>"Adjustment to Income/Expense/Rate Base:"</formula>
    </cfRule>
  </conditionalFormatting>
  <conditionalFormatting sqref="B457">
    <cfRule type="cellIs" dxfId="76" priority="95" stopIfTrue="1" operator="equal">
      <formula>"Adjustment to Income/Expense/Rate Base:"</formula>
    </cfRule>
  </conditionalFormatting>
  <conditionalFormatting sqref="B458">
    <cfRule type="cellIs" dxfId="75" priority="94" stopIfTrue="1" operator="equal">
      <formula>"Adjustment to Income/Expense/Rate Base:"</formula>
    </cfRule>
  </conditionalFormatting>
  <conditionalFormatting sqref="B459">
    <cfRule type="cellIs" dxfId="74" priority="91" stopIfTrue="1" operator="equal">
      <formula>"Adjustment to Income/Expense/Rate Base:"</formula>
    </cfRule>
  </conditionalFormatting>
  <conditionalFormatting sqref="B454">
    <cfRule type="cellIs" dxfId="73" priority="92" stopIfTrue="1" operator="equal">
      <formula>"Title"</formula>
    </cfRule>
  </conditionalFormatting>
  <conditionalFormatting sqref="B454">
    <cfRule type="cellIs" dxfId="72" priority="93" stopIfTrue="1" operator="equal">
      <formula>"Adjustment to Income/Expense/Rate Base:"</formula>
    </cfRule>
  </conditionalFormatting>
  <conditionalFormatting sqref="B460">
    <cfRule type="cellIs" dxfId="71" priority="86" stopIfTrue="1" operator="equal">
      <formula>"Adjustment to Income/Expense/Rate Base:"</formula>
    </cfRule>
  </conditionalFormatting>
  <conditionalFormatting sqref="B455">
    <cfRule type="cellIs" dxfId="70" priority="89" stopIfTrue="1" operator="equal">
      <formula>"Title"</formula>
    </cfRule>
  </conditionalFormatting>
  <conditionalFormatting sqref="B455">
    <cfRule type="cellIs" dxfId="69" priority="90" stopIfTrue="1" operator="equal">
      <formula>"Adjustment to Income/Expense/Rate Base:"</formula>
    </cfRule>
  </conditionalFormatting>
  <conditionalFormatting sqref="B454">
    <cfRule type="cellIs" dxfId="68" priority="87" stopIfTrue="1" operator="equal">
      <formula>"Title"</formula>
    </cfRule>
  </conditionalFormatting>
  <conditionalFormatting sqref="B454">
    <cfRule type="cellIs" dxfId="67" priority="88" stopIfTrue="1" operator="equal">
      <formula>"Adjustment to Income/Expense/Rate Base:"</formula>
    </cfRule>
  </conditionalFormatting>
  <conditionalFormatting sqref="B456">
    <cfRule type="cellIs" dxfId="66" priority="85" stopIfTrue="1" operator="equal">
      <formula>"Adjustment to Income/Expense/Rate Base:"</formula>
    </cfRule>
  </conditionalFormatting>
  <conditionalFormatting sqref="B457">
    <cfRule type="cellIs" dxfId="65" priority="84" stopIfTrue="1" operator="equal">
      <formula>"Adjustment to Income/Expense/Rate Base:"</formula>
    </cfRule>
  </conditionalFormatting>
  <conditionalFormatting sqref="B461">
    <cfRule type="cellIs" dxfId="64" priority="79" stopIfTrue="1" operator="equal">
      <formula>"Adjustment to Income/Expense/Rate Base:"</formula>
    </cfRule>
  </conditionalFormatting>
  <conditionalFormatting sqref="B456">
    <cfRule type="cellIs" dxfId="63" priority="82" stopIfTrue="1" operator="equal">
      <formula>"Title"</formula>
    </cfRule>
  </conditionalFormatting>
  <conditionalFormatting sqref="B456">
    <cfRule type="cellIs" dxfId="62" priority="83" stopIfTrue="1" operator="equal">
      <formula>"Adjustment to Income/Expense/Rate Base:"</formula>
    </cfRule>
  </conditionalFormatting>
  <conditionalFormatting sqref="B455">
    <cfRule type="cellIs" dxfId="61" priority="80" stopIfTrue="1" operator="equal">
      <formula>"Title"</formula>
    </cfRule>
  </conditionalFormatting>
  <conditionalFormatting sqref="B455">
    <cfRule type="cellIs" dxfId="60" priority="81" stopIfTrue="1" operator="equal">
      <formula>"Adjustment to Income/Expense/Rate Base:"</formula>
    </cfRule>
  </conditionalFormatting>
  <conditionalFormatting sqref="B457">
    <cfRule type="cellIs" dxfId="59" priority="77" stopIfTrue="1" operator="equal">
      <formula>"Title"</formula>
    </cfRule>
  </conditionalFormatting>
  <conditionalFormatting sqref="B457">
    <cfRule type="cellIs" dxfId="58" priority="78" stopIfTrue="1" operator="equal">
      <formula>"Adjustment to Income/Expense/Rate Base:"</formula>
    </cfRule>
  </conditionalFormatting>
  <conditionalFormatting sqref="B456">
    <cfRule type="cellIs" dxfId="57" priority="75" stopIfTrue="1" operator="equal">
      <formula>"Title"</formula>
    </cfRule>
  </conditionalFormatting>
  <conditionalFormatting sqref="B456">
    <cfRule type="cellIs" dxfId="56" priority="76" stopIfTrue="1" operator="equal">
      <formula>"Adjustment to Income/Expense/Rate Base:"</formula>
    </cfRule>
  </conditionalFormatting>
  <conditionalFormatting sqref="B458">
    <cfRule type="cellIs" dxfId="55" priority="74" stopIfTrue="1" operator="equal">
      <formula>"Adjustment to Income/Expense/Rate Base:"</formula>
    </cfRule>
  </conditionalFormatting>
  <conditionalFormatting sqref="B459">
    <cfRule type="cellIs" dxfId="54" priority="71" stopIfTrue="1" operator="equal">
      <formula>"Adjustment to Income/Expense/Rate Base:"</formula>
    </cfRule>
  </conditionalFormatting>
  <conditionalFormatting sqref="B454">
    <cfRule type="cellIs" dxfId="53" priority="72" stopIfTrue="1" operator="equal">
      <formula>"Title"</formula>
    </cfRule>
  </conditionalFormatting>
  <conditionalFormatting sqref="B454">
    <cfRule type="cellIs" dxfId="52" priority="73" stopIfTrue="1" operator="equal">
      <formula>"Adjustment to Income/Expense/Rate Base:"</formula>
    </cfRule>
  </conditionalFormatting>
  <conditionalFormatting sqref="B460">
    <cfRule type="cellIs" dxfId="51" priority="66" stopIfTrue="1" operator="equal">
      <formula>"Adjustment to Income/Expense/Rate Base:"</formula>
    </cfRule>
  </conditionalFormatting>
  <conditionalFormatting sqref="B455">
    <cfRule type="cellIs" dxfId="50" priority="69" stopIfTrue="1" operator="equal">
      <formula>"Title"</formula>
    </cfRule>
  </conditionalFormatting>
  <conditionalFormatting sqref="B455">
    <cfRule type="cellIs" dxfId="49" priority="70" stopIfTrue="1" operator="equal">
      <formula>"Adjustment to Income/Expense/Rate Base:"</formula>
    </cfRule>
  </conditionalFormatting>
  <conditionalFormatting sqref="B454">
    <cfRule type="cellIs" dxfId="48" priority="67" stopIfTrue="1" operator="equal">
      <formula>"Title"</formula>
    </cfRule>
  </conditionalFormatting>
  <conditionalFormatting sqref="B454">
    <cfRule type="cellIs" dxfId="47" priority="68" stopIfTrue="1" operator="equal">
      <formula>"Adjustment to Income/Expense/Rate Base:"</formula>
    </cfRule>
  </conditionalFormatting>
  <conditionalFormatting sqref="B461">
    <cfRule type="cellIs" dxfId="46" priority="61" stopIfTrue="1" operator="equal">
      <formula>"Adjustment to Income/Expense/Rate Base:"</formula>
    </cfRule>
  </conditionalFormatting>
  <conditionalFormatting sqref="B456">
    <cfRule type="cellIs" dxfId="45" priority="64" stopIfTrue="1" operator="equal">
      <formula>"Title"</formula>
    </cfRule>
  </conditionalFormatting>
  <conditionalFormatting sqref="B456">
    <cfRule type="cellIs" dxfId="44" priority="65" stopIfTrue="1" operator="equal">
      <formula>"Adjustment to Income/Expense/Rate Base:"</formula>
    </cfRule>
  </conditionalFormatting>
  <conditionalFormatting sqref="B455">
    <cfRule type="cellIs" dxfId="43" priority="62" stopIfTrue="1" operator="equal">
      <formula>"Title"</formula>
    </cfRule>
  </conditionalFormatting>
  <conditionalFormatting sqref="B455">
    <cfRule type="cellIs" dxfId="42" priority="63" stopIfTrue="1" operator="equal">
      <formula>"Adjustment to Income/Expense/Rate Base:"</formula>
    </cfRule>
  </conditionalFormatting>
  <conditionalFormatting sqref="B457">
    <cfRule type="cellIs" dxfId="41" priority="60" stopIfTrue="1" operator="equal">
      <formula>"Adjustment to Income/Expense/Rate Base:"</formula>
    </cfRule>
  </conditionalFormatting>
  <conditionalFormatting sqref="B458">
    <cfRule type="cellIs" dxfId="40" priority="59" stopIfTrue="1" operator="equal">
      <formula>"Adjustment to Income/Expense/Rate Base:"</formula>
    </cfRule>
  </conditionalFormatting>
  <conditionalFormatting sqref="B456">
    <cfRule type="cellIs" dxfId="39" priority="58" stopIfTrue="1" operator="equal">
      <formula>"Adjustment to Income/Expense/Rate Base:"</formula>
    </cfRule>
  </conditionalFormatting>
  <conditionalFormatting sqref="B457">
    <cfRule type="cellIs" dxfId="38" priority="57" stopIfTrue="1" operator="equal">
      <formula>"Adjustment to Income/Expense/Rate Base:"</formula>
    </cfRule>
  </conditionalFormatting>
  <conditionalFormatting sqref="B454">
    <cfRule type="cellIs" dxfId="37" priority="56" stopIfTrue="1" operator="equal">
      <formula>"Adjustment to Income/Expense/Rate Base:"</formula>
    </cfRule>
  </conditionalFormatting>
  <conditionalFormatting sqref="B455">
    <cfRule type="cellIs" dxfId="36" priority="55" stopIfTrue="1" operator="equal">
      <formula>"Adjustment to Income/Expense/Rate Base:"</formula>
    </cfRule>
  </conditionalFormatting>
  <conditionalFormatting sqref="B456">
    <cfRule type="cellIs" dxfId="35" priority="54" stopIfTrue="1" operator="equal">
      <formula>"Adjustment to Income/Expense/Rate Base:"</formula>
    </cfRule>
  </conditionalFormatting>
  <conditionalFormatting sqref="B457">
    <cfRule type="cellIs" dxfId="34" priority="53" stopIfTrue="1" operator="equal">
      <formula>"Adjustment to Income/Expense/Rate Base:"</formula>
    </cfRule>
  </conditionalFormatting>
  <conditionalFormatting sqref="B458">
    <cfRule type="cellIs" dxfId="33" priority="52" stopIfTrue="1" operator="equal">
      <formula>"Adjustment to Income/Expense/Rate Base:"</formula>
    </cfRule>
  </conditionalFormatting>
  <conditionalFormatting sqref="B454">
    <cfRule type="cellIs" dxfId="32" priority="51" stopIfTrue="1" operator="equal">
      <formula>"Adjustment to Income/Expense/Rate Base:"</formula>
    </cfRule>
  </conditionalFormatting>
  <conditionalFormatting sqref="B455">
    <cfRule type="cellIs" dxfId="31" priority="50" stopIfTrue="1" operator="equal">
      <formula>"Adjustment to Income/Expense/Rate Base:"</formula>
    </cfRule>
  </conditionalFormatting>
  <conditionalFormatting sqref="B456">
    <cfRule type="cellIs" dxfId="30" priority="49" stopIfTrue="1" operator="equal">
      <formula>"Adjustment to Income/Expense/Rate Base:"</formula>
    </cfRule>
  </conditionalFormatting>
  <conditionalFormatting sqref="B457">
    <cfRule type="cellIs" dxfId="29" priority="48" stopIfTrue="1" operator="equal">
      <formula>"Adjustment to Income/Expense/Rate Base:"</formula>
    </cfRule>
  </conditionalFormatting>
  <conditionalFormatting sqref="B454">
    <cfRule type="cellIs" dxfId="28" priority="47" stopIfTrue="1" operator="equal">
      <formula>"Adjustment to Income/Expense/Rate Base:"</formula>
    </cfRule>
  </conditionalFormatting>
  <conditionalFormatting sqref="B650">
    <cfRule type="cellIs" dxfId="27" priority="34" stopIfTrue="1" operator="equal">
      <formula>"Title"</formula>
    </cfRule>
  </conditionalFormatting>
  <conditionalFormatting sqref="B662">
    <cfRule type="cellIs" dxfId="26" priority="36" stopIfTrue="1" operator="equal">
      <formula>"Title"</formula>
    </cfRule>
  </conditionalFormatting>
  <conditionalFormatting sqref="B649">
    <cfRule type="cellIs" dxfId="25" priority="31" stopIfTrue="1" operator="equal">
      <formula>"Title"</formula>
    </cfRule>
  </conditionalFormatting>
  <conditionalFormatting sqref="B215:B216">
    <cfRule type="cellIs" dxfId="24" priority="29" stopIfTrue="1" operator="equal">
      <formula>"Title"</formula>
    </cfRule>
  </conditionalFormatting>
  <conditionalFormatting sqref="B214">
    <cfRule type="cellIs" dxfId="23" priority="30" stopIfTrue="1" operator="equal">
      <formula>"Adjustment to Income/Expense/Rate Base:"</formula>
    </cfRule>
  </conditionalFormatting>
  <conditionalFormatting sqref="B356">
    <cfRule type="cellIs" dxfId="22" priority="27" stopIfTrue="1" operator="equal">
      <formula>"Title"</formula>
    </cfRule>
  </conditionalFormatting>
  <conditionalFormatting sqref="B350:B351 B353:B355">
    <cfRule type="cellIs" dxfId="21" priority="28" stopIfTrue="1" operator="equal">
      <formula>"Adjustment to Income/Expense/Rate Base:"</formula>
    </cfRule>
  </conditionalFormatting>
  <conditionalFormatting sqref="B493">
    <cfRule type="cellIs" dxfId="20" priority="23" stopIfTrue="1" operator="equal">
      <formula>"Adjustment to Income/Expense/Rate Base:"</formula>
    </cfRule>
  </conditionalFormatting>
  <conditionalFormatting sqref="B494">
    <cfRule type="cellIs" dxfId="19" priority="22" stopIfTrue="1" operator="equal">
      <formula>"Adjustment to Income/Expense/Rate Base:"</formula>
    </cfRule>
  </conditionalFormatting>
  <conditionalFormatting sqref="B497">
    <cfRule type="cellIs" dxfId="18" priority="21" stopIfTrue="1" operator="equal">
      <formula>"Adjustment to Income/Expense/Rate Base:"</formula>
    </cfRule>
  </conditionalFormatting>
  <conditionalFormatting sqref="B498">
    <cfRule type="cellIs" dxfId="17" priority="20" stopIfTrue="1" operator="equal">
      <formula>"Adjustment to Income/Expense/Rate Base:"</formula>
    </cfRule>
  </conditionalFormatting>
  <conditionalFormatting sqref="B432:B433">
    <cfRule type="cellIs" dxfId="16" priority="11" stopIfTrue="1" operator="equal">
      <formula>"Title"</formula>
    </cfRule>
  </conditionalFormatting>
  <conditionalFormatting sqref="B440:B441">
    <cfRule type="cellIs" dxfId="15" priority="7" stopIfTrue="1" operator="equal">
      <formula>"Title"</formula>
    </cfRule>
  </conditionalFormatting>
  <conditionalFormatting sqref="B442">
    <cfRule type="cellIs" dxfId="14" priority="6" stopIfTrue="1" operator="equal">
      <formula>"Title"</formula>
    </cfRule>
  </conditionalFormatting>
  <conditionalFormatting sqref="B428 B438 B421:B423">
    <cfRule type="cellIs" dxfId="13" priority="13" stopIfTrue="1" operator="equal">
      <formula>"Title"</formula>
    </cfRule>
  </conditionalFormatting>
  <conditionalFormatting sqref="B418:B419">
    <cfRule type="cellIs" dxfId="12" priority="12" stopIfTrue="1" operator="equal">
      <formula>"Title"</formula>
    </cfRule>
  </conditionalFormatting>
  <conditionalFormatting sqref="B486 B492">
    <cfRule type="cellIs" dxfId="11" priority="5" stopIfTrue="1" operator="equal">
      <formula>"Adjustment to Income/Expense/Rate Base:"</formula>
    </cfRule>
  </conditionalFormatting>
  <conditionalFormatting sqref="B425">
    <cfRule type="cellIs" dxfId="10" priority="4" stopIfTrue="1" operator="equal">
      <formula>"Title"</formula>
    </cfRule>
  </conditionalFormatting>
  <conditionalFormatting sqref="B426">
    <cfRule type="cellIs" dxfId="9" priority="3" stopIfTrue="1" operator="equal">
      <formula>"Title"</formula>
    </cfRule>
  </conditionalFormatting>
  <conditionalFormatting sqref="B430">
    <cfRule type="cellIs" dxfId="8" priority="2" stopIfTrue="1" operator="equal">
      <formula>"Title"</formula>
    </cfRule>
  </conditionalFormatting>
  <conditionalFormatting sqref="B429">
    <cfRule type="cellIs" dxfId="7" priority="1" stopIfTrue="1" operator="equal">
      <formula>"Title"</formula>
    </cfRule>
  </conditionalFormatting>
  <dataValidations count="19">
    <dataValidation type="list" allowBlank="1" showInputMessage="1" showErrorMessage="1" errorTitle="Account Input Error" error="The account number entered is not valid." sqref="D447:D450 D420 D424:D428 D430:D431 D436:D442">
      <formula1>ValidAccount</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86 E554:E556 E520:E522 E512:E518 E418:E419 E558:E560 E486:E508 E96:E97 E225 E79:E94 E635:E636 E646 E214:E220 E232 E382 E373:E375 E282:E288 E147:E157 E229 E510 E638 E350:E371">
      <formula1>"1, 2, 3"</formula1>
    </dataValidation>
    <dataValidation type="list" errorStyle="warning" allowBlank="1" showInputMessage="1" showErrorMessage="1" errorTitle="Factor" error="This factor is not included in the drop-down list. Is this the factor you want to use?" sqref="K87:K88 G97 K92:K93 K79:K81 K84">
      <formula1>$G$62:$G$153</formula1>
    </dataValidation>
    <dataValidation type="list" errorStyle="warning" allowBlank="1" showInputMessage="1" showErrorMessage="1" errorTitle="Factor" error="This factor is not included in the drop-down list. Is this the factor you want to use?" sqref="K359 K364 G561 G565:G567 G554:G558 G418:G419">
      <formula1>$G$61:$G$152</formula1>
    </dataValidation>
    <dataValidation type="list" errorStyle="warning" allowBlank="1" showInputMessage="1" showErrorMessage="1" errorTitle="Factor" error="This factor is not included in the drop-down list. Is this the factor you want to use?" sqref="G559:G560">
      <formula1>$G$45:$G$136</formula1>
    </dataValidation>
    <dataValidation type="list" errorStyle="warning" allowBlank="1" showInputMessage="1" showErrorMessage="1" errorTitle="FERC ACCOUNT" error="This FERC Account is not included in the drop-down list. Is this the account you want to use?" sqref="D518 D521:D522 D386 D382 D370:D371 D374:D375">
      <formula1>$D$67:$D$341</formula1>
    </dataValidation>
    <dataValidation type="list" errorStyle="warning" allowBlank="1" showInputMessage="1" showErrorMessage="1" errorTitle="Factor" error="This factor is not included in the drop-down list. Is this the factor you want to use?" sqref="K385:K386">
      <formula1>$G$67:$G$164</formula1>
    </dataValidation>
    <dataValidation type="list" errorStyle="warning" allowBlank="1" showInputMessage="1" showErrorMessage="1" errorTitle="Factor" error="This factor is not included in the drop-down list. Is this the factor you want to use?" sqref="K86 K91">
      <formula1>$G$64:$G$155</formula1>
    </dataValidation>
    <dataValidation type="list" errorStyle="warning" allowBlank="1" showInputMessage="1" showErrorMessage="1" errorTitle="Factor" error="This factor is not included in the drop-down list. Is this the factor you want to use?" sqref="G290 K289 K283:K286 G283:G288 G215:G221">
      <formula1>$G$65:$G$156</formula1>
    </dataValidation>
    <dataValidation type="list" errorStyle="warning" allowBlank="1" showInputMessage="1" showErrorMessage="1" errorTitle="Factor" error="This factor is not included in the drop-down list. Is this the factor you want to use?" sqref="G79:G94">
      <formula1>$G$60:$G$151</formula1>
    </dataValidation>
    <dataValidation type="list" errorStyle="warning" allowBlank="1" showInputMessage="1" showErrorMessage="1" errorTitle="FERC ACCOUNT" error="This FERC Account is not included in the drop-down list. Is this the account you want to use?" sqref="D419 D282:D288 D507:D508 D501:D503 D491:D499 D487:D489 D505 D555 D565:D567 D561 D512:D517 D557 D369 D214:D220 D361:D362 D365:D366 D355:D358 D351:D353 D510">
      <formula1>$D$65:$D$476</formula1>
    </dataValidation>
    <dataValidation type="list" errorStyle="warning" allowBlank="1" showInputMessage="1" showErrorMessage="1" errorTitle="FERC ACCOUNT" error="This FERC Account is not included in the drop-down list. Is this the account you want to use?" sqref="D96:D97 D229">
      <formula1>$D$64:$D$476</formula1>
    </dataValidation>
    <dataValidation type="list" errorStyle="warning" allowBlank="1" showInputMessage="1" showErrorMessage="1" errorTitle="FERC ACCOUNT" error="This FERC Account is not included in the drop-down list. Is this the account you want to use?" sqref="D234:D235 D227 D637 D648:D649 D661:D662 D630:D631 D634">
      <formula1>$D$44:$D$476</formula1>
    </dataValidation>
    <dataValidation type="list" errorStyle="warning" allowBlank="1" showInputMessage="1" showErrorMessage="1" errorTitle="FERC ACCOUNT" error="This FERC Account is not included in the drop-down list. Is this the account you want to use?" sqref="D558 D635:D636 D554 D556 D633 D418">
      <formula1>$D$61:$D$476</formula1>
    </dataValidation>
    <dataValidation type="list" errorStyle="warning" allowBlank="1" showInputMessage="1" showErrorMessage="1" errorTitle="FERC ACCOUNT" error="This FERC Account is not included in the drop-down list. Is this the account you want to use?" sqref="C555 C419">
      <formula1>$D$63:$D$476</formula1>
    </dataValidation>
    <dataValidation type="list" errorStyle="warning" allowBlank="1" showInputMessage="1" showErrorMessage="1" errorTitle="FERC ACCOUNT" error="This FERC Account is not included in the drop-down list. Is this the account you want to use?" sqref="D559:D560">
      <formula1>$D$45:$D$476</formula1>
    </dataValidation>
    <dataValidation type="list" errorStyle="warning" allowBlank="1" showInputMessage="1" showErrorMessage="1" errorTitle="FERC ACCOUNT" error="This FERC Account is not included in the drop-down list. Is this the account you want to use?" sqref="D79:D94">
      <formula1>$D$60:$D$476</formula1>
    </dataValidation>
    <dataValidation type="list" errorStyle="warning" allowBlank="1" showInputMessage="1" showErrorMessage="1" errorTitle="FERC ACCOUNT" error="This FERC Account is not included in the drop-down list. Is this the account you want to use?" sqref="D147:D154">
      <formula1>$D$52:$D$476</formula1>
    </dataValidation>
    <dataValidation type="list" errorStyle="warning" allowBlank="1" showInputMessage="1" showErrorMessage="1" errorTitle="FERC ACCOUNT" error="This FERC Account is not included in the drop-down list. Is this the account you want to use?" sqref="D155:D157">
      <formula1>$D$57:$D$476</formula1>
    </dataValidation>
  </dataValidations>
  <pageMargins left="1" right="0" top="1" bottom="0.75" header="0.5" footer="0.5"/>
  <pageSetup scale="78" orientation="portrait" r:id="rId1"/>
  <headerFooter alignWithMargins="0"/>
  <rowBreaks count="8" manualBreakCount="8">
    <brk id="69" max="9" man="1"/>
    <brk id="137" max="9" man="1"/>
    <brk id="205" max="9" man="1"/>
    <brk id="273" max="9" man="1"/>
    <brk id="341" max="9" man="1"/>
    <brk id="409" max="9" man="1"/>
    <brk id="477" max="9" man="1"/>
    <brk id="545" max="9" man="1"/>
  </rowBreaks>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U8"/>
  <sheetViews>
    <sheetView zoomScale="75" workbookViewId="0">
      <selection activeCell="AP18" sqref="AP18"/>
    </sheetView>
  </sheetViews>
  <sheetFormatPr defaultColWidth="9.140625" defaultRowHeight="12.75"/>
  <cols>
    <col min="1" max="2" width="9.140625" style="4"/>
    <col min="3" max="5" width="20.7109375" style="4" customWidth="1"/>
    <col min="6" max="16384" width="9.140625" style="4"/>
  </cols>
  <sheetData>
    <row r="2" spans="1:21">
      <c r="A2" s="1" t="s">
        <v>152</v>
      </c>
      <c r="C2" s="1001" t="s">
        <v>143</v>
      </c>
      <c r="D2" s="1001"/>
      <c r="E2" s="1001"/>
      <c r="G2" s="4" t="s">
        <v>143</v>
      </c>
    </row>
    <row r="3" spans="1:21">
      <c r="A3" s="1" t="s">
        <v>153</v>
      </c>
      <c r="C3" s="64" t="s">
        <v>2048</v>
      </c>
      <c r="D3" s="64"/>
      <c r="E3" s="64"/>
      <c r="G3" s="4" t="s">
        <v>142</v>
      </c>
    </row>
    <row r="4" spans="1:21">
      <c r="G4" s="4" t="s">
        <v>206</v>
      </c>
    </row>
    <row r="6" spans="1:21">
      <c r="A6" s="69" t="s">
        <v>226</v>
      </c>
      <c r="C6" s="64" t="s">
        <v>225</v>
      </c>
      <c r="D6" s="77"/>
      <c r="E6" s="77"/>
    </row>
    <row r="7" spans="1:21">
      <c r="C7" s="4" t="s">
        <v>13</v>
      </c>
    </row>
    <row r="8" spans="1:21">
      <c r="R8" s="65"/>
      <c r="S8" s="65"/>
      <c r="T8" s="65"/>
      <c r="U8" s="65"/>
    </row>
  </sheetData>
  <mergeCells count="1">
    <mergeCell ref="C2:E2"/>
  </mergeCells>
  <phoneticPr fontId="3" type="noConversion"/>
  <dataValidations count="1">
    <dataValidation type="list" allowBlank="1" showInputMessage="1" showErrorMessage="1" sqref="C2:E2">
      <formula1>$Q$4:$Q$6</formula1>
    </dataValidation>
  </dataValidations>
  <pageMargins left="0.75" right="0.75" top="1" bottom="1" header="0.5" footer="0.5"/>
  <pageSetup orientation="portrait" r:id="rId1"/>
  <headerFooter alignWithMargins="0"/>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67"/>
  <sheetViews>
    <sheetView zoomScale="70" zoomScaleNormal="70" workbookViewId="0">
      <pane ySplit="2" topLeftCell="A3" activePane="bottomLeft" state="frozen"/>
      <selection activeCell="C4" sqref="C4"/>
      <selection pane="bottomLeft" activeCell="E13" sqref="E13"/>
    </sheetView>
  </sheetViews>
  <sheetFormatPr defaultColWidth="9.140625" defaultRowHeight="12.75"/>
  <cols>
    <col min="1" max="1" width="45.28515625" style="4" bestFit="1" customWidth="1"/>
    <col min="2" max="2" width="19.7109375" style="4" customWidth="1"/>
    <col min="3" max="4" width="12.7109375" style="4" customWidth="1"/>
    <col min="5" max="5" width="14.7109375" style="4" bestFit="1" customWidth="1"/>
    <col min="6" max="7" width="12.7109375" style="4" customWidth="1"/>
    <col min="8" max="8" width="18.140625" style="33" customWidth="1"/>
    <col min="9" max="12" width="12.7109375" style="4" customWidth="1"/>
    <col min="13" max="13" width="21.42578125" style="4" bestFit="1" customWidth="1"/>
    <col min="14" max="14" width="9.7109375" style="59" customWidth="1"/>
    <col min="15" max="18" width="9.140625" style="4"/>
    <col min="19" max="20" width="12.5703125" style="4" bestFit="1" customWidth="1"/>
    <col min="21" max="16384" width="9.140625" style="4"/>
  </cols>
  <sheetData>
    <row r="1" spans="1:19">
      <c r="A1" s="58" t="s">
        <v>213</v>
      </c>
      <c r="B1" s="1" t="s">
        <v>237</v>
      </c>
      <c r="N1" s="59" t="s">
        <v>13</v>
      </c>
    </row>
    <row r="2" spans="1:19">
      <c r="A2" s="2" t="s">
        <v>14</v>
      </c>
      <c r="B2" s="2" t="s">
        <v>5</v>
      </c>
      <c r="C2" s="3" t="s">
        <v>15</v>
      </c>
      <c r="D2" s="3" t="s">
        <v>16</v>
      </c>
      <c r="E2" s="3" t="s">
        <v>17</v>
      </c>
      <c r="F2" s="3" t="s">
        <v>18</v>
      </c>
      <c r="G2" s="3" t="s">
        <v>19</v>
      </c>
      <c r="H2" s="331" t="s">
        <v>20</v>
      </c>
      <c r="I2" s="3" t="s">
        <v>21</v>
      </c>
      <c r="J2" s="3" t="s">
        <v>22</v>
      </c>
      <c r="K2" s="3" t="s">
        <v>23</v>
      </c>
      <c r="L2" s="3" t="s">
        <v>24</v>
      </c>
      <c r="M2" s="3" t="s">
        <v>1887</v>
      </c>
      <c r="N2" s="63" t="s">
        <v>205</v>
      </c>
    </row>
    <row r="3" spans="1:19">
      <c r="A3" s="4" t="s">
        <v>25</v>
      </c>
      <c r="B3" s="66" t="s">
        <v>147</v>
      </c>
      <c r="C3" s="70">
        <v>1</v>
      </c>
      <c r="D3" s="70">
        <v>0</v>
      </c>
      <c r="E3" s="70">
        <v>0</v>
      </c>
      <c r="F3" s="70">
        <v>0</v>
      </c>
      <c r="G3" s="285">
        <v>0</v>
      </c>
      <c r="H3" s="285">
        <v>0</v>
      </c>
      <c r="I3" s="70">
        <v>0</v>
      </c>
      <c r="J3" s="285">
        <v>0</v>
      </c>
      <c r="K3" s="285">
        <v>0</v>
      </c>
      <c r="L3" s="285">
        <v>0</v>
      </c>
      <c r="M3" s="285"/>
      <c r="N3" s="59">
        <f>SUM(C3:M3)</f>
        <v>1</v>
      </c>
    </row>
    <row r="4" spans="1:19">
      <c r="A4" s="4" t="s">
        <v>25</v>
      </c>
      <c r="B4" s="71" t="s">
        <v>150</v>
      </c>
      <c r="C4" s="70">
        <v>0</v>
      </c>
      <c r="D4" s="70">
        <v>0</v>
      </c>
      <c r="E4" s="70">
        <v>0</v>
      </c>
      <c r="F4" s="70">
        <v>0</v>
      </c>
      <c r="G4" s="285">
        <v>0</v>
      </c>
      <c r="H4" s="285">
        <v>0</v>
      </c>
      <c r="I4" s="70">
        <v>1</v>
      </c>
      <c r="J4" s="285">
        <v>0</v>
      </c>
      <c r="K4" s="285">
        <v>0</v>
      </c>
      <c r="L4" s="285">
        <v>0</v>
      </c>
      <c r="M4" s="285"/>
      <c r="N4" s="59">
        <f t="shared" ref="N4:N68" si="0">SUM(C4:M4)</f>
        <v>1</v>
      </c>
      <c r="S4" s="6"/>
    </row>
    <row r="5" spans="1:19">
      <c r="A5" s="4" t="s">
        <v>25</v>
      </c>
      <c r="B5" s="66" t="s">
        <v>148</v>
      </c>
      <c r="C5" s="70">
        <v>0</v>
      </c>
      <c r="D5" s="70">
        <v>1</v>
      </c>
      <c r="E5" s="70">
        <v>0</v>
      </c>
      <c r="F5" s="70">
        <v>0</v>
      </c>
      <c r="G5" s="285">
        <v>0</v>
      </c>
      <c r="H5" s="285">
        <v>0</v>
      </c>
      <c r="I5" s="70">
        <v>0</v>
      </c>
      <c r="J5" s="285">
        <v>0</v>
      </c>
      <c r="K5" s="285">
        <v>0</v>
      </c>
      <c r="L5" s="285">
        <v>0</v>
      </c>
      <c r="M5" s="285"/>
      <c r="N5" s="59">
        <f t="shared" si="0"/>
        <v>1</v>
      </c>
    </row>
    <row r="6" spans="1:19">
      <c r="A6" s="4" t="s">
        <v>25</v>
      </c>
      <c r="B6" s="66" t="s">
        <v>149</v>
      </c>
      <c r="C6" s="70">
        <v>0</v>
      </c>
      <c r="D6" s="70">
        <v>0</v>
      </c>
      <c r="E6" s="70">
        <v>1</v>
      </c>
      <c r="F6" s="70">
        <v>0</v>
      </c>
      <c r="G6" s="285">
        <v>0</v>
      </c>
      <c r="H6" s="285">
        <v>0</v>
      </c>
      <c r="I6" s="70">
        <v>0</v>
      </c>
      <c r="J6" s="285">
        <v>0</v>
      </c>
      <c r="K6" s="285">
        <v>0</v>
      </c>
      <c r="L6" s="285">
        <v>0</v>
      </c>
      <c r="M6" s="285"/>
      <c r="N6" s="59">
        <f t="shared" si="0"/>
        <v>1</v>
      </c>
    </row>
    <row r="7" spans="1:19">
      <c r="A7" s="4" t="s">
        <v>25</v>
      </c>
      <c r="B7" s="66" t="s">
        <v>207</v>
      </c>
      <c r="C7" s="70">
        <v>0</v>
      </c>
      <c r="D7" s="70">
        <v>0</v>
      </c>
      <c r="E7" s="70">
        <v>0</v>
      </c>
      <c r="F7" s="70">
        <v>1</v>
      </c>
      <c r="G7" s="285">
        <v>0</v>
      </c>
      <c r="H7" s="285">
        <v>0</v>
      </c>
      <c r="I7" s="70">
        <v>0</v>
      </c>
      <c r="J7" s="285">
        <v>0</v>
      </c>
      <c r="K7" s="285">
        <v>0</v>
      </c>
      <c r="L7" s="285">
        <v>0</v>
      </c>
      <c r="M7" s="285"/>
      <c r="N7" s="59">
        <f t="shared" si="0"/>
        <v>1</v>
      </c>
    </row>
    <row r="8" spans="1:19">
      <c r="A8" s="4" t="s">
        <v>25</v>
      </c>
      <c r="B8" s="66" t="s">
        <v>154</v>
      </c>
      <c r="C8" s="70">
        <v>0</v>
      </c>
      <c r="D8" s="70">
        <v>0</v>
      </c>
      <c r="E8" s="70">
        <v>0</v>
      </c>
      <c r="F8" s="70">
        <v>0</v>
      </c>
      <c r="G8" s="285">
        <v>0</v>
      </c>
      <c r="H8" s="285">
        <v>0</v>
      </c>
      <c r="I8" s="70">
        <v>0</v>
      </c>
      <c r="J8" s="285">
        <v>1</v>
      </c>
      <c r="K8" s="285">
        <v>0</v>
      </c>
      <c r="L8" s="285">
        <v>0</v>
      </c>
      <c r="M8" s="285"/>
      <c r="N8" s="59">
        <f t="shared" si="0"/>
        <v>1</v>
      </c>
    </row>
    <row r="9" spans="1:19">
      <c r="A9" s="4" t="s">
        <v>25</v>
      </c>
      <c r="B9" s="66" t="s">
        <v>104</v>
      </c>
      <c r="C9" s="70">
        <v>0</v>
      </c>
      <c r="D9" s="70">
        <v>0</v>
      </c>
      <c r="E9" s="70">
        <v>0</v>
      </c>
      <c r="F9" s="70">
        <v>0</v>
      </c>
      <c r="G9" s="285">
        <v>1</v>
      </c>
      <c r="H9" s="285">
        <v>0</v>
      </c>
      <c r="I9" s="70">
        <v>0</v>
      </c>
      <c r="J9" s="285">
        <v>0</v>
      </c>
      <c r="K9" s="285">
        <v>0</v>
      </c>
      <c r="L9" s="285">
        <v>0</v>
      </c>
      <c r="M9" s="285"/>
      <c r="N9" s="59">
        <f t="shared" si="0"/>
        <v>1</v>
      </c>
    </row>
    <row r="10" spans="1:19">
      <c r="A10" s="4" t="s">
        <v>25</v>
      </c>
      <c r="B10" s="66" t="s">
        <v>196</v>
      </c>
      <c r="C10" s="70">
        <v>0</v>
      </c>
      <c r="D10" s="70">
        <v>0</v>
      </c>
      <c r="E10" s="70">
        <v>0</v>
      </c>
      <c r="F10" s="70">
        <v>0</v>
      </c>
      <c r="G10" s="285">
        <v>1</v>
      </c>
      <c r="H10" s="285">
        <v>0</v>
      </c>
      <c r="I10" s="70">
        <v>0</v>
      </c>
      <c r="J10" s="285">
        <v>0</v>
      </c>
      <c r="K10" s="285">
        <v>0</v>
      </c>
      <c r="L10" s="285">
        <v>0</v>
      </c>
      <c r="M10" s="285"/>
      <c r="N10" s="59">
        <f>SUM(C10:M10)</f>
        <v>1</v>
      </c>
    </row>
    <row r="11" spans="1:19">
      <c r="A11" s="4" t="s">
        <v>25</v>
      </c>
      <c r="B11" s="66" t="s">
        <v>144</v>
      </c>
      <c r="C11" s="70">
        <v>0</v>
      </c>
      <c r="D11" s="70">
        <v>0</v>
      </c>
      <c r="E11" s="70">
        <v>0</v>
      </c>
      <c r="F11" s="70">
        <v>0</v>
      </c>
      <c r="G11" s="285">
        <v>1</v>
      </c>
      <c r="H11" s="285">
        <v>0</v>
      </c>
      <c r="I11" s="70">
        <v>0</v>
      </c>
      <c r="J11" s="285">
        <v>0</v>
      </c>
      <c r="K11" s="285">
        <v>0</v>
      </c>
      <c r="L11" s="285">
        <v>0</v>
      </c>
      <c r="M11" s="285"/>
      <c r="N11" s="59">
        <f>SUM(C11:M11)</f>
        <v>1</v>
      </c>
    </row>
    <row r="12" spans="1:19">
      <c r="A12" s="4" t="s">
        <v>25</v>
      </c>
      <c r="B12" s="66" t="s">
        <v>146</v>
      </c>
      <c r="C12" s="70">
        <v>0</v>
      </c>
      <c r="D12" s="70">
        <v>0</v>
      </c>
      <c r="E12" s="70">
        <v>0</v>
      </c>
      <c r="F12" s="70">
        <v>0</v>
      </c>
      <c r="G12" s="285">
        <v>0</v>
      </c>
      <c r="H12" s="285">
        <v>1</v>
      </c>
      <c r="I12" s="70">
        <v>0</v>
      </c>
      <c r="J12" s="285">
        <v>0</v>
      </c>
      <c r="K12" s="285">
        <v>0</v>
      </c>
      <c r="L12" s="285">
        <v>0</v>
      </c>
      <c r="M12" s="285"/>
      <c r="N12" s="59">
        <f t="shared" si="0"/>
        <v>1</v>
      </c>
    </row>
    <row r="13" spans="1:19">
      <c r="A13" s="4" t="s">
        <v>25</v>
      </c>
      <c r="B13" s="66" t="s">
        <v>156</v>
      </c>
      <c r="C13" s="70">
        <v>0</v>
      </c>
      <c r="D13" s="70">
        <v>0</v>
      </c>
      <c r="E13" s="70">
        <v>0</v>
      </c>
      <c r="F13" s="70">
        <v>0</v>
      </c>
      <c r="G13" s="285">
        <v>0</v>
      </c>
      <c r="H13" s="285">
        <v>0</v>
      </c>
      <c r="I13" s="70">
        <v>0</v>
      </c>
      <c r="J13" s="285">
        <v>0</v>
      </c>
      <c r="K13" s="285">
        <v>1</v>
      </c>
      <c r="L13" s="285">
        <v>0</v>
      </c>
      <c r="M13" s="78"/>
      <c r="N13" s="59">
        <f t="shared" si="0"/>
        <v>1</v>
      </c>
    </row>
    <row r="14" spans="1:19">
      <c r="A14" s="4" t="s">
        <v>25</v>
      </c>
      <c r="B14" s="66" t="s">
        <v>24</v>
      </c>
      <c r="C14" s="70">
        <v>0</v>
      </c>
      <c r="D14" s="70">
        <v>0</v>
      </c>
      <c r="E14" s="70">
        <v>0</v>
      </c>
      <c r="F14" s="70">
        <v>0</v>
      </c>
      <c r="G14" s="285">
        <v>0</v>
      </c>
      <c r="H14" s="285">
        <v>0</v>
      </c>
      <c r="I14" s="70">
        <v>0</v>
      </c>
      <c r="J14" s="285">
        <v>0</v>
      </c>
      <c r="K14" s="285">
        <v>0</v>
      </c>
      <c r="L14" s="285">
        <v>1</v>
      </c>
      <c r="M14" s="78"/>
      <c r="N14" s="59">
        <f t="shared" si="0"/>
        <v>1</v>
      </c>
    </row>
    <row r="15" spans="1:19">
      <c r="A15" s="4" t="s">
        <v>26</v>
      </c>
      <c r="B15" s="66" t="s">
        <v>27</v>
      </c>
      <c r="C15" s="72">
        <v>1.5562198812350943E-2</v>
      </c>
      <c r="D15" s="72">
        <v>0.25761218242707284</v>
      </c>
      <c r="E15" s="72">
        <v>8.0163801091542308E-2</v>
      </c>
      <c r="F15" s="72">
        <v>0</v>
      </c>
      <c r="G15" s="286">
        <v>0.12620001594843208</v>
      </c>
      <c r="H15" s="286">
        <v>0.43330006394429971</v>
      </c>
      <c r="I15" s="72">
        <v>5.589058975625906E-2</v>
      </c>
      <c r="J15" s="286">
        <v>2.740887564931159E-2</v>
      </c>
      <c r="K15" s="286">
        <v>3.8622723707314992E-3</v>
      </c>
      <c r="L15" s="286"/>
      <c r="M15" s="78"/>
      <c r="N15" s="59">
        <f t="shared" si="0"/>
        <v>1</v>
      </c>
    </row>
    <row r="16" spans="1:19">
      <c r="A16" s="4" t="s">
        <v>2051</v>
      </c>
      <c r="B16" s="66" t="s">
        <v>28</v>
      </c>
      <c r="C16" s="72">
        <v>1.5562198812350943E-2</v>
      </c>
      <c r="D16" s="72">
        <v>0.25761218242707284</v>
      </c>
      <c r="E16" s="72">
        <v>8.0163801091542308E-2</v>
      </c>
      <c r="F16" s="72">
        <v>0</v>
      </c>
      <c r="G16" s="286">
        <v>0.12620001594843208</v>
      </c>
      <c r="H16" s="286">
        <v>0.43330006394429971</v>
      </c>
      <c r="I16" s="72">
        <v>5.589058975625906E-2</v>
      </c>
      <c r="J16" s="286">
        <v>2.740887564931159E-2</v>
      </c>
      <c r="K16" s="286">
        <v>3.8622723707314992E-3</v>
      </c>
      <c r="L16" s="78"/>
      <c r="M16" s="78"/>
      <c r="N16" s="59">
        <f t="shared" si="0"/>
        <v>1</v>
      </c>
    </row>
    <row r="17" spans="1:14">
      <c r="A17" s="4" t="s">
        <v>2052</v>
      </c>
      <c r="B17" s="66" t="s">
        <v>29</v>
      </c>
      <c r="C17" s="72">
        <v>1.5562198812350943E-2</v>
      </c>
      <c r="D17" s="72">
        <v>0.25761218242707284</v>
      </c>
      <c r="E17" s="72">
        <v>8.0163801091542308E-2</v>
      </c>
      <c r="F17" s="72">
        <v>0</v>
      </c>
      <c r="G17" s="286">
        <v>0.12620001594843208</v>
      </c>
      <c r="H17" s="286">
        <v>0.43330006394429971</v>
      </c>
      <c r="I17" s="72">
        <v>5.589058975625906E-2</v>
      </c>
      <c r="J17" s="286">
        <v>2.740887564931159E-2</v>
      </c>
      <c r="K17" s="286">
        <v>3.8622723707314992E-3</v>
      </c>
      <c r="L17" s="78"/>
      <c r="M17" s="78"/>
      <c r="N17" s="59">
        <f t="shared" si="0"/>
        <v>1</v>
      </c>
    </row>
    <row r="18" spans="1:14">
      <c r="A18" s="4" t="s">
        <v>2053</v>
      </c>
      <c r="B18" s="66" t="s">
        <v>30</v>
      </c>
      <c r="C18" s="72">
        <v>3.2452469622208872E-2</v>
      </c>
      <c r="D18" s="72">
        <v>0.53720888836675673</v>
      </c>
      <c r="E18" s="72">
        <v>0.16716874980798854</v>
      </c>
      <c r="F18" s="72">
        <v>0</v>
      </c>
      <c r="G18" s="286">
        <v>0.26316989220304593</v>
      </c>
      <c r="H18" s="286">
        <v>0</v>
      </c>
      <c r="I18" s="72">
        <v>0</v>
      </c>
      <c r="J18" s="286">
        <v>0</v>
      </c>
      <c r="K18" s="286">
        <v>0</v>
      </c>
      <c r="L18" s="78"/>
      <c r="M18" s="78"/>
      <c r="N18" s="59">
        <f t="shared" si="0"/>
        <v>1</v>
      </c>
    </row>
    <row r="19" spans="1:14">
      <c r="A19" s="4" t="s">
        <v>2054</v>
      </c>
      <c r="B19" s="66" t="s">
        <v>31</v>
      </c>
      <c r="C19" s="72">
        <v>0</v>
      </c>
      <c r="D19" s="72">
        <v>0</v>
      </c>
      <c r="E19" s="72">
        <v>0</v>
      </c>
      <c r="F19" s="72">
        <v>0</v>
      </c>
      <c r="G19" s="286">
        <v>0</v>
      </c>
      <c r="H19" s="286">
        <v>0.83253000030328284</v>
      </c>
      <c r="I19" s="72">
        <v>0.10738653551805262</v>
      </c>
      <c r="J19" s="286">
        <v>5.2662607627880116E-2</v>
      </c>
      <c r="K19" s="286">
        <v>7.4208565507846314E-3</v>
      </c>
      <c r="L19" s="78"/>
      <c r="M19" s="78"/>
      <c r="N19" s="59">
        <f t="shared" si="0"/>
        <v>1.0000000000000002</v>
      </c>
    </row>
    <row r="20" spans="1:14">
      <c r="A20" s="4" t="s">
        <v>32</v>
      </c>
      <c r="B20" s="66" t="s">
        <v>33</v>
      </c>
      <c r="C20" s="72">
        <v>1.566197895995184E-2</v>
      </c>
      <c r="D20" s="72">
        <v>0.26192837846808642</v>
      </c>
      <c r="E20" s="72">
        <v>8.1621618623468714E-2</v>
      </c>
      <c r="F20" s="72">
        <v>0</v>
      </c>
      <c r="G20" s="286">
        <v>0.12192096147555301</v>
      </c>
      <c r="H20" s="286">
        <v>0.43490750381015247</v>
      </c>
      <c r="I20" s="72">
        <v>5.3657009325160349E-2</v>
      </c>
      <c r="J20" s="286">
        <v>2.6328998385695804E-2</v>
      </c>
      <c r="K20" s="286">
        <v>3.9735509519314219E-3</v>
      </c>
      <c r="L20" s="78"/>
      <c r="M20" s="78"/>
      <c r="N20" s="59">
        <f t="shared" si="0"/>
        <v>1.0000000000000002</v>
      </c>
    </row>
    <row r="21" spans="1:14">
      <c r="A21" s="4" t="s">
        <v>34</v>
      </c>
      <c r="B21" s="66" t="s">
        <v>9</v>
      </c>
      <c r="C21" s="72">
        <v>1.5262858369548254E-2</v>
      </c>
      <c r="D21" s="72">
        <v>0.24466359430403217</v>
      </c>
      <c r="E21" s="72">
        <v>7.5790348495763105E-2</v>
      </c>
      <c r="F21" s="72">
        <v>0</v>
      </c>
      <c r="G21" s="286">
        <v>0.13903717936706925</v>
      </c>
      <c r="H21" s="286">
        <v>0.42847774434674141</v>
      </c>
      <c r="I21" s="72">
        <v>6.2591331049555193E-2</v>
      </c>
      <c r="J21" s="286">
        <v>3.0648507440158939E-2</v>
      </c>
      <c r="K21" s="286">
        <v>3.5284366271317309E-3</v>
      </c>
      <c r="L21" s="78"/>
      <c r="M21" s="78"/>
      <c r="N21" s="59">
        <f t="shared" si="0"/>
        <v>1</v>
      </c>
    </row>
    <row r="22" spans="1:14">
      <c r="A22" s="4" t="s">
        <v>2055</v>
      </c>
      <c r="B22" s="66" t="s">
        <v>35</v>
      </c>
      <c r="C22" s="72">
        <v>1.5262858369548254E-2</v>
      </c>
      <c r="D22" s="72">
        <v>0.24466359430403217</v>
      </c>
      <c r="E22" s="72">
        <v>7.5790348495763105E-2</v>
      </c>
      <c r="F22" s="72">
        <v>0</v>
      </c>
      <c r="G22" s="286">
        <v>0.13903717936706925</v>
      </c>
      <c r="H22" s="286">
        <v>0.42847774434674141</v>
      </c>
      <c r="I22" s="72">
        <v>6.2591331049555193E-2</v>
      </c>
      <c r="J22" s="286">
        <v>3.0648507440158939E-2</v>
      </c>
      <c r="K22" s="286">
        <v>3.5284366271317309E-3</v>
      </c>
      <c r="L22" s="78"/>
      <c r="M22" s="78"/>
      <c r="N22" s="59">
        <f t="shared" si="0"/>
        <v>1</v>
      </c>
    </row>
    <row r="23" spans="1:14">
      <c r="A23" s="4" t="s">
        <v>2056</v>
      </c>
      <c r="B23" s="66" t="s">
        <v>36</v>
      </c>
      <c r="C23" s="72">
        <v>1.5262858369548254E-2</v>
      </c>
      <c r="D23" s="72">
        <v>0.24466359430403217</v>
      </c>
      <c r="E23" s="72">
        <v>7.5790348495763105E-2</v>
      </c>
      <c r="F23" s="72">
        <v>0</v>
      </c>
      <c r="G23" s="286">
        <v>0.13903717936706925</v>
      </c>
      <c r="H23" s="286">
        <v>0.42847774434674141</v>
      </c>
      <c r="I23" s="72">
        <v>6.2591331049555193E-2</v>
      </c>
      <c r="J23" s="286">
        <v>3.0648507440158939E-2</v>
      </c>
      <c r="K23" s="286">
        <v>3.5284366271317309E-3</v>
      </c>
      <c r="L23" s="78"/>
      <c r="M23" s="78"/>
      <c r="N23" s="59">
        <f t="shared" si="0"/>
        <v>1</v>
      </c>
    </row>
    <row r="24" spans="1:14">
      <c r="A24" s="4" t="s">
        <v>2057</v>
      </c>
      <c r="B24" s="66" t="s">
        <v>37</v>
      </c>
      <c r="C24" s="72">
        <v>3.2148984516787257E-2</v>
      </c>
      <c r="D24" s="72">
        <v>0.51534816838732522</v>
      </c>
      <c r="E24" s="72">
        <v>0.15964131234903908</v>
      </c>
      <c r="F24" s="72">
        <v>0</v>
      </c>
      <c r="G24" s="286">
        <v>0.2928615347468484</v>
      </c>
      <c r="H24" s="286">
        <v>0</v>
      </c>
      <c r="I24" s="72">
        <v>0</v>
      </c>
      <c r="J24" s="286">
        <v>0</v>
      </c>
      <c r="K24" s="286">
        <v>0</v>
      </c>
      <c r="L24" s="78"/>
      <c r="M24" s="78"/>
      <c r="N24" s="59">
        <f t="shared" si="0"/>
        <v>1</v>
      </c>
    </row>
    <row r="25" spans="1:14">
      <c r="A25" s="4" t="s">
        <v>2058</v>
      </c>
      <c r="B25" s="66" t="s">
        <v>38</v>
      </c>
      <c r="C25" s="72">
        <v>0</v>
      </c>
      <c r="D25" s="72">
        <v>0</v>
      </c>
      <c r="E25" s="72">
        <v>0</v>
      </c>
      <c r="F25" s="72">
        <v>0</v>
      </c>
      <c r="G25" s="286">
        <v>0</v>
      </c>
      <c r="H25" s="286">
        <v>0.81576580967587065</v>
      </c>
      <c r="I25" s="72">
        <v>0.1191657408722054</v>
      </c>
      <c r="J25" s="286">
        <v>5.8350765744896137E-2</v>
      </c>
      <c r="K25" s="286">
        <v>6.7176837070277691E-3</v>
      </c>
      <c r="L25" s="78"/>
      <c r="M25" s="78"/>
      <c r="N25" s="59">
        <f t="shared" si="0"/>
        <v>1</v>
      </c>
    </row>
    <row r="26" spans="1:14">
      <c r="A26" s="4" t="s">
        <v>39</v>
      </c>
      <c r="B26" s="66" t="s">
        <v>40</v>
      </c>
      <c r="C26" s="72">
        <v>2.2071674028574215E-2</v>
      </c>
      <c r="D26" s="72">
        <v>0.27066749341039209</v>
      </c>
      <c r="E26" s="72">
        <v>7.7711001713930639E-2</v>
      </c>
      <c r="F26" s="72">
        <v>0</v>
      </c>
      <c r="G26" s="286">
        <v>0.1168502133983538</v>
      </c>
      <c r="H26" s="286">
        <v>0.42998140488280023</v>
      </c>
      <c r="I26" s="72">
        <v>5.4880001528125298E-2</v>
      </c>
      <c r="J26" s="286">
        <v>2.505373567515495E-2</v>
      </c>
      <c r="K26" s="286">
        <v>2.7844753626688938E-3</v>
      </c>
      <c r="L26" s="287"/>
      <c r="M26" s="290"/>
      <c r="N26" s="59">
        <f t="shared" si="0"/>
        <v>1</v>
      </c>
    </row>
    <row r="27" spans="1:14">
      <c r="A27" s="4" t="s">
        <v>2059</v>
      </c>
      <c r="B27" s="66" t="s">
        <v>41</v>
      </c>
      <c r="C27" s="72">
        <v>2.2071674028574215E-2</v>
      </c>
      <c r="D27" s="72">
        <v>0.27066749341039209</v>
      </c>
      <c r="E27" s="72">
        <v>7.7711001713930639E-2</v>
      </c>
      <c r="F27" s="72">
        <v>0</v>
      </c>
      <c r="G27" s="286">
        <v>0.1168502133983538</v>
      </c>
      <c r="H27" s="286">
        <v>0.42998140488280023</v>
      </c>
      <c r="I27" s="72">
        <v>5.4880001528125298E-2</v>
      </c>
      <c r="J27" s="286">
        <v>2.505373567515495E-2</v>
      </c>
      <c r="K27" s="286">
        <v>2.7844753626688938E-3</v>
      </c>
      <c r="L27" s="78"/>
      <c r="M27" s="78"/>
      <c r="N27" s="59">
        <f t="shared" si="0"/>
        <v>1</v>
      </c>
    </row>
    <row r="28" spans="1:14">
      <c r="A28" s="4" t="s">
        <v>2060</v>
      </c>
      <c r="B28" s="66" t="s">
        <v>42</v>
      </c>
      <c r="C28" s="72">
        <v>2.2071674028574215E-2</v>
      </c>
      <c r="D28" s="72">
        <v>0.27066749341039209</v>
      </c>
      <c r="E28" s="72">
        <v>7.7711001713930639E-2</v>
      </c>
      <c r="F28" s="72">
        <v>0</v>
      </c>
      <c r="G28" s="286">
        <v>0.1168502133983538</v>
      </c>
      <c r="H28" s="286">
        <v>0.42998140488280023</v>
      </c>
      <c r="I28" s="72">
        <v>5.4880001528125298E-2</v>
      </c>
      <c r="J28" s="286">
        <v>2.505373567515495E-2</v>
      </c>
      <c r="K28" s="286">
        <v>2.7844753626688938E-3</v>
      </c>
      <c r="L28" s="78"/>
      <c r="M28" s="78"/>
      <c r="N28" s="59">
        <f t="shared" si="0"/>
        <v>1</v>
      </c>
    </row>
    <row r="29" spans="1:14">
      <c r="A29" s="4" t="s">
        <v>2061</v>
      </c>
      <c r="B29" s="66" t="s">
        <v>43</v>
      </c>
      <c r="C29" s="72">
        <v>0</v>
      </c>
      <c r="D29" s="72">
        <v>0</v>
      </c>
      <c r="E29" s="72">
        <v>0</v>
      </c>
      <c r="F29" s="72">
        <v>0</v>
      </c>
      <c r="G29" s="286">
        <v>0</v>
      </c>
      <c r="H29" s="286">
        <v>0</v>
      </c>
      <c r="I29" s="72">
        <v>0</v>
      </c>
      <c r="J29" s="286">
        <v>0</v>
      </c>
      <c r="K29" s="286">
        <v>0</v>
      </c>
      <c r="L29" s="78"/>
      <c r="M29" s="78"/>
      <c r="N29" s="59">
        <f t="shared" si="0"/>
        <v>0</v>
      </c>
    </row>
    <row r="30" spans="1:14">
      <c r="A30" s="4" t="s">
        <v>2090</v>
      </c>
      <c r="B30" s="66" t="s">
        <v>44</v>
      </c>
      <c r="C30" s="72">
        <v>0</v>
      </c>
      <c r="D30" s="72">
        <v>0</v>
      </c>
      <c r="E30" s="72">
        <v>0</v>
      </c>
      <c r="F30" s="72">
        <v>0</v>
      </c>
      <c r="G30" s="286">
        <v>0</v>
      </c>
      <c r="H30" s="286">
        <v>0</v>
      </c>
      <c r="I30" s="72">
        <v>0</v>
      </c>
      <c r="J30" s="286">
        <v>0</v>
      </c>
      <c r="K30" s="286">
        <v>0</v>
      </c>
      <c r="L30" s="78"/>
      <c r="M30" s="78"/>
      <c r="N30" s="59">
        <f t="shared" si="0"/>
        <v>0</v>
      </c>
    </row>
    <row r="31" spans="1:14">
      <c r="A31" s="4" t="s">
        <v>45</v>
      </c>
      <c r="B31" s="66" t="s">
        <v>46</v>
      </c>
      <c r="C31" s="72">
        <v>2.2071674028574208E-2</v>
      </c>
      <c r="D31" s="72">
        <v>0.27066749341039203</v>
      </c>
      <c r="E31" s="72">
        <v>7.7711001713930625E-2</v>
      </c>
      <c r="F31" s="72">
        <v>0</v>
      </c>
      <c r="G31" s="286">
        <v>0.11685021339835377</v>
      </c>
      <c r="H31" s="286">
        <v>0.42998140488280018</v>
      </c>
      <c r="I31" s="72">
        <v>5.4880001528125291E-2</v>
      </c>
      <c r="J31" s="286">
        <v>2.5053735675154946E-2</v>
      </c>
      <c r="K31" s="286">
        <v>2.7844753626688938E-3</v>
      </c>
      <c r="L31" s="78"/>
      <c r="M31" s="78"/>
      <c r="N31" s="59">
        <f t="shared" si="0"/>
        <v>1</v>
      </c>
    </row>
    <row r="32" spans="1:14">
      <c r="A32" s="4" t="s">
        <v>2062</v>
      </c>
      <c r="B32" s="66" t="s">
        <v>47</v>
      </c>
      <c r="C32" s="72">
        <v>0</v>
      </c>
      <c r="D32" s="72">
        <v>0</v>
      </c>
      <c r="E32" s="72">
        <v>0</v>
      </c>
      <c r="F32" s="72">
        <v>0</v>
      </c>
      <c r="G32" s="286">
        <v>0</v>
      </c>
      <c r="H32" s="286">
        <v>0</v>
      </c>
      <c r="I32" s="72">
        <v>0</v>
      </c>
      <c r="J32" s="286">
        <v>0</v>
      </c>
      <c r="K32" s="286">
        <v>0</v>
      </c>
      <c r="L32" s="78"/>
      <c r="M32" s="78"/>
      <c r="N32" s="59">
        <f t="shared" si="0"/>
        <v>0</v>
      </c>
    </row>
    <row r="33" spans="1:14">
      <c r="A33" s="4" t="s">
        <v>2063</v>
      </c>
      <c r="B33" s="66" t="s">
        <v>48</v>
      </c>
      <c r="C33" s="72">
        <v>0</v>
      </c>
      <c r="D33" s="72">
        <v>0</v>
      </c>
      <c r="E33" s="72">
        <v>0</v>
      </c>
      <c r="F33" s="72">
        <v>0</v>
      </c>
      <c r="G33" s="286">
        <v>0</v>
      </c>
      <c r="H33" s="286">
        <v>0</v>
      </c>
      <c r="I33" s="72">
        <v>0</v>
      </c>
      <c r="J33" s="286">
        <v>0</v>
      </c>
      <c r="K33" s="286">
        <v>0</v>
      </c>
      <c r="L33" s="78"/>
      <c r="M33" s="78"/>
      <c r="N33" s="59">
        <f t="shared" si="0"/>
        <v>0</v>
      </c>
    </row>
    <row r="34" spans="1:14">
      <c r="A34" s="4" t="s">
        <v>49</v>
      </c>
      <c r="B34" s="66" t="s">
        <v>50</v>
      </c>
      <c r="C34" s="72">
        <v>2.0586125248349435E-2</v>
      </c>
      <c r="D34" s="72">
        <v>0.26066202844412145</v>
      </c>
      <c r="E34" s="72">
        <v>7.5776330875303249E-2</v>
      </c>
      <c r="F34" s="72">
        <v>0</v>
      </c>
      <c r="G34" s="286">
        <v>0.11823786190419534</v>
      </c>
      <c r="H34" s="286">
        <v>0.44194213221050854</v>
      </c>
      <c r="I34" s="72">
        <v>5.4654054808001298E-2</v>
      </c>
      <c r="J34" s="286">
        <v>2.5242344764400477E-2</v>
      </c>
      <c r="K34" s="286">
        <v>2.8991217451201346E-3</v>
      </c>
      <c r="L34" s="78"/>
      <c r="M34" s="78"/>
      <c r="N34" s="59">
        <f t="shared" si="0"/>
        <v>0.99999999999999989</v>
      </c>
    </row>
    <row r="35" spans="1:14">
      <c r="A35" s="4" t="s">
        <v>51</v>
      </c>
      <c r="B35" s="66" t="s">
        <v>52</v>
      </c>
      <c r="C35" s="72">
        <v>1.5450034713256644E-2</v>
      </c>
      <c r="D35" s="72">
        <v>0.25037081216749874</v>
      </c>
      <c r="E35" s="72">
        <v>7.8752728269434802E-2</v>
      </c>
      <c r="F35" s="72">
        <v>0</v>
      </c>
      <c r="G35" s="286">
        <v>0.11695796629492053</v>
      </c>
      <c r="H35" s="286">
        <v>0.45357250332955462</v>
      </c>
      <c r="I35" s="72">
        <v>5.5715192977445559E-2</v>
      </c>
      <c r="J35" s="286">
        <v>2.4977108618423165E-2</v>
      </c>
      <c r="K35" s="286">
        <v>4.2036536294659758E-3</v>
      </c>
      <c r="L35" s="78"/>
      <c r="M35" s="78"/>
      <c r="N35" s="59">
        <f t="shared" si="0"/>
        <v>0.99999999999999989</v>
      </c>
    </row>
    <row r="36" spans="1:14">
      <c r="A36" s="4" t="s">
        <v>53</v>
      </c>
      <c r="B36" s="66" t="s">
        <v>54</v>
      </c>
      <c r="C36" s="72">
        <v>1.560041081493249E-2</v>
      </c>
      <c r="D36" s="72">
        <v>0.23748054292316878</v>
      </c>
      <c r="E36" s="72">
        <v>7.2035894153510444E-2</v>
      </c>
      <c r="F36" s="72">
        <v>0</v>
      </c>
      <c r="G36" s="286">
        <v>0.13632623233779051</v>
      </c>
      <c r="H36" s="286">
        <v>0.436568478436904</v>
      </c>
      <c r="I36" s="72">
        <v>6.845600511868348E-2</v>
      </c>
      <c r="J36" s="286">
        <v>2.9858857552161919E-2</v>
      </c>
      <c r="K36" s="286">
        <v>3.673578662848525E-3</v>
      </c>
      <c r="L36" s="78"/>
      <c r="M36" s="78"/>
      <c r="N36" s="59">
        <f t="shared" si="0"/>
        <v>1</v>
      </c>
    </row>
    <row r="37" spans="1:14">
      <c r="A37" s="4" t="s">
        <v>55</v>
      </c>
      <c r="B37" s="66" t="s">
        <v>56</v>
      </c>
      <c r="C37" s="72">
        <v>1.566197895995184E-2</v>
      </c>
      <c r="D37" s="72">
        <v>0.26192837846808636</v>
      </c>
      <c r="E37" s="72">
        <v>8.1621618623468714E-2</v>
      </c>
      <c r="F37" s="72">
        <v>0</v>
      </c>
      <c r="G37" s="286">
        <v>0.12192096147555302</v>
      </c>
      <c r="H37" s="286">
        <v>0.43490750381015258</v>
      </c>
      <c r="I37" s="72">
        <v>5.3657009325160349E-2</v>
      </c>
      <c r="J37" s="286">
        <v>2.6328998385695811E-2</v>
      </c>
      <c r="K37" s="286">
        <v>3.9735509519314219E-3</v>
      </c>
      <c r="L37" s="78"/>
      <c r="M37" s="78"/>
      <c r="N37" s="59">
        <f t="shared" si="0"/>
        <v>1.0000000000000002</v>
      </c>
    </row>
    <row r="38" spans="1:14">
      <c r="A38" s="4" t="s">
        <v>57</v>
      </c>
      <c r="B38" s="66" t="s">
        <v>58</v>
      </c>
      <c r="C38" s="72">
        <v>1.526285836954825E-2</v>
      </c>
      <c r="D38" s="72">
        <v>0.24466359430403214</v>
      </c>
      <c r="E38" s="72">
        <v>7.5790348495763105E-2</v>
      </c>
      <c r="F38" s="72">
        <v>0</v>
      </c>
      <c r="G38" s="286">
        <v>0.13903717936706925</v>
      </c>
      <c r="H38" s="286">
        <v>0.42847774434674135</v>
      </c>
      <c r="I38" s="72">
        <v>6.2591331049555207E-2</v>
      </c>
      <c r="J38" s="286">
        <v>3.0648507440158936E-2</v>
      </c>
      <c r="K38" s="286">
        <v>3.5284366271317296E-3</v>
      </c>
      <c r="L38" s="78"/>
      <c r="M38" s="78"/>
      <c r="N38" s="59">
        <f t="shared" si="0"/>
        <v>0.99999999999999989</v>
      </c>
    </row>
    <row r="39" spans="1:14">
      <c r="A39" s="4" t="s">
        <v>59</v>
      </c>
      <c r="B39" s="66" t="s">
        <v>60</v>
      </c>
      <c r="C39" s="72">
        <v>1.5562198812350943E-2</v>
      </c>
      <c r="D39" s="72">
        <v>0.25761218242707279</v>
      </c>
      <c r="E39" s="72">
        <v>8.0163801091542308E-2</v>
      </c>
      <c r="F39" s="72">
        <v>0</v>
      </c>
      <c r="G39" s="286">
        <v>0.12620001594843208</v>
      </c>
      <c r="H39" s="286">
        <v>0.43330006394429976</v>
      </c>
      <c r="I39" s="72">
        <v>5.589058975625906E-2</v>
      </c>
      <c r="J39" s="286">
        <v>2.740887564931159E-2</v>
      </c>
      <c r="K39" s="286">
        <v>3.8622723707314988E-3</v>
      </c>
      <c r="L39" s="78"/>
      <c r="M39" s="78"/>
      <c r="N39" s="59">
        <f t="shared" si="0"/>
        <v>1</v>
      </c>
    </row>
    <row r="40" spans="1:14">
      <c r="A40" s="4" t="s">
        <v>61</v>
      </c>
      <c r="B40" s="66" t="s">
        <v>62</v>
      </c>
      <c r="C40" s="72">
        <v>0</v>
      </c>
      <c r="D40" s="72">
        <v>0</v>
      </c>
      <c r="E40" s="72">
        <v>0</v>
      </c>
      <c r="F40" s="72">
        <v>0</v>
      </c>
      <c r="G40" s="286">
        <v>0</v>
      </c>
      <c r="H40" s="286">
        <v>0</v>
      </c>
      <c r="I40" s="72">
        <v>0</v>
      </c>
      <c r="J40" s="286">
        <v>0</v>
      </c>
      <c r="K40" s="286">
        <v>0</v>
      </c>
      <c r="L40" s="78"/>
      <c r="M40" s="78"/>
      <c r="N40" s="59">
        <f t="shared" si="0"/>
        <v>0</v>
      </c>
    </row>
    <row r="41" spans="1:14">
      <c r="A41" s="4" t="s">
        <v>63</v>
      </c>
      <c r="B41" s="66" t="s">
        <v>64</v>
      </c>
      <c r="C41" s="72">
        <v>0</v>
      </c>
      <c r="D41" s="72">
        <v>0</v>
      </c>
      <c r="E41" s="72">
        <v>0</v>
      </c>
      <c r="F41" s="72">
        <v>0</v>
      </c>
      <c r="G41" s="286">
        <v>0</v>
      </c>
      <c r="H41" s="286">
        <v>0</v>
      </c>
      <c r="I41" s="72">
        <v>0</v>
      </c>
      <c r="J41" s="286">
        <v>0</v>
      </c>
      <c r="K41" s="286">
        <v>0</v>
      </c>
      <c r="L41" s="78"/>
      <c r="M41" s="78"/>
      <c r="N41" s="59">
        <f t="shared" si="0"/>
        <v>0</v>
      </c>
    </row>
    <row r="42" spans="1:14">
      <c r="A42" s="4" t="s">
        <v>65</v>
      </c>
      <c r="B42" s="66" t="s">
        <v>66</v>
      </c>
      <c r="C42" s="72">
        <v>0</v>
      </c>
      <c r="D42" s="72">
        <v>0</v>
      </c>
      <c r="E42" s="72">
        <v>0</v>
      </c>
      <c r="F42" s="72">
        <v>0</v>
      </c>
      <c r="G42" s="286">
        <v>0</v>
      </c>
      <c r="H42" s="286">
        <v>0</v>
      </c>
      <c r="I42" s="72">
        <v>0</v>
      </c>
      <c r="J42" s="286">
        <v>0</v>
      </c>
      <c r="K42" s="286">
        <v>0</v>
      </c>
      <c r="L42" s="78"/>
      <c r="M42" s="78"/>
      <c r="N42" s="59">
        <f t="shared" si="0"/>
        <v>0</v>
      </c>
    </row>
    <row r="43" spans="1:14">
      <c r="A43" s="4" t="s">
        <v>67</v>
      </c>
      <c r="B43" s="66" t="s">
        <v>68</v>
      </c>
      <c r="C43" s="72">
        <v>1.5487628738675607E-2</v>
      </c>
      <c r="D43" s="72">
        <v>0.24714824485641623</v>
      </c>
      <c r="E43" s="72">
        <v>7.7073519740453705E-2</v>
      </c>
      <c r="F43" s="72">
        <v>0</v>
      </c>
      <c r="G43" s="286">
        <v>0.12180003280563803</v>
      </c>
      <c r="H43" s="286">
        <v>0.44932149710639196</v>
      </c>
      <c r="I43" s="72">
        <v>5.8900396012755041E-2</v>
      </c>
      <c r="J43" s="286">
        <v>2.6197545851857851E-2</v>
      </c>
      <c r="K43" s="286">
        <v>4.071134887811613E-3</v>
      </c>
      <c r="L43" s="78"/>
      <c r="M43" s="78"/>
      <c r="N43" s="59">
        <f t="shared" si="0"/>
        <v>1</v>
      </c>
    </row>
    <row r="44" spans="1:14">
      <c r="A44" s="4" t="s">
        <v>69</v>
      </c>
      <c r="B44" s="66" t="s">
        <v>70</v>
      </c>
      <c r="C44" s="72">
        <v>1.0781173355590106E-2</v>
      </c>
      <c r="D44" s="72">
        <v>0.44292594009356684</v>
      </c>
      <c r="E44" s="72">
        <v>9.8298792477343105E-2</v>
      </c>
      <c r="F44" s="72">
        <v>0</v>
      </c>
      <c r="G44" s="286">
        <v>8.7428792410649214E-2</v>
      </c>
      <c r="H44" s="286">
        <v>0.30018143070272624</v>
      </c>
      <c r="I44" s="72">
        <v>3.8719858573595056E-2</v>
      </c>
      <c r="J44" s="286">
        <v>1.8988309005698926E-2</v>
      </c>
      <c r="K44" s="286">
        <v>2.6757033808304008E-3</v>
      </c>
      <c r="L44" s="78"/>
      <c r="M44" s="78"/>
      <c r="N44" s="59">
        <f t="shared" si="0"/>
        <v>0.99999999999999989</v>
      </c>
    </row>
    <row r="45" spans="1:14">
      <c r="A45" s="4" t="s">
        <v>2064</v>
      </c>
      <c r="B45" s="66" t="s">
        <v>71</v>
      </c>
      <c r="C45" s="72">
        <v>3.6172104696782593E-2</v>
      </c>
      <c r="D45" s="72">
        <v>0.26594328406960482</v>
      </c>
      <c r="E45" s="72">
        <v>6.2143740488831117E-2</v>
      </c>
      <c r="F45" s="72">
        <v>0</v>
      </c>
      <c r="G45" s="286">
        <v>9.0885344957711611E-2</v>
      </c>
      <c r="H45" s="286">
        <v>0.4794671080158367</v>
      </c>
      <c r="I45" s="72">
        <v>4.766697337839533E-2</v>
      </c>
      <c r="J45" s="286">
        <v>1.772144439283781E-2</v>
      </c>
      <c r="K45" s="286">
        <v>0</v>
      </c>
      <c r="L45" s="78"/>
      <c r="M45" s="78"/>
      <c r="N45" s="59">
        <f t="shared" si="0"/>
        <v>1</v>
      </c>
    </row>
    <row r="46" spans="1:14">
      <c r="A46" s="4" t="s">
        <v>72</v>
      </c>
      <c r="B46" s="66" t="s">
        <v>73</v>
      </c>
      <c r="C46" s="72">
        <v>0</v>
      </c>
      <c r="D46" s="72">
        <v>0</v>
      </c>
      <c r="E46" s="72">
        <v>0</v>
      </c>
      <c r="F46" s="72">
        <v>0</v>
      </c>
      <c r="G46" s="286">
        <v>0</v>
      </c>
      <c r="H46" s="286">
        <v>0.83253000030328284</v>
      </c>
      <c r="I46" s="72">
        <v>0.10738653551805262</v>
      </c>
      <c r="J46" s="286">
        <v>5.2662607627880116E-2</v>
      </c>
      <c r="K46" s="286">
        <v>7.4208565507846314E-3</v>
      </c>
      <c r="L46" s="78"/>
      <c r="M46" s="78"/>
      <c r="N46" s="59">
        <f t="shared" si="0"/>
        <v>1.0000000000000002</v>
      </c>
    </row>
    <row r="47" spans="1:14">
      <c r="A47" s="4" t="s">
        <v>74</v>
      </c>
      <c r="B47" s="66" t="s">
        <v>75</v>
      </c>
      <c r="C47" s="72">
        <v>0</v>
      </c>
      <c r="D47" s="72">
        <v>0</v>
      </c>
      <c r="E47" s="72">
        <v>0</v>
      </c>
      <c r="F47" s="72">
        <v>0</v>
      </c>
      <c r="G47" s="286">
        <v>0</v>
      </c>
      <c r="H47" s="286">
        <v>0.81576580967587065</v>
      </c>
      <c r="I47" s="72">
        <v>0.1191657408722054</v>
      </c>
      <c r="J47" s="286">
        <v>5.8350765744896137E-2</v>
      </c>
      <c r="K47" s="286">
        <v>6.7176837070277691E-3</v>
      </c>
      <c r="L47" s="78"/>
      <c r="M47" s="78"/>
      <c r="N47" s="59">
        <f t="shared" si="0"/>
        <v>1</v>
      </c>
    </row>
    <row r="48" spans="1:14">
      <c r="A48" s="4" t="s">
        <v>2065</v>
      </c>
      <c r="B48" s="66" t="s">
        <v>76</v>
      </c>
      <c r="C48" s="72">
        <v>0</v>
      </c>
      <c r="D48" s="72">
        <v>0</v>
      </c>
      <c r="E48" s="72">
        <v>0</v>
      </c>
      <c r="F48" s="72">
        <v>0</v>
      </c>
      <c r="G48" s="286">
        <v>0</v>
      </c>
      <c r="H48" s="286">
        <v>0</v>
      </c>
      <c r="I48" s="72">
        <v>0</v>
      </c>
      <c r="J48" s="286">
        <v>0</v>
      </c>
      <c r="K48" s="286">
        <v>0</v>
      </c>
      <c r="L48" s="78"/>
      <c r="M48" s="78"/>
      <c r="N48" s="59">
        <f t="shared" si="0"/>
        <v>0</v>
      </c>
    </row>
    <row r="49" spans="1:19">
      <c r="A49" s="4" t="s">
        <v>2066</v>
      </c>
      <c r="B49" s="66" t="s">
        <v>77</v>
      </c>
      <c r="C49" s="72">
        <v>1.5262858369548254E-2</v>
      </c>
      <c r="D49" s="72">
        <v>0.24466359430403217</v>
      </c>
      <c r="E49" s="72">
        <v>7.5790348495763118E-2</v>
      </c>
      <c r="F49" s="72">
        <v>0</v>
      </c>
      <c r="G49" s="286">
        <v>0.13903717936706925</v>
      </c>
      <c r="H49" s="286">
        <v>0.42847774434674141</v>
      </c>
      <c r="I49" s="72">
        <v>6.2591331049555193E-2</v>
      </c>
      <c r="J49" s="286">
        <v>3.0648507440158939E-2</v>
      </c>
      <c r="K49" s="286">
        <v>3.5284366271317313E-3</v>
      </c>
      <c r="L49" s="78"/>
      <c r="M49" s="78"/>
      <c r="N49" s="59">
        <f t="shared" si="0"/>
        <v>1</v>
      </c>
    </row>
    <row r="50" spans="1:19">
      <c r="A50" s="4" t="s">
        <v>2067</v>
      </c>
      <c r="B50" s="66" t="s">
        <v>78</v>
      </c>
      <c r="C50" s="72">
        <v>0</v>
      </c>
      <c r="D50" s="72">
        <v>0</v>
      </c>
      <c r="E50" s="72">
        <v>0</v>
      </c>
      <c r="F50" s="72">
        <v>0</v>
      </c>
      <c r="G50" s="286">
        <v>0</v>
      </c>
      <c r="H50" s="286">
        <v>0</v>
      </c>
      <c r="I50" s="72">
        <v>0</v>
      </c>
      <c r="J50" s="286">
        <v>0</v>
      </c>
      <c r="K50" s="286">
        <v>0</v>
      </c>
      <c r="L50" s="78"/>
      <c r="M50" s="78"/>
      <c r="N50" s="59">
        <f t="shared" si="0"/>
        <v>0</v>
      </c>
    </row>
    <row r="51" spans="1:19">
      <c r="A51" s="4" t="s">
        <v>2068</v>
      </c>
      <c r="B51" s="66" t="s">
        <v>79</v>
      </c>
      <c r="C51" s="72">
        <v>0</v>
      </c>
      <c r="D51" s="72">
        <v>0</v>
      </c>
      <c r="E51" s="72">
        <v>0</v>
      </c>
      <c r="F51" s="72">
        <v>0</v>
      </c>
      <c r="G51" s="286">
        <v>0</v>
      </c>
      <c r="H51" s="286">
        <v>0</v>
      </c>
      <c r="I51" s="72">
        <v>0</v>
      </c>
      <c r="J51" s="286">
        <v>0</v>
      </c>
      <c r="K51" s="286">
        <v>0</v>
      </c>
      <c r="L51" s="78"/>
      <c r="M51" s="78"/>
      <c r="N51" s="59">
        <f t="shared" si="0"/>
        <v>0</v>
      </c>
    </row>
    <row r="52" spans="1:19">
      <c r="A52" s="4" t="s">
        <v>2069</v>
      </c>
      <c r="B52" s="66" t="s">
        <v>80</v>
      </c>
      <c r="C52" s="72">
        <v>0</v>
      </c>
      <c r="D52" s="72">
        <v>0</v>
      </c>
      <c r="E52" s="72">
        <v>0</v>
      </c>
      <c r="F52" s="72">
        <v>0</v>
      </c>
      <c r="G52" s="286">
        <v>0</v>
      </c>
      <c r="H52" s="286">
        <v>0</v>
      </c>
      <c r="I52" s="72">
        <v>0</v>
      </c>
      <c r="J52" s="286">
        <v>0</v>
      </c>
      <c r="K52" s="286">
        <v>0</v>
      </c>
      <c r="L52" s="78"/>
      <c r="M52" s="78"/>
      <c r="N52" s="59">
        <f t="shared" si="0"/>
        <v>0</v>
      </c>
    </row>
    <row r="53" spans="1:19">
      <c r="A53" s="4" t="s">
        <v>2070</v>
      </c>
      <c r="B53" s="66" t="s">
        <v>81</v>
      </c>
      <c r="C53" s="72">
        <v>0</v>
      </c>
      <c r="D53" s="72">
        <v>0</v>
      </c>
      <c r="E53" s="72">
        <v>0</v>
      </c>
      <c r="F53" s="72">
        <v>0</v>
      </c>
      <c r="G53" s="286">
        <v>0</v>
      </c>
      <c r="H53" s="286">
        <v>0</v>
      </c>
      <c r="I53" s="72">
        <v>0</v>
      </c>
      <c r="J53" s="286">
        <v>0</v>
      </c>
      <c r="K53" s="286">
        <v>0</v>
      </c>
      <c r="L53" s="78"/>
      <c r="M53" s="78"/>
      <c r="N53" s="59">
        <f t="shared" si="0"/>
        <v>0</v>
      </c>
    </row>
    <row r="54" spans="1:19">
      <c r="A54" s="4" t="s">
        <v>2071</v>
      </c>
      <c r="B54" s="66" t="s">
        <v>82</v>
      </c>
      <c r="C54" s="72">
        <v>0</v>
      </c>
      <c r="D54" s="72">
        <v>0</v>
      </c>
      <c r="E54" s="72">
        <v>0</v>
      </c>
      <c r="F54" s="72">
        <v>0</v>
      </c>
      <c r="G54" s="286">
        <v>0</v>
      </c>
      <c r="H54" s="286">
        <v>0</v>
      </c>
      <c r="I54" s="72">
        <v>0</v>
      </c>
      <c r="J54" s="286">
        <v>0</v>
      </c>
      <c r="K54" s="286">
        <v>0</v>
      </c>
      <c r="L54" s="78"/>
      <c r="M54" s="78"/>
      <c r="N54" s="59">
        <f t="shared" si="0"/>
        <v>0</v>
      </c>
    </row>
    <row r="55" spans="1:19">
      <c r="A55" s="4" t="s">
        <v>2072</v>
      </c>
      <c r="B55" s="66" t="s">
        <v>83</v>
      </c>
      <c r="C55" s="72">
        <v>0</v>
      </c>
      <c r="D55" s="72">
        <v>0</v>
      </c>
      <c r="E55" s="72">
        <v>0</v>
      </c>
      <c r="F55" s="72">
        <v>0</v>
      </c>
      <c r="G55" s="286">
        <v>0</v>
      </c>
      <c r="H55" s="286">
        <v>0</v>
      </c>
      <c r="I55" s="72">
        <v>0</v>
      </c>
      <c r="J55" s="286">
        <v>0</v>
      </c>
      <c r="K55" s="286">
        <v>0</v>
      </c>
      <c r="L55" s="78"/>
      <c r="M55" s="78"/>
      <c r="N55" s="59">
        <f t="shared" si="0"/>
        <v>0</v>
      </c>
    </row>
    <row r="56" spans="1:19">
      <c r="A56" s="4" t="s">
        <v>2073</v>
      </c>
      <c r="B56" s="66" t="s">
        <v>84</v>
      </c>
      <c r="C56" s="72">
        <v>1.5560472622892185E-2</v>
      </c>
      <c r="D56" s="72">
        <v>0.25769452953241789</v>
      </c>
      <c r="E56" s="72">
        <v>8.0154909166301774E-2</v>
      </c>
      <c r="F56" s="72">
        <v>0</v>
      </c>
      <c r="G56" s="286">
        <v>0.12618601759640929</v>
      </c>
      <c r="H56" s="286">
        <v>0.43325200145570975</v>
      </c>
      <c r="I56" s="72">
        <v>5.588439026298412E-2</v>
      </c>
      <c r="J56" s="286">
        <v>2.7405835403341676E-2</v>
      </c>
      <c r="K56" s="286">
        <v>3.8618439599436946E-3</v>
      </c>
      <c r="L56" s="78"/>
      <c r="M56" s="78"/>
      <c r="N56" s="59">
        <f t="shared" si="0"/>
        <v>1.0000000000000002</v>
      </c>
    </row>
    <row r="57" spans="1:19">
      <c r="A57" s="4" t="s">
        <v>2074</v>
      </c>
      <c r="B57" s="66" t="s">
        <v>85</v>
      </c>
      <c r="C57" s="72">
        <v>1.5560472622892185E-2</v>
      </c>
      <c r="D57" s="72">
        <v>0.25769452953241789</v>
      </c>
      <c r="E57" s="72">
        <v>8.0154909166301774E-2</v>
      </c>
      <c r="F57" s="72">
        <v>0</v>
      </c>
      <c r="G57" s="286">
        <v>0.12618601759640929</v>
      </c>
      <c r="H57" s="286">
        <v>0.43325200145570975</v>
      </c>
      <c r="I57" s="72">
        <v>5.588439026298412E-2</v>
      </c>
      <c r="J57" s="286">
        <v>2.7405835403341676E-2</v>
      </c>
      <c r="K57" s="286">
        <v>3.8618439599436946E-3</v>
      </c>
      <c r="L57" s="78"/>
      <c r="M57" s="78"/>
      <c r="N57" s="59">
        <f t="shared" si="0"/>
        <v>1.0000000000000002</v>
      </c>
    </row>
    <row r="58" spans="1:19">
      <c r="A58" s="4" t="s">
        <v>2075</v>
      </c>
      <c r="B58" s="66" t="s">
        <v>86</v>
      </c>
      <c r="C58" s="72">
        <v>2.4208364185004695E-2</v>
      </c>
      <c r="D58" s="72">
        <v>0.303359450112202</v>
      </c>
      <c r="E58" s="72">
        <v>6.9072632321398514E-2</v>
      </c>
      <c r="F58" s="72">
        <v>0</v>
      </c>
      <c r="G58" s="286">
        <v>6.6475928467495504E-2</v>
      </c>
      <c r="H58" s="286">
        <v>0.48917635589868463</v>
      </c>
      <c r="I58" s="72">
        <v>3.932749036240258E-2</v>
      </c>
      <c r="J58" s="286">
        <v>8.3797786528120709E-3</v>
      </c>
      <c r="K58" s="286">
        <v>0</v>
      </c>
      <c r="L58" s="288">
        <v>0</v>
      </c>
      <c r="M58" s="288">
        <v>0</v>
      </c>
      <c r="N58" s="59">
        <f t="shared" si="0"/>
        <v>0.99999999999999989</v>
      </c>
    </row>
    <row r="59" spans="1:19">
      <c r="A59" s="4" t="s">
        <v>2076</v>
      </c>
      <c r="B59" s="66" t="s">
        <v>87</v>
      </c>
      <c r="C59" s="72">
        <v>5.2272745010374495E-2</v>
      </c>
      <c r="D59" s="72">
        <v>0.65503935173055072</v>
      </c>
      <c r="E59" s="72">
        <v>0.14914746279173741</v>
      </c>
      <c r="F59" s="72">
        <v>0</v>
      </c>
      <c r="G59" s="286">
        <v>0.14354044046733733</v>
      </c>
      <c r="H59" s="286">
        <v>0</v>
      </c>
      <c r="I59" s="72">
        <v>0</v>
      </c>
      <c r="J59" s="286">
        <v>0</v>
      </c>
      <c r="K59" s="286">
        <v>0</v>
      </c>
      <c r="L59" s="288">
        <v>0</v>
      </c>
      <c r="M59" s="288">
        <v>0</v>
      </c>
      <c r="N59" s="59">
        <f t="shared" si="0"/>
        <v>1</v>
      </c>
    </row>
    <row r="60" spans="1:19">
      <c r="A60" s="4" t="s">
        <v>2077</v>
      </c>
      <c r="B60" s="75" t="s">
        <v>88</v>
      </c>
      <c r="C60" s="72">
        <v>0</v>
      </c>
      <c r="D60" s="72">
        <v>0</v>
      </c>
      <c r="E60" s="72">
        <v>0</v>
      </c>
      <c r="F60" s="72">
        <v>0</v>
      </c>
      <c r="G60" s="286">
        <v>0</v>
      </c>
      <c r="H60" s="286">
        <v>0.91114039094996513</v>
      </c>
      <c r="I60" s="72">
        <v>7.3251424587050085E-2</v>
      </c>
      <c r="J60" s="286">
        <v>1.560818446298478E-2</v>
      </c>
      <c r="K60" s="286">
        <v>0</v>
      </c>
      <c r="L60" s="288">
        <v>0</v>
      </c>
      <c r="M60" s="288">
        <v>0</v>
      </c>
      <c r="N60" s="59">
        <f t="shared" si="0"/>
        <v>1</v>
      </c>
      <c r="S60" s="60"/>
    </row>
    <row r="61" spans="1:19">
      <c r="A61" s="4" t="s">
        <v>89</v>
      </c>
      <c r="B61" s="66" t="s">
        <v>90</v>
      </c>
      <c r="C61" s="72">
        <v>0</v>
      </c>
      <c r="D61" s="72">
        <v>0</v>
      </c>
      <c r="E61" s="72">
        <v>1</v>
      </c>
      <c r="F61" s="72">
        <v>0</v>
      </c>
      <c r="G61" s="286">
        <v>0</v>
      </c>
      <c r="H61" s="286">
        <v>0</v>
      </c>
      <c r="I61" s="72">
        <v>0</v>
      </c>
      <c r="J61" s="286">
        <v>0</v>
      </c>
      <c r="K61" s="286">
        <v>0</v>
      </c>
      <c r="L61" s="288">
        <v>0</v>
      </c>
      <c r="M61" s="288">
        <v>0</v>
      </c>
      <c r="N61" s="59">
        <f t="shared" si="0"/>
        <v>1</v>
      </c>
    </row>
    <row r="62" spans="1:19">
      <c r="A62" s="4" t="s">
        <v>91</v>
      </c>
      <c r="B62" s="66" t="s">
        <v>92</v>
      </c>
      <c r="C62" s="72">
        <v>0</v>
      </c>
      <c r="D62" s="72">
        <v>0</v>
      </c>
      <c r="E62" s="72">
        <v>0</v>
      </c>
      <c r="F62" s="72">
        <v>0</v>
      </c>
      <c r="G62" s="286">
        <v>0</v>
      </c>
      <c r="H62" s="286">
        <v>0</v>
      </c>
      <c r="I62" s="72">
        <v>0</v>
      </c>
      <c r="J62" s="286">
        <v>0</v>
      </c>
      <c r="K62" s="286">
        <v>0</v>
      </c>
      <c r="L62" s="78"/>
      <c r="M62" s="78"/>
      <c r="N62" s="59">
        <f t="shared" si="0"/>
        <v>0</v>
      </c>
    </row>
    <row r="63" spans="1:19">
      <c r="A63" s="4" t="s">
        <v>93</v>
      </c>
      <c r="B63" s="66" t="s">
        <v>2078</v>
      </c>
      <c r="C63" s="72">
        <v>0</v>
      </c>
      <c r="D63" s="72">
        <v>0</v>
      </c>
      <c r="E63" s="72">
        <v>0</v>
      </c>
      <c r="F63" s="72">
        <v>0</v>
      </c>
      <c r="G63" s="286">
        <v>0</v>
      </c>
      <c r="H63" s="286">
        <v>0</v>
      </c>
      <c r="I63" s="72">
        <v>0</v>
      </c>
      <c r="J63" s="286">
        <v>0</v>
      </c>
      <c r="K63" s="286">
        <v>0</v>
      </c>
      <c r="L63" s="78"/>
      <c r="M63" s="78"/>
      <c r="N63" s="59">
        <f t="shared" si="0"/>
        <v>0</v>
      </c>
    </row>
    <row r="64" spans="1:19">
      <c r="A64" s="4" t="s">
        <v>94</v>
      </c>
      <c r="B64" s="66" t="s">
        <v>95</v>
      </c>
      <c r="C64" s="72">
        <v>2.6626013346343354E-2</v>
      </c>
      <c r="D64" s="72">
        <v>0.37065855931619912</v>
      </c>
      <c r="E64" s="72">
        <v>0.13167404432493579</v>
      </c>
      <c r="F64" s="72">
        <v>0</v>
      </c>
      <c r="G64" s="286">
        <v>7.1715355252389174E-2</v>
      </c>
      <c r="H64" s="286">
        <v>0.40794945894213608</v>
      </c>
      <c r="I64" s="72">
        <v>7.8300493433105953E-2</v>
      </c>
      <c r="J64" s="286">
        <v>6.3768429958404135E-2</v>
      </c>
      <c r="K64" s="286">
        <v>-8.7880182995956017E-3</v>
      </c>
      <c r="L64" s="286">
        <v>-2.1319422992520241E-2</v>
      </c>
      <c r="M64" s="286">
        <v>-0.12058491328140669</v>
      </c>
      <c r="N64" s="59">
        <f t="shared" si="0"/>
        <v>0.9999999999999909</v>
      </c>
    </row>
    <row r="65" spans="1:14">
      <c r="A65" s="4" t="s">
        <v>96</v>
      </c>
      <c r="B65" s="66" t="s">
        <v>97</v>
      </c>
      <c r="C65" s="72">
        <v>2.0586125248349435E-2</v>
      </c>
      <c r="D65" s="72">
        <v>0.26066202844412145</v>
      </c>
      <c r="E65" s="72">
        <v>7.5776330875303249E-2</v>
      </c>
      <c r="F65" s="72">
        <v>0</v>
      </c>
      <c r="G65" s="286">
        <v>0.11823786190419534</v>
      </c>
      <c r="H65" s="286">
        <v>0.44194213221050854</v>
      </c>
      <c r="I65" s="72">
        <v>5.4654054808001298E-2</v>
      </c>
      <c r="J65" s="286">
        <v>2.5242344764400477E-2</v>
      </c>
      <c r="K65" s="286">
        <v>2.8991217451201346E-3</v>
      </c>
      <c r="L65" s="78"/>
      <c r="M65" s="286">
        <v>0</v>
      </c>
      <c r="N65" s="59">
        <f t="shared" si="0"/>
        <v>0.99999999999999989</v>
      </c>
    </row>
    <row r="66" spans="1:14">
      <c r="A66" s="4" t="s">
        <v>98</v>
      </c>
      <c r="B66" s="66" t="s">
        <v>98</v>
      </c>
      <c r="C66" s="72">
        <v>3.6172104696782593E-2</v>
      </c>
      <c r="D66" s="72">
        <v>0.26594328406960482</v>
      </c>
      <c r="E66" s="72">
        <v>6.2143740488831117E-2</v>
      </c>
      <c r="F66" s="72">
        <v>0</v>
      </c>
      <c r="G66" s="286">
        <v>9.0885344957711611E-2</v>
      </c>
      <c r="H66" s="286">
        <v>0.4794671080158367</v>
      </c>
      <c r="I66" s="72">
        <v>4.766697337839533E-2</v>
      </c>
      <c r="J66" s="286">
        <v>1.772144439283781E-2</v>
      </c>
      <c r="K66" s="286">
        <v>0</v>
      </c>
      <c r="L66" s="78"/>
      <c r="M66" s="78"/>
      <c r="N66" s="59">
        <f t="shared" si="0"/>
        <v>1</v>
      </c>
    </row>
    <row r="67" spans="1:14">
      <c r="A67" s="4" t="s">
        <v>99</v>
      </c>
      <c r="B67" s="66" t="s">
        <v>100</v>
      </c>
      <c r="C67" s="72">
        <v>0</v>
      </c>
      <c r="D67" s="72">
        <v>0</v>
      </c>
      <c r="E67" s="72">
        <v>0</v>
      </c>
      <c r="F67" s="72">
        <v>0</v>
      </c>
      <c r="G67" s="286">
        <v>0</v>
      </c>
      <c r="H67" s="286">
        <v>0</v>
      </c>
      <c r="I67" s="72">
        <v>1</v>
      </c>
      <c r="J67" s="286">
        <v>0</v>
      </c>
      <c r="K67" s="286">
        <v>0</v>
      </c>
      <c r="L67" s="78"/>
      <c r="M67" s="288">
        <v>0</v>
      </c>
      <c r="N67" s="59">
        <f t="shared" si="0"/>
        <v>1</v>
      </c>
    </row>
    <row r="68" spans="1:14">
      <c r="A68" s="5" t="s">
        <v>2079</v>
      </c>
      <c r="B68" s="66" t="s">
        <v>101</v>
      </c>
      <c r="C68" s="72">
        <v>0</v>
      </c>
      <c r="D68" s="72">
        <v>0</v>
      </c>
      <c r="E68" s="72">
        <v>0</v>
      </c>
      <c r="F68" s="72">
        <v>0</v>
      </c>
      <c r="G68" s="286">
        <v>0</v>
      </c>
      <c r="H68" s="286">
        <v>0</v>
      </c>
      <c r="I68" s="72">
        <v>0</v>
      </c>
      <c r="J68" s="286">
        <v>0</v>
      </c>
      <c r="K68" s="286">
        <v>0</v>
      </c>
      <c r="L68" s="286"/>
      <c r="M68" s="286"/>
      <c r="N68" s="59">
        <f t="shared" si="0"/>
        <v>0</v>
      </c>
    </row>
    <row r="69" spans="1:14">
      <c r="A69" s="4" t="s">
        <v>102</v>
      </c>
      <c r="B69" s="66" t="s">
        <v>103</v>
      </c>
      <c r="C69" s="73">
        <v>2.9684263154398323E-2</v>
      </c>
      <c r="D69" s="73">
        <v>0.43866159486109785</v>
      </c>
      <c r="E69" s="73">
        <v>0.12517258721780761</v>
      </c>
      <c r="F69" s="73">
        <v>0</v>
      </c>
      <c r="G69" s="287">
        <v>6.2771888196616429E-2</v>
      </c>
      <c r="H69" s="287">
        <v>0.26086972288112309</v>
      </c>
      <c r="I69" s="73">
        <v>8.2807440156299622E-2</v>
      </c>
      <c r="J69" s="287">
        <v>3.2503532657177077E-5</v>
      </c>
      <c r="K69" s="287">
        <v>0</v>
      </c>
      <c r="L69" s="286">
        <v>0</v>
      </c>
      <c r="M69" s="286">
        <v>0</v>
      </c>
      <c r="N69" s="59">
        <f t="shared" ref="N69:N99" si="1">SUM(C69:M69)</f>
        <v>1</v>
      </c>
    </row>
    <row r="70" spans="1:14">
      <c r="A70" s="5" t="s">
        <v>2079</v>
      </c>
      <c r="B70" s="66" t="s">
        <v>101</v>
      </c>
      <c r="C70" s="72">
        <v>0</v>
      </c>
      <c r="D70" s="72">
        <v>0</v>
      </c>
      <c r="E70" s="72">
        <v>0</v>
      </c>
      <c r="F70" s="72">
        <v>0</v>
      </c>
      <c r="G70" s="286">
        <v>0</v>
      </c>
      <c r="H70" s="286">
        <v>0</v>
      </c>
      <c r="I70" s="72">
        <v>0</v>
      </c>
      <c r="J70" s="286">
        <v>0</v>
      </c>
      <c r="K70" s="286">
        <v>0</v>
      </c>
      <c r="L70" s="286">
        <v>0</v>
      </c>
      <c r="M70" s="286">
        <v>0</v>
      </c>
      <c r="N70" s="59">
        <f t="shared" si="1"/>
        <v>0</v>
      </c>
    </row>
    <row r="71" spans="1:14">
      <c r="A71" s="5" t="s">
        <v>2079</v>
      </c>
      <c r="B71" s="66" t="s">
        <v>101</v>
      </c>
      <c r="C71" s="72">
        <v>0</v>
      </c>
      <c r="D71" s="72">
        <v>0</v>
      </c>
      <c r="E71" s="72">
        <v>0</v>
      </c>
      <c r="F71" s="72">
        <v>0</v>
      </c>
      <c r="G71" s="286">
        <v>0</v>
      </c>
      <c r="H71" s="286">
        <v>0</v>
      </c>
      <c r="I71" s="72">
        <v>0</v>
      </c>
      <c r="J71" s="286">
        <v>0</v>
      </c>
      <c r="K71" s="286">
        <v>0</v>
      </c>
      <c r="L71" s="286">
        <v>0</v>
      </c>
      <c r="M71" s="286">
        <v>0</v>
      </c>
      <c r="N71" s="59">
        <f t="shared" si="1"/>
        <v>0</v>
      </c>
    </row>
    <row r="72" spans="1:14">
      <c r="A72" s="4" t="s">
        <v>2080</v>
      </c>
      <c r="B72" s="66" t="s">
        <v>105</v>
      </c>
      <c r="C72" s="74">
        <v>3.2870000000000003E-2</v>
      </c>
      <c r="D72" s="74">
        <v>0.70975999999999995</v>
      </c>
      <c r="E72" s="74">
        <v>0.14180000000000001</v>
      </c>
      <c r="F72" s="74">
        <v>0</v>
      </c>
      <c r="G72" s="288">
        <v>0.10946</v>
      </c>
      <c r="H72" s="78"/>
      <c r="I72" s="66"/>
      <c r="J72" s="78"/>
      <c r="K72" s="78"/>
      <c r="L72" s="288"/>
      <c r="M72" s="288">
        <v>6.11E-3</v>
      </c>
      <c r="N72" s="59">
        <f t="shared" si="1"/>
        <v>0.99999999999999989</v>
      </c>
    </row>
    <row r="73" spans="1:14">
      <c r="A73" s="4" t="s">
        <v>2081</v>
      </c>
      <c r="B73" s="66" t="s">
        <v>106</v>
      </c>
      <c r="C73" s="74">
        <v>5.4199999999999998E-2</v>
      </c>
      <c r="D73" s="74">
        <v>0.67689999999999995</v>
      </c>
      <c r="E73" s="74">
        <v>0.1336</v>
      </c>
      <c r="F73" s="74">
        <v>0</v>
      </c>
      <c r="G73" s="288">
        <v>0.11609999999999999</v>
      </c>
      <c r="H73" s="78"/>
      <c r="I73" s="66"/>
      <c r="J73" s="78"/>
      <c r="K73" s="78"/>
      <c r="L73" s="288"/>
      <c r="M73" s="288">
        <v>1.9199999999999998E-2</v>
      </c>
      <c r="N73" s="59">
        <f t="shared" si="1"/>
        <v>1</v>
      </c>
    </row>
    <row r="74" spans="1:14">
      <c r="A74" s="4" t="s">
        <v>2082</v>
      </c>
      <c r="B74" s="66" t="s">
        <v>107</v>
      </c>
      <c r="C74" s="74">
        <v>4.7890000000000002E-2</v>
      </c>
      <c r="D74" s="74">
        <v>0.64607999999999999</v>
      </c>
      <c r="E74" s="74">
        <v>0.13125999999999999</v>
      </c>
      <c r="F74" s="74">
        <v>0</v>
      </c>
      <c r="G74" s="288">
        <v>0.155</v>
      </c>
      <c r="H74" s="78"/>
      <c r="I74" s="66"/>
      <c r="J74" s="78"/>
      <c r="K74" s="78"/>
      <c r="L74" s="288"/>
      <c r="M74" s="288">
        <v>1.9769999999999999E-2</v>
      </c>
      <c r="N74" s="59">
        <f t="shared" si="1"/>
        <v>0.99999999999999989</v>
      </c>
    </row>
    <row r="75" spans="1:14">
      <c r="A75" s="4" t="s">
        <v>2083</v>
      </c>
      <c r="B75" s="66" t="s">
        <v>108</v>
      </c>
      <c r="C75" s="74">
        <v>4.2700000000000002E-2</v>
      </c>
      <c r="D75" s="74">
        <v>0.61199999999999999</v>
      </c>
      <c r="E75" s="74">
        <v>0.14960000000000001</v>
      </c>
      <c r="F75" s="74">
        <v>0</v>
      </c>
      <c r="G75" s="288">
        <v>0.1671</v>
      </c>
      <c r="H75" s="78"/>
      <c r="I75" s="66"/>
      <c r="J75" s="78"/>
      <c r="K75" s="78"/>
      <c r="L75" s="288"/>
      <c r="M75" s="288">
        <v>2.86E-2</v>
      </c>
      <c r="N75" s="59">
        <f t="shared" si="1"/>
        <v>1</v>
      </c>
    </row>
    <row r="76" spans="1:14">
      <c r="A76" s="4" t="s">
        <v>2084</v>
      </c>
      <c r="B76" s="66" t="s">
        <v>109</v>
      </c>
      <c r="C76" s="74">
        <v>4.8806000000000002E-2</v>
      </c>
      <c r="D76" s="74">
        <v>0.563558</v>
      </c>
      <c r="E76" s="74">
        <v>0.15268799999999999</v>
      </c>
      <c r="F76" s="74">
        <v>0</v>
      </c>
      <c r="G76" s="288">
        <v>0.20677599999999999</v>
      </c>
      <c r="H76" s="78"/>
      <c r="I76" s="66"/>
      <c r="J76" s="78"/>
      <c r="K76" s="78"/>
      <c r="L76" s="288"/>
      <c r="M76" s="288">
        <v>2.8171999999999999E-2</v>
      </c>
      <c r="N76" s="59">
        <f t="shared" si="1"/>
        <v>1</v>
      </c>
    </row>
    <row r="77" spans="1:14">
      <c r="A77" s="4" t="s">
        <v>2085</v>
      </c>
      <c r="B77" s="66" t="s">
        <v>110</v>
      </c>
      <c r="C77" s="74">
        <v>1.5047E-2</v>
      </c>
      <c r="D77" s="74">
        <v>0.159356</v>
      </c>
      <c r="E77" s="74">
        <v>3.9132E-2</v>
      </c>
      <c r="F77" s="74">
        <v>0</v>
      </c>
      <c r="G77" s="288">
        <v>3.8051000000000001E-2</v>
      </c>
      <c r="H77" s="288">
        <v>0.46935500000000002</v>
      </c>
      <c r="I77" s="74">
        <v>0.13981499999999999</v>
      </c>
      <c r="J77" s="288">
        <v>0.135384</v>
      </c>
      <c r="K77" s="78"/>
      <c r="L77" s="288"/>
      <c r="M77" s="288">
        <v>3.8600000000000001E-3</v>
      </c>
      <c r="N77" s="59">
        <f t="shared" si="1"/>
        <v>1</v>
      </c>
    </row>
    <row r="78" spans="1:14">
      <c r="A78" s="4" t="s">
        <v>111</v>
      </c>
      <c r="B78" s="66" t="s">
        <v>24</v>
      </c>
      <c r="C78" s="74">
        <v>0</v>
      </c>
      <c r="D78" s="74">
        <v>0</v>
      </c>
      <c r="E78" s="74">
        <v>0</v>
      </c>
      <c r="F78" s="74">
        <v>0</v>
      </c>
      <c r="G78" s="288">
        <v>0</v>
      </c>
      <c r="H78" s="288">
        <v>0</v>
      </c>
      <c r="I78" s="74">
        <v>0</v>
      </c>
      <c r="J78" s="288">
        <v>0</v>
      </c>
      <c r="K78" s="288">
        <v>0</v>
      </c>
      <c r="L78" s="288">
        <v>1</v>
      </c>
      <c r="M78" s="288">
        <v>0</v>
      </c>
      <c r="N78" s="59">
        <f t="shared" si="1"/>
        <v>1</v>
      </c>
    </row>
    <row r="79" spans="1:14">
      <c r="A79" s="69" t="s">
        <v>1888</v>
      </c>
      <c r="B79" s="66" t="s">
        <v>112</v>
      </c>
      <c r="C79" s="74">
        <v>0</v>
      </c>
      <c r="D79" s="74">
        <v>0</v>
      </c>
      <c r="E79" s="74">
        <v>0</v>
      </c>
      <c r="F79" s="74">
        <v>0</v>
      </c>
      <c r="G79" s="288">
        <v>0</v>
      </c>
      <c r="H79" s="288">
        <v>0</v>
      </c>
      <c r="I79" s="74">
        <v>0</v>
      </c>
      <c r="J79" s="288">
        <v>0</v>
      </c>
      <c r="K79" s="288">
        <v>0</v>
      </c>
      <c r="L79" s="288">
        <v>0</v>
      </c>
      <c r="M79" s="288">
        <v>1</v>
      </c>
      <c r="N79" s="59">
        <f t="shared" si="1"/>
        <v>1</v>
      </c>
    </row>
    <row r="80" spans="1:14">
      <c r="A80" s="4" t="s">
        <v>2086</v>
      </c>
      <c r="B80" s="66" t="s">
        <v>113</v>
      </c>
      <c r="C80" s="72">
        <v>1.5562198812350948E-2</v>
      </c>
      <c r="D80" s="72">
        <v>0.25761218242707301</v>
      </c>
      <c r="E80" s="72">
        <v>8.0163801091542336E-2</v>
      </c>
      <c r="F80" s="72">
        <v>0</v>
      </c>
      <c r="G80" s="286">
        <v>0.12620001594843211</v>
      </c>
      <c r="H80" s="286">
        <v>0.4333000639442996</v>
      </c>
      <c r="I80" s="72">
        <v>5.5890589756259039E-2</v>
      </c>
      <c r="J80" s="286">
        <v>2.7408875649311597E-2</v>
      </c>
      <c r="K80" s="286">
        <v>3.8622723707314997E-3</v>
      </c>
      <c r="L80" s="78"/>
      <c r="M80" s="78"/>
      <c r="N80" s="59">
        <f t="shared" si="1"/>
        <v>1</v>
      </c>
    </row>
    <row r="81" spans="1:19">
      <c r="A81" s="4" t="s">
        <v>2087</v>
      </c>
      <c r="B81" s="66" t="s">
        <v>114</v>
      </c>
      <c r="C81" s="72">
        <v>1.5562198812350938E-2</v>
      </c>
      <c r="D81" s="72">
        <v>0.25761218242707284</v>
      </c>
      <c r="E81" s="72">
        <v>8.0163801091542281E-2</v>
      </c>
      <c r="F81" s="72">
        <v>0</v>
      </c>
      <c r="G81" s="286">
        <v>0.12620001594843208</v>
      </c>
      <c r="H81" s="286">
        <v>0.43330006394429987</v>
      </c>
      <c r="I81" s="72">
        <v>5.5890589756259067E-2</v>
      </c>
      <c r="J81" s="286">
        <v>2.7408875649311569E-2</v>
      </c>
      <c r="K81" s="286">
        <v>3.8622723707314988E-3</v>
      </c>
      <c r="L81" s="78"/>
      <c r="M81" s="78"/>
      <c r="N81" s="59">
        <f t="shared" si="1"/>
        <v>1.0000000000000002</v>
      </c>
    </row>
    <row r="82" spans="1:19">
      <c r="A82" s="4" t="s">
        <v>115</v>
      </c>
      <c r="B82" s="66" t="s">
        <v>116</v>
      </c>
      <c r="C82" s="72">
        <v>1.5562049638815986E-2</v>
      </c>
      <c r="D82" s="72">
        <v>0.25761929868463929</v>
      </c>
      <c r="E82" s="72">
        <v>8.0163032670721571E-2</v>
      </c>
      <c r="F82" s="72">
        <v>0</v>
      </c>
      <c r="G82" s="286">
        <v>0.12619880624132596</v>
      </c>
      <c r="H82" s="286">
        <v>0.43329591048867222</v>
      </c>
      <c r="I82" s="72">
        <v>5.5890054009547101E-2</v>
      </c>
      <c r="J82" s="286">
        <v>2.7408612917873762E-2</v>
      </c>
      <c r="K82" s="286">
        <v>3.8622353484039067E-3</v>
      </c>
      <c r="L82" s="78"/>
      <c r="M82" s="78"/>
      <c r="N82" s="59">
        <f t="shared" si="1"/>
        <v>0.99999999999999967</v>
      </c>
    </row>
    <row r="83" spans="1:19">
      <c r="A83" s="4" t="s">
        <v>117</v>
      </c>
      <c r="B83" s="66" t="s">
        <v>118</v>
      </c>
      <c r="C83" s="72">
        <v>1.5560472622892185E-2</v>
      </c>
      <c r="D83" s="72">
        <v>0.25769452953241789</v>
      </c>
      <c r="E83" s="72">
        <v>8.0154909166301774E-2</v>
      </c>
      <c r="F83" s="72">
        <v>0</v>
      </c>
      <c r="G83" s="286">
        <v>0.12618601759640929</v>
      </c>
      <c r="H83" s="286">
        <v>0.43325200145570975</v>
      </c>
      <c r="I83" s="72">
        <v>5.588439026298412E-2</v>
      </c>
      <c r="J83" s="286">
        <v>2.7405835403341676E-2</v>
      </c>
      <c r="K83" s="286">
        <v>3.8618439599436946E-3</v>
      </c>
      <c r="L83" s="78"/>
      <c r="M83" s="78"/>
      <c r="N83" s="59">
        <f t="shared" si="1"/>
        <v>1.0000000000000002</v>
      </c>
    </row>
    <row r="84" spans="1:19">
      <c r="A84" s="4" t="s">
        <v>119</v>
      </c>
      <c r="B84" s="66" t="s">
        <v>120</v>
      </c>
      <c r="C84" s="72">
        <v>1.5562198812350945E-2</v>
      </c>
      <c r="D84" s="72">
        <v>0.25761218242707284</v>
      </c>
      <c r="E84" s="72">
        <v>8.0163801091542294E-2</v>
      </c>
      <c r="F84" s="72">
        <v>0</v>
      </c>
      <c r="G84" s="286">
        <v>0.12620001594843205</v>
      </c>
      <c r="H84" s="286">
        <v>0.43330006394429971</v>
      </c>
      <c r="I84" s="72">
        <v>5.589058975625906E-2</v>
      </c>
      <c r="J84" s="286">
        <v>2.740887564931159E-2</v>
      </c>
      <c r="K84" s="286">
        <v>3.8622723707314992E-3</v>
      </c>
      <c r="L84" s="78"/>
      <c r="M84" s="78"/>
      <c r="N84" s="59">
        <f t="shared" si="1"/>
        <v>1</v>
      </c>
    </row>
    <row r="85" spans="1:19">
      <c r="A85" s="4" t="s">
        <v>121</v>
      </c>
      <c r="B85" s="66" t="s">
        <v>122</v>
      </c>
      <c r="C85" s="72">
        <v>1.5561811394049737E-2</v>
      </c>
      <c r="D85" s="72">
        <v>0.2576306640459356</v>
      </c>
      <c r="E85" s="72">
        <v>8.0161805427304153E-2</v>
      </c>
      <c r="F85" s="72">
        <v>0</v>
      </c>
      <c r="G85" s="286">
        <v>0.12619687422042955</v>
      </c>
      <c r="H85" s="286">
        <v>0.43328927701266451</v>
      </c>
      <c r="I85" s="72">
        <v>5.5889198369502111E-2</v>
      </c>
      <c r="J85" s="286">
        <v>2.7408193309998878E-2</v>
      </c>
      <c r="K85" s="286">
        <v>3.8621762201155943E-3</v>
      </c>
      <c r="L85" s="78"/>
      <c r="M85" s="78"/>
      <c r="N85" s="59">
        <f t="shared" si="1"/>
        <v>1.0000000000000002</v>
      </c>
    </row>
    <row r="86" spans="1:19">
      <c r="A86" s="4" t="s">
        <v>123</v>
      </c>
      <c r="B86" s="66" t="s">
        <v>124</v>
      </c>
      <c r="C86" s="72">
        <v>2.6215811192788461E-2</v>
      </c>
      <c r="D86" s="72">
        <v>0.28793949680611058</v>
      </c>
      <c r="E86" s="72">
        <v>7.1901429689239765E-2</v>
      </c>
      <c r="F86" s="72">
        <v>0</v>
      </c>
      <c r="G86" s="286">
        <v>0.11897405927125204</v>
      </c>
      <c r="H86" s="286">
        <v>0.40421158708964033</v>
      </c>
      <c r="I86" s="72">
        <v>6.2991572900012019E-2</v>
      </c>
      <c r="J86" s="286">
        <v>2.6174433137812592E-2</v>
      </c>
      <c r="K86" s="286">
        <v>1.5916099131443495E-3</v>
      </c>
      <c r="L86" s="78"/>
      <c r="M86" s="78"/>
      <c r="N86" s="59">
        <f t="shared" si="1"/>
        <v>1.0000000000000002</v>
      </c>
    </row>
    <row r="87" spans="1:19">
      <c r="A87" s="4" t="s">
        <v>125</v>
      </c>
      <c r="B87" s="66" t="s">
        <v>126</v>
      </c>
      <c r="C87" s="72">
        <v>1.8433700235727473E-2</v>
      </c>
      <c r="D87" s="72">
        <v>0.26624525561033291</v>
      </c>
      <c r="E87" s="72">
        <v>8.041738190938974E-2</v>
      </c>
      <c r="F87" s="72">
        <v>0</v>
      </c>
      <c r="G87" s="286">
        <v>0.11753780060316767</v>
      </c>
      <c r="H87" s="286">
        <v>0.42605389106458463</v>
      </c>
      <c r="I87" s="72">
        <v>6.3658708609538345E-2</v>
      </c>
      <c r="J87" s="286">
        <v>2.4470369975762681E-2</v>
      </c>
      <c r="K87" s="286">
        <v>3.1828919914967686E-3</v>
      </c>
      <c r="L87" s="78"/>
      <c r="M87" s="78"/>
      <c r="N87" s="59">
        <f t="shared" si="1"/>
        <v>1.0000000000000002</v>
      </c>
    </row>
    <row r="88" spans="1:19">
      <c r="A88" s="4" t="s">
        <v>2088</v>
      </c>
      <c r="B88" s="66" t="s">
        <v>127</v>
      </c>
      <c r="C88" s="72">
        <v>1.5516726708198546E-2</v>
      </c>
      <c r="D88" s="72">
        <v>0.25564519279398318</v>
      </c>
      <c r="E88" s="72">
        <v>7.9499440171651781E-2</v>
      </c>
      <c r="F88" s="72">
        <v>0</v>
      </c>
      <c r="G88" s="286">
        <v>0.12815007931617539</v>
      </c>
      <c r="H88" s="286">
        <v>0.43256751669160232</v>
      </c>
      <c r="I88" s="72">
        <v>5.6908483640340263E-2</v>
      </c>
      <c r="J88" s="286">
        <v>2.7901000511657444E-2</v>
      </c>
      <c r="K88" s="286">
        <v>3.8115601663910822E-3</v>
      </c>
      <c r="L88" s="78"/>
      <c r="M88" s="78"/>
      <c r="N88" s="59">
        <f t="shared" si="1"/>
        <v>1</v>
      </c>
    </row>
    <row r="89" spans="1:19">
      <c r="A89" s="4" t="s">
        <v>2089</v>
      </c>
      <c r="B89" s="66" t="s">
        <v>128</v>
      </c>
      <c r="C89" s="72">
        <v>1.5508695415611378E-2</v>
      </c>
      <c r="D89" s="72">
        <v>0.25529778267180508</v>
      </c>
      <c r="E89" s="72">
        <v>7.9382100606426448E-2</v>
      </c>
      <c r="F89" s="72">
        <v>0</v>
      </c>
      <c r="G89" s="286">
        <v>0.12849449991781242</v>
      </c>
      <c r="H89" s="286">
        <v>0.43243813404195369</v>
      </c>
      <c r="I89" s="72">
        <v>5.7088264271963333E-2</v>
      </c>
      <c r="J89" s="286">
        <v>2.7987919708219688E-2</v>
      </c>
      <c r="K89" s="286">
        <v>3.8026033662079783E-3</v>
      </c>
      <c r="L89" s="78"/>
      <c r="M89" s="78"/>
      <c r="N89" s="59">
        <f t="shared" si="1"/>
        <v>1</v>
      </c>
    </row>
    <row r="90" spans="1:19">
      <c r="A90" s="4" t="s">
        <v>129</v>
      </c>
      <c r="B90" s="66" t="s">
        <v>130</v>
      </c>
      <c r="C90" s="72">
        <v>2.6905029593737743E-2</v>
      </c>
      <c r="D90" s="72">
        <v>0.37507807438652291</v>
      </c>
      <c r="E90" s="72">
        <v>0.13359155096546535</v>
      </c>
      <c r="F90" s="72">
        <v>0</v>
      </c>
      <c r="G90" s="286">
        <v>7.1169775364881366E-2</v>
      </c>
      <c r="H90" s="286">
        <v>0.40961055751240733</v>
      </c>
      <c r="I90" s="72">
        <v>7.9242572222107913E-2</v>
      </c>
      <c r="J90" s="286">
        <v>6.4933698050493066E-2</v>
      </c>
      <c r="K90" s="286">
        <v>-9.0803546338957212E-3</v>
      </c>
      <c r="L90" s="286">
        <v>-2.7677969405718716E-2</v>
      </c>
      <c r="M90" s="286">
        <v>-0.12377293405601061</v>
      </c>
      <c r="N90" s="59">
        <f t="shared" si="1"/>
        <v>0.99999999999999056</v>
      </c>
    </row>
    <row r="91" spans="1:19">
      <c r="A91" s="4" t="s">
        <v>11</v>
      </c>
      <c r="B91" s="66" t="s">
        <v>131</v>
      </c>
      <c r="C91" s="72">
        <v>1.9141955588282758E-2</v>
      </c>
      <c r="D91" s="72">
        <v>0.27398036455512026</v>
      </c>
      <c r="E91" s="72">
        <v>3.2100059840287035E-2</v>
      </c>
      <c r="F91" s="72">
        <v>0</v>
      </c>
      <c r="G91" s="286">
        <v>0.12117948257707835</v>
      </c>
      <c r="H91" s="286">
        <v>0.41769949533400635</v>
      </c>
      <c r="I91" s="72">
        <v>4.9355006141802826E-2</v>
      </c>
      <c r="J91" s="286">
        <v>2.6508898015263672E-2</v>
      </c>
      <c r="K91" s="286">
        <v>3.2247311804357438E-3</v>
      </c>
      <c r="L91" s="286">
        <v>0</v>
      </c>
      <c r="M91" s="286">
        <v>5.6810006767722993E-2</v>
      </c>
      <c r="N91" s="59">
        <f t="shared" si="1"/>
        <v>1</v>
      </c>
    </row>
    <row r="92" spans="1:19">
      <c r="A92" s="4" t="s">
        <v>132</v>
      </c>
      <c r="B92" s="66" t="s">
        <v>133</v>
      </c>
      <c r="C92" s="72">
        <v>2.1736827264178478E-2</v>
      </c>
      <c r="D92" s="72">
        <v>0.26668009874913995</v>
      </c>
      <c r="E92" s="72">
        <v>5.9362564334406509E-2</v>
      </c>
      <c r="F92" s="72">
        <v>0</v>
      </c>
      <c r="G92" s="286">
        <v>0.11663548692719979</v>
      </c>
      <c r="H92" s="286">
        <v>0.43475464935004476</v>
      </c>
      <c r="I92" s="72">
        <v>5.6409769871047476E-2</v>
      </c>
      <c r="J92" s="286">
        <v>2.4546968168118941E-2</v>
      </c>
      <c r="K92" s="286">
        <v>2.887979790478697E-3</v>
      </c>
      <c r="L92" s="286">
        <v>0</v>
      </c>
      <c r="M92" s="286">
        <v>1.6985655545385451E-2</v>
      </c>
      <c r="N92" s="59">
        <f t="shared" si="1"/>
        <v>1.0000000000000002</v>
      </c>
    </row>
    <row r="93" spans="1:19">
      <c r="A93" s="4" t="s">
        <v>134</v>
      </c>
      <c r="B93" s="66" t="s">
        <v>135</v>
      </c>
      <c r="C93" s="72">
        <v>1.9593184073818493E-2</v>
      </c>
      <c r="D93" s="72">
        <v>0.25623397756849431</v>
      </c>
      <c r="E93" s="72">
        <v>4.188592542975416E-2</v>
      </c>
      <c r="F93" s="72">
        <v>0</v>
      </c>
      <c r="G93" s="286">
        <v>0.11903557448097449</v>
      </c>
      <c r="H93" s="286">
        <v>0.4433163390490712</v>
      </c>
      <c r="I93" s="72">
        <v>5.8450740650320361E-2</v>
      </c>
      <c r="J93" s="286">
        <v>2.571596736669805E-2</v>
      </c>
      <c r="K93" s="286">
        <v>3.0060830781925684E-3</v>
      </c>
      <c r="L93" s="286">
        <v>0</v>
      </c>
      <c r="M93" s="286">
        <v>3.2762208302676385E-2</v>
      </c>
      <c r="N93" s="59">
        <f t="shared" si="1"/>
        <v>1</v>
      </c>
    </row>
    <row r="94" spans="1:19">
      <c r="A94" s="4" t="s">
        <v>2079</v>
      </c>
      <c r="B94" s="76" t="s">
        <v>101</v>
      </c>
      <c r="C94" s="72">
        <v>0</v>
      </c>
      <c r="D94" s="72">
        <v>0</v>
      </c>
      <c r="E94" s="72">
        <v>0</v>
      </c>
      <c r="F94" s="72">
        <v>0</v>
      </c>
      <c r="G94" s="286">
        <v>0</v>
      </c>
      <c r="H94" s="286">
        <v>0</v>
      </c>
      <c r="I94" s="72">
        <v>0</v>
      </c>
      <c r="J94" s="286">
        <v>0</v>
      </c>
      <c r="K94" s="286">
        <v>0</v>
      </c>
      <c r="L94" s="286">
        <v>0</v>
      </c>
      <c r="M94" s="286">
        <v>0</v>
      </c>
      <c r="N94" s="59">
        <f t="shared" si="1"/>
        <v>0</v>
      </c>
      <c r="S94" s="5"/>
    </row>
    <row r="95" spans="1:19">
      <c r="A95" s="4" t="s">
        <v>2079</v>
      </c>
      <c r="B95" s="66" t="s">
        <v>101</v>
      </c>
      <c r="C95" s="72">
        <v>0</v>
      </c>
      <c r="D95" s="72">
        <v>0</v>
      </c>
      <c r="E95" s="72">
        <v>0</v>
      </c>
      <c r="F95" s="72">
        <v>0</v>
      </c>
      <c r="G95" s="286">
        <v>0</v>
      </c>
      <c r="H95" s="286">
        <v>0</v>
      </c>
      <c r="I95" s="72">
        <v>0</v>
      </c>
      <c r="J95" s="286">
        <v>0</v>
      </c>
      <c r="K95" s="286">
        <v>0</v>
      </c>
      <c r="L95" s="286">
        <v>0</v>
      </c>
      <c r="M95" s="286">
        <v>0</v>
      </c>
      <c r="N95" s="59">
        <f t="shared" si="1"/>
        <v>0</v>
      </c>
    </row>
    <row r="96" spans="1:19">
      <c r="A96" s="4" t="s">
        <v>2079</v>
      </c>
      <c r="B96" s="66" t="s">
        <v>101</v>
      </c>
      <c r="C96" s="72">
        <v>0</v>
      </c>
      <c r="D96" s="72">
        <v>0</v>
      </c>
      <c r="E96" s="72">
        <v>0</v>
      </c>
      <c r="F96" s="72">
        <v>0</v>
      </c>
      <c r="G96" s="286">
        <v>0</v>
      </c>
      <c r="H96" s="286">
        <v>0</v>
      </c>
      <c r="I96" s="72">
        <v>0</v>
      </c>
      <c r="J96" s="286">
        <v>0</v>
      </c>
      <c r="K96" s="286">
        <v>0</v>
      </c>
      <c r="L96" s="286">
        <v>0</v>
      </c>
      <c r="M96" s="286">
        <v>0</v>
      </c>
      <c r="N96" s="59">
        <f t="shared" si="1"/>
        <v>0</v>
      </c>
    </row>
    <row r="97" spans="1:14">
      <c r="A97" s="4" t="s">
        <v>136</v>
      </c>
      <c r="B97" s="66" t="s">
        <v>137</v>
      </c>
      <c r="C97" s="72">
        <v>2.3379405123215125E-2</v>
      </c>
      <c r="D97" s="72">
        <v>0.27771714183964297</v>
      </c>
      <c r="E97" s="72">
        <v>8.2190207326641479E-2</v>
      </c>
      <c r="F97" s="72">
        <v>0</v>
      </c>
      <c r="G97" s="286">
        <v>0.12204300490682571</v>
      </c>
      <c r="H97" s="286">
        <v>0.41151105889116224</v>
      </c>
      <c r="I97" s="72">
        <v>5.3399403870844235E-2</v>
      </c>
      <c r="J97" s="286">
        <v>2.6772457733012678E-2</v>
      </c>
      <c r="K97" s="286">
        <v>2.9873203086556426E-3</v>
      </c>
      <c r="L97" s="286">
        <v>0</v>
      </c>
      <c r="M97" s="286">
        <v>0</v>
      </c>
      <c r="N97" s="59">
        <f t="shared" si="1"/>
        <v>1</v>
      </c>
    </row>
    <row r="98" spans="1:14">
      <c r="A98" s="4" t="s">
        <v>138</v>
      </c>
      <c r="B98" s="66" t="s">
        <v>139</v>
      </c>
      <c r="C98" s="72">
        <v>5.6570844475655309E-2</v>
      </c>
      <c r="D98" s="72">
        <v>0.68165724201427214</v>
      </c>
      <c r="E98" s="72">
        <v>0.200122109762119</v>
      </c>
      <c r="F98" s="72">
        <v>0</v>
      </c>
      <c r="G98" s="286">
        <v>-0.19232486067426244</v>
      </c>
      <c r="H98" s="286">
        <v>-4.1835890981900192E-3</v>
      </c>
      <c r="I98" s="72">
        <v>-5.304531072506273E-2</v>
      </c>
      <c r="J98" s="286">
        <v>6.3080980626103511E-2</v>
      </c>
      <c r="K98" s="286">
        <v>7.9501985497753575E-3</v>
      </c>
      <c r="L98" s="286">
        <v>0.24017238506958982</v>
      </c>
      <c r="M98" s="286">
        <v>0</v>
      </c>
      <c r="N98" s="59">
        <f t="shared" si="1"/>
        <v>1</v>
      </c>
    </row>
    <row r="99" spans="1:14">
      <c r="A99" s="4" t="s">
        <v>140</v>
      </c>
      <c r="B99" s="66" t="s">
        <v>141</v>
      </c>
      <c r="C99" s="72">
        <v>1.5622537306550756E-2</v>
      </c>
      <c r="D99" s="72">
        <v>0.25861100858027947</v>
      </c>
      <c r="E99" s="72">
        <v>8.0474615977376956E-2</v>
      </c>
      <c r="F99" s="72">
        <v>0</v>
      </c>
      <c r="G99" s="286">
        <v>0.12668932462660404</v>
      </c>
      <c r="H99" s="286">
        <v>0.43498007547161238</v>
      </c>
      <c r="I99" s="72">
        <v>5.6107291397620669E-2</v>
      </c>
      <c r="J99" s="286">
        <v>2.7515146639955714E-2</v>
      </c>
      <c r="K99" s="286"/>
      <c r="L99" s="286"/>
      <c r="M99" s="286"/>
      <c r="N99" s="59">
        <f t="shared" si="1"/>
        <v>1</v>
      </c>
    </row>
    <row r="100" spans="1:14">
      <c r="B100" s="66"/>
      <c r="C100" s="284"/>
      <c r="D100" s="284"/>
      <c r="E100" s="284"/>
      <c r="F100" s="284"/>
      <c r="G100" s="289"/>
      <c r="H100" s="289"/>
      <c r="I100" s="284"/>
      <c r="J100" s="289"/>
      <c r="K100" s="289"/>
      <c r="L100" s="289"/>
      <c r="M100" s="289"/>
    </row>
    <row r="101" spans="1:14">
      <c r="B101" s="66"/>
      <c r="C101" s="72"/>
      <c r="D101" s="72"/>
      <c r="E101" s="72"/>
      <c r="F101" s="72"/>
      <c r="G101" s="286"/>
      <c r="H101" s="286"/>
      <c r="I101" s="72"/>
      <c r="J101" s="286"/>
      <c r="K101" s="286"/>
      <c r="L101" s="286"/>
      <c r="M101" s="286"/>
    </row>
    <row r="102" spans="1:14">
      <c r="B102" s="66"/>
      <c r="C102" s="72"/>
      <c r="D102" s="72"/>
      <c r="E102" s="72"/>
      <c r="F102" s="72"/>
      <c r="G102" s="72"/>
      <c r="H102" s="72"/>
      <c r="I102" s="72"/>
      <c r="J102" s="72"/>
      <c r="K102" s="72"/>
      <c r="L102" s="72"/>
      <c r="M102" s="72"/>
    </row>
    <row r="103" spans="1:14">
      <c r="B103" s="66"/>
      <c r="C103" s="72"/>
      <c r="D103" s="72"/>
      <c r="E103" s="72"/>
      <c r="F103" s="72"/>
      <c r="G103" s="72"/>
      <c r="H103" s="72"/>
      <c r="I103" s="72"/>
      <c r="J103" s="72"/>
      <c r="K103" s="72"/>
      <c r="L103" s="72"/>
      <c r="M103" s="72"/>
    </row>
    <row r="104" spans="1:14">
      <c r="B104" s="66"/>
      <c r="C104" s="72"/>
      <c r="D104" s="72"/>
      <c r="E104" s="72"/>
      <c r="F104" s="72"/>
      <c r="G104" s="72"/>
      <c r="H104" s="72"/>
      <c r="I104" s="72"/>
      <c r="J104" s="72"/>
      <c r="K104" s="72"/>
      <c r="L104" s="72"/>
      <c r="M104" s="72"/>
    </row>
    <row r="105" spans="1:14">
      <c r="B105" s="66"/>
      <c r="C105" s="72"/>
      <c r="D105" s="72"/>
      <c r="E105" s="72"/>
      <c r="F105" s="72"/>
      <c r="G105" s="72"/>
      <c r="H105" s="72"/>
      <c r="I105" s="72"/>
      <c r="J105" s="72"/>
      <c r="K105" s="72"/>
      <c r="L105" s="72"/>
      <c r="M105" s="72"/>
    </row>
    <row r="106" spans="1:14">
      <c r="B106" s="66"/>
      <c r="C106" s="72"/>
      <c r="D106" s="72"/>
      <c r="E106" s="72"/>
      <c r="F106" s="72"/>
      <c r="G106" s="72"/>
      <c r="H106" s="72"/>
      <c r="I106" s="72"/>
      <c r="J106" s="72"/>
      <c r="K106" s="72"/>
      <c r="L106" s="72"/>
      <c r="M106" s="72"/>
    </row>
    <row r="107" spans="1:14">
      <c r="B107" s="66"/>
      <c r="C107" s="72"/>
      <c r="D107" s="72"/>
      <c r="E107" s="72"/>
      <c r="F107" s="72"/>
      <c r="G107" s="72"/>
      <c r="H107" s="72"/>
      <c r="I107" s="72"/>
      <c r="J107" s="72"/>
      <c r="K107" s="72"/>
      <c r="L107" s="72"/>
      <c r="M107" s="72"/>
    </row>
    <row r="108" spans="1:14">
      <c r="B108" s="66"/>
      <c r="C108" s="72"/>
      <c r="D108" s="72"/>
      <c r="E108" s="72"/>
      <c r="F108" s="72"/>
      <c r="G108" s="72"/>
      <c r="H108" s="72"/>
      <c r="I108" s="72"/>
      <c r="J108" s="72"/>
      <c r="K108" s="72"/>
      <c r="L108" s="72"/>
      <c r="M108" s="72"/>
    </row>
    <row r="109" spans="1:14">
      <c r="B109" s="66"/>
      <c r="C109" s="72"/>
      <c r="D109" s="72"/>
      <c r="E109" s="72"/>
      <c r="F109" s="72"/>
      <c r="G109" s="72"/>
      <c r="H109" s="72"/>
      <c r="I109" s="72"/>
      <c r="J109" s="72"/>
      <c r="K109" s="72"/>
      <c r="L109" s="72"/>
      <c r="M109" s="72"/>
      <c r="N109" s="280"/>
    </row>
    <row r="110" spans="1:14">
      <c r="C110" s="72"/>
      <c r="D110" s="72"/>
      <c r="E110" s="72"/>
      <c r="F110" s="72"/>
      <c r="G110" s="72"/>
      <c r="H110" s="72"/>
      <c r="I110" s="72"/>
      <c r="J110" s="72"/>
      <c r="K110" s="72"/>
      <c r="L110" s="72"/>
      <c r="M110" s="72"/>
    </row>
    <row r="111" spans="1:14">
      <c r="B111" s="69"/>
      <c r="C111" s="72"/>
      <c r="D111" s="72"/>
      <c r="E111" s="72"/>
      <c r="F111" s="72"/>
      <c r="G111" s="72"/>
      <c r="H111" s="72"/>
      <c r="I111" s="72"/>
      <c r="J111" s="72"/>
      <c r="K111" s="72"/>
      <c r="L111" s="72"/>
      <c r="M111" s="72"/>
    </row>
    <row r="112" spans="1:14">
      <c r="C112" s="72"/>
      <c r="D112" s="72"/>
      <c r="E112" s="72"/>
      <c r="F112" s="72"/>
      <c r="G112" s="72"/>
      <c r="H112" s="72"/>
      <c r="I112" s="72"/>
      <c r="J112" s="72"/>
      <c r="K112" s="72"/>
      <c r="L112" s="72"/>
      <c r="M112" s="72"/>
    </row>
    <row r="113" spans="3:13">
      <c r="C113" s="72"/>
      <c r="D113" s="72"/>
      <c r="E113" s="72"/>
      <c r="F113" s="72"/>
      <c r="G113" s="72"/>
      <c r="H113" s="72"/>
      <c r="I113" s="72"/>
      <c r="J113" s="72"/>
      <c r="K113" s="72"/>
      <c r="L113" s="72"/>
      <c r="M113" s="72"/>
    </row>
    <row r="114" spans="3:13">
      <c r="C114" s="72"/>
      <c r="D114" s="72"/>
      <c r="E114" s="72"/>
      <c r="F114" s="72"/>
      <c r="G114" s="72"/>
      <c r="H114" s="72"/>
      <c r="I114" s="72"/>
      <c r="J114" s="72"/>
      <c r="K114" s="72"/>
      <c r="L114" s="72"/>
      <c r="M114" s="72"/>
    </row>
    <row r="115" spans="3:13">
      <c r="C115" s="72"/>
      <c r="D115" s="72"/>
      <c r="E115" s="72"/>
      <c r="F115" s="72"/>
      <c r="G115" s="72"/>
      <c r="H115" s="72"/>
      <c r="I115" s="72"/>
      <c r="J115" s="72"/>
      <c r="K115" s="72"/>
      <c r="L115" s="72"/>
      <c r="M115" s="72"/>
    </row>
    <row r="116" spans="3:13">
      <c r="C116" s="72"/>
      <c r="D116" s="72"/>
      <c r="E116" s="72"/>
      <c r="F116" s="72"/>
      <c r="G116" s="72"/>
      <c r="H116" s="72"/>
      <c r="I116" s="72"/>
      <c r="J116" s="72"/>
      <c r="K116" s="72"/>
      <c r="L116" s="72"/>
      <c r="M116" s="72"/>
    </row>
    <row r="117" spans="3:13">
      <c r="C117" s="72"/>
      <c r="D117" s="72"/>
      <c r="E117" s="72"/>
      <c r="F117" s="72"/>
      <c r="G117" s="72"/>
      <c r="H117" s="72"/>
      <c r="I117" s="72"/>
      <c r="J117" s="72"/>
      <c r="K117" s="72"/>
      <c r="L117" s="72"/>
      <c r="M117" s="72"/>
    </row>
    <row r="118" spans="3:13">
      <c r="C118" s="72"/>
      <c r="D118" s="72"/>
      <c r="E118" s="72"/>
      <c r="F118" s="72"/>
      <c r="G118" s="72"/>
      <c r="H118" s="72"/>
      <c r="I118" s="72"/>
      <c r="J118" s="72"/>
      <c r="K118" s="72"/>
      <c r="L118" s="72"/>
      <c r="M118" s="72"/>
    </row>
    <row r="119" spans="3:13">
      <c r="C119" s="72"/>
      <c r="D119" s="72"/>
      <c r="E119" s="72"/>
      <c r="F119" s="72"/>
      <c r="G119" s="72"/>
      <c r="H119" s="72"/>
      <c r="I119" s="72"/>
      <c r="J119" s="72"/>
      <c r="K119" s="72"/>
      <c r="L119" s="72"/>
      <c r="M119" s="72"/>
    </row>
    <row r="120" spans="3:13">
      <c r="C120" s="72"/>
      <c r="D120" s="72"/>
      <c r="E120" s="72"/>
      <c r="F120" s="72"/>
      <c r="G120" s="72"/>
      <c r="H120" s="72"/>
      <c r="I120" s="72"/>
      <c r="J120" s="72"/>
      <c r="K120" s="72"/>
      <c r="L120" s="72"/>
      <c r="M120" s="72"/>
    </row>
    <row r="121" spans="3:13">
      <c r="C121" s="72"/>
      <c r="D121" s="72"/>
      <c r="E121" s="72"/>
      <c r="F121" s="72"/>
      <c r="G121" s="72"/>
      <c r="H121" s="72"/>
      <c r="I121" s="72"/>
      <c r="J121" s="72"/>
      <c r="K121" s="72"/>
      <c r="L121" s="72"/>
      <c r="M121" s="72"/>
    </row>
    <row r="122" spans="3:13">
      <c r="C122" s="72"/>
      <c r="D122" s="72"/>
      <c r="E122" s="72"/>
      <c r="F122" s="72"/>
      <c r="G122" s="72"/>
      <c r="H122" s="72"/>
      <c r="I122" s="72"/>
      <c r="J122" s="72"/>
      <c r="K122" s="72"/>
      <c r="L122" s="72"/>
      <c r="M122" s="72"/>
    </row>
    <row r="123" spans="3:13">
      <c r="C123" s="72"/>
      <c r="D123" s="72"/>
      <c r="E123" s="72"/>
      <c r="F123" s="72"/>
      <c r="G123" s="72"/>
      <c r="H123" s="72"/>
      <c r="I123" s="72"/>
      <c r="J123" s="72"/>
      <c r="K123" s="72"/>
      <c r="L123" s="72"/>
      <c r="M123" s="72"/>
    </row>
    <row r="124" spans="3:13">
      <c r="C124" s="72"/>
      <c r="D124" s="72"/>
      <c r="E124" s="72"/>
      <c r="F124" s="72"/>
      <c r="G124" s="72"/>
      <c r="H124" s="72"/>
      <c r="I124" s="72"/>
      <c r="J124" s="72"/>
      <c r="K124" s="72"/>
      <c r="L124" s="72"/>
      <c r="M124" s="72"/>
    </row>
    <row r="125" spans="3:13">
      <c r="C125" s="72"/>
      <c r="D125" s="72"/>
      <c r="E125" s="72"/>
      <c r="F125" s="72"/>
      <c r="G125" s="72"/>
      <c r="H125" s="72"/>
      <c r="I125" s="72"/>
      <c r="J125" s="72"/>
      <c r="K125" s="72"/>
      <c r="L125" s="72"/>
      <c r="M125" s="72"/>
    </row>
    <row r="126" spans="3:13">
      <c r="C126" s="72"/>
      <c r="D126" s="72"/>
      <c r="E126" s="72"/>
      <c r="F126" s="72"/>
      <c r="G126" s="72"/>
      <c r="H126" s="72"/>
      <c r="I126" s="72"/>
      <c r="J126" s="72"/>
      <c r="K126" s="72"/>
      <c r="L126" s="72"/>
      <c r="M126" s="72"/>
    </row>
    <row r="127" spans="3:13">
      <c r="C127" s="72"/>
      <c r="D127" s="72"/>
      <c r="E127" s="72"/>
      <c r="F127" s="72"/>
      <c r="G127" s="72"/>
      <c r="H127" s="72"/>
      <c r="I127" s="72"/>
      <c r="J127" s="72"/>
      <c r="K127" s="72"/>
      <c r="L127" s="72"/>
      <c r="M127" s="72"/>
    </row>
    <row r="128" spans="3:13">
      <c r="C128" s="72"/>
      <c r="D128" s="72"/>
      <c r="E128" s="72"/>
      <c r="F128" s="72"/>
      <c r="G128" s="72"/>
      <c r="H128" s="72"/>
      <c r="I128" s="72"/>
      <c r="J128" s="72"/>
      <c r="K128" s="72"/>
      <c r="L128" s="72"/>
      <c r="M128" s="72"/>
    </row>
    <row r="129" spans="3:13">
      <c r="C129" s="72"/>
      <c r="D129" s="72"/>
      <c r="E129" s="72"/>
      <c r="F129" s="72"/>
      <c r="G129" s="72"/>
      <c r="H129" s="72"/>
      <c r="I129" s="72"/>
      <c r="J129" s="72"/>
      <c r="K129" s="72"/>
      <c r="L129" s="72"/>
      <c r="M129" s="72"/>
    </row>
    <row r="130" spans="3:13">
      <c r="C130" s="72"/>
      <c r="D130" s="72"/>
      <c r="E130" s="72"/>
      <c r="F130" s="72"/>
      <c r="G130" s="72"/>
      <c r="H130" s="72"/>
      <c r="I130" s="72"/>
      <c r="J130" s="72"/>
      <c r="K130" s="72"/>
      <c r="L130" s="72"/>
      <c r="M130" s="72"/>
    </row>
    <row r="131" spans="3:13">
      <c r="C131" s="72"/>
      <c r="D131" s="72"/>
      <c r="E131" s="72"/>
      <c r="F131" s="72"/>
      <c r="G131" s="72"/>
      <c r="H131" s="72"/>
      <c r="I131" s="72"/>
      <c r="J131" s="72"/>
      <c r="K131" s="72"/>
      <c r="L131" s="72"/>
      <c r="M131" s="72"/>
    </row>
    <row r="132" spans="3:13">
      <c r="C132" s="72"/>
      <c r="D132" s="72"/>
      <c r="E132" s="72"/>
      <c r="F132" s="72"/>
      <c r="G132" s="72"/>
      <c r="H132" s="72"/>
      <c r="I132" s="72"/>
      <c r="J132" s="72"/>
      <c r="K132" s="72"/>
      <c r="L132" s="72"/>
      <c r="M132" s="72"/>
    </row>
    <row r="133" spans="3:13">
      <c r="C133" s="72"/>
      <c r="D133" s="72"/>
      <c r="E133" s="72"/>
      <c r="F133" s="72"/>
      <c r="G133" s="72"/>
      <c r="H133" s="72"/>
      <c r="I133" s="72"/>
      <c r="J133" s="72"/>
      <c r="K133" s="72"/>
      <c r="L133" s="72"/>
      <c r="M133" s="72"/>
    </row>
    <row r="134" spans="3:13">
      <c r="C134" s="72"/>
      <c r="D134" s="72"/>
      <c r="E134" s="72"/>
      <c r="F134" s="72"/>
      <c r="G134" s="72"/>
      <c r="H134" s="72"/>
      <c r="I134" s="72"/>
      <c r="J134" s="72"/>
      <c r="K134" s="72"/>
      <c r="L134" s="72"/>
      <c r="M134" s="72"/>
    </row>
    <row r="135" spans="3:13">
      <c r="C135" s="72"/>
      <c r="D135" s="72"/>
      <c r="E135" s="72"/>
      <c r="F135" s="72"/>
      <c r="G135" s="72"/>
      <c r="H135" s="72"/>
      <c r="I135" s="72"/>
      <c r="J135" s="72"/>
      <c r="K135" s="72"/>
      <c r="L135" s="72"/>
      <c r="M135" s="72"/>
    </row>
    <row r="136" spans="3:13">
      <c r="C136" s="72"/>
      <c r="D136" s="72"/>
      <c r="E136" s="72"/>
      <c r="F136" s="72"/>
      <c r="G136" s="72"/>
      <c r="H136" s="72"/>
      <c r="I136" s="72"/>
      <c r="J136" s="72"/>
      <c r="K136" s="72"/>
      <c r="L136" s="72"/>
      <c r="M136" s="72"/>
    </row>
    <row r="137" spans="3:13">
      <c r="C137" s="72"/>
      <c r="D137" s="72"/>
      <c r="E137" s="72"/>
      <c r="F137" s="72"/>
      <c r="G137" s="72"/>
      <c r="H137" s="72"/>
      <c r="I137" s="72"/>
      <c r="J137" s="72"/>
      <c r="K137" s="72"/>
      <c r="L137" s="72"/>
      <c r="M137" s="72"/>
    </row>
    <row r="138" spans="3:13">
      <c r="C138" s="72"/>
      <c r="D138" s="72"/>
      <c r="E138" s="72"/>
      <c r="F138" s="72"/>
      <c r="G138" s="72"/>
      <c r="H138" s="72"/>
      <c r="I138" s="72"/>
      <c r="J138" s="72"/>
      <c r="K138" s="72"/>
      <c r="L138" s="72"/>
      <c r="M138" s="72"/>
    </row>
    <row r="139" spans="3:13">
      <c r="C139" s="72"/>
      <c r="D139" s="72"/>
      <c r="E139" s="72"/>
      <c r="F139" s="72"/>
      <c r="G139" s="72"/>
      <c r="H139" s="72"/>
      <c r="I139" s="72"/>
      <c r="J139" s="72"/>
      <c r="K139" s="72"/>
      <c r="L139" s="72"/>
      <c r="M139" s="72"/>
    </row>
    <row r="140" spans="3:13">
      <c r="C140" s="72"/>
      <c r="D140" s="72"/>
      <c r="E140" s="72"/>
      <c r="F140" s="72"/>
      <c r="G140" s="72"/>
      <c r="H140" s="72"/>
      <c r="I140" s="72"/>
      <c r="J140" s="72"/>
      <c r="K140" s="72"/>
      <c r="L140" s="72"/>
      <c r="M140" s="72"/>
    </row>
    <row r="141" spans="3:13">
      <c r="C141" s="72"/>
      <c r="D141" s="72"/>
      <c r="E141" s="72"/>
      <c r="F141" s="72"/>
      <c r="G141" s="72"/>
      <c r="H141" s="72"/>
      <c r="I141" s="72"/>
      <c r="J141" s="72"/>
      <c r="K141" s="72"/>
      <c r="L141" s="72"/>
      <c r="M141" s="72"/>
    </row>
    <row r="142" spans="3:13">
      <c r="C142" s="72"/>
      <c r="D142" s="72"/>
      <c r="E142" s="72"/>
      <c r="F142" s="72"/>
      <c r="G142" s="72"/>
      <c r="H142" s="72"/>
      <c r="I142" s="72"/>
      <c r="J142" s="72"/>
      <c r="K142" s="72"/>
      <c r="L142" s="72"/>
      <c r="M142" s="72"/>
    </row>
    <row r="143" spans="3:13">
      <c r="C143" s="72"/>
      <c r="D143" s="72"/>
      <c r="E143" s="72"/>
      <c r="F143" s="72"/>
      <c r="G143" s="72"/>
      <c r="H143" s="72"/>
      <c r="I143" s="72"/>
      <c r="J143" s="72"/>
      <c r="K143" s="72"/>
      <c r="L143" s="72"/>
      <c r="M143" s="72"/>
    </row>
    <row r="144" spans="3:13">
      <c r="C144" s="72"/>
      <c r="D144" s="72"/>
      <c r="E144" s="72"/>
      <c r="F144" s="72"/>
      <c r="G144" s="72"/>
      <c r="H144" s="72"/>
      <c r="I144" s="72"/>
      <c r="J144" s="72"/>
      <c r="K144" s="72"/>
      <c r="L144" s="72"/>
      <c r="M144" s="72"/>
    </row>
    <row r="145" spans="3:13">
      <c r="C145" s="72"/>
      <c r="D145" s="72"/>
      <c r="E145" s="72"/>
      <c r="F145" s="72"/>
      <c r="G145" s="72"/>
      <c r="H145" s="72"/>
      <c r="I145" s="72"/>
      <c r="J145" s="72"/>
      <c r="K145" s="72"/>
      <c r="L145" s="72"/>
      <c r="M145" s="72"/>
    </row>
    <row r="146" spans="3:13">
      <c r="C146" s="72"/>
      <c r="D146" s="72"/>
      <c r="E146" s="72"/>
      <c r="F146" s="72"/>
      <c r="G146" s="72"/>
      <c r="H146" s="72"/>
      <c r="I146" s="72"/>
      <c r="J146" s="72"/>
      <c r="K146" s="72"/>
      <c r="L146" s="72"/>
      <c r="M146" s="72"/>
    </row>
    <row r="147" spans="3:13">
      <c r="C147" s="72"/>
      <c r="D147" s="72"/>
      <c r="E147" s="72"/>
      <c r="F147" s="72"/>
      <c r="G147" s="72"/>
      <c r="H147" s="72"/>
      <c r="I147" s="72"/>
      <c r="J147" s="72"/>
      <c r="K147" s="72"/>
      <c r="L147" s="72"/>
      <c r="M147" s="72"/>
    </row>
    <row r="148" spans="3:13">
      <c r="C148" s="72"/>
      <c r="D148" s="72"/>
      <c r="E148" s="72"/>
      <c r="F148" s="72"/>
      <c r="G148" s="72"/>
      <c r="H148" s="72"/>
      <c r="I148" s="72"/>
      <c r="J148" s="72"/>
      <c r="K148" s="72"/>
      <c r="L148" s="72"/>
      <c r="M148" s="72"/>
    </row>
    <row r="149" spans="3:13">
      <c r="C149" s="72"/>
      <c r="D149" s="72"/>
      <c r="E149" s="72"/>
      <c r="F149" s="72"/>
      <c r="G149" s="72"/>
      <c r="H149" s="72"/>
      <c r="I149" s="72"/>
      <c r="J149" s="72"/>
      <c r="K149" s="72"/>
      <c r="L149" s="72"/>
      <c r="M149" s="72"/>
    </row>
    <row r="150" spans="3:13">
      <c r="C150" s="72"/>
      <c r="D150" s="72"/>
      <c r="E150" s="72"/>
      <c r="F150" s="72"/>
      <c r="G150" s="72"/>
      <c r="H150" s="72"/>
      <c r="I150" s="72"/>
      <c r="J150" s="72"/>
      <c r="K150" s="72"/>
      <c r="L150" s="72"/>
      <c r="M150" s="72"/>
    </row>
    <row r="151" spans="3:13">
      <c r="C151" s="72"/>
      <c r="D151" s="72"/>
      <c r="E151" s="72"/>
      <c r="F151" s="72"/>
      <c r="G151" s="72"/>
      <c r="H151" s="72"/>
      <c r="I151" s="72"/>
      <c r="J151" s="72"/>
      <c r="K151" s="72"/>
      <c r="L151" s="72"/>
      <c r="M151" s="72"/>
    </row>
    <row r="152" spans="3:13">
      <c r="C152" s="72"/>
      <c r="D152" s="72"/>
      <c r="E152" s="72"/>
      <c r="F152" s="72"/>
      <c r="G152" s="72"/>
      <c r="H152" s="72"/>
      <c r="I152" s="72"/>
      <c r="J152" s="72"/>
      <c r="K152" s="72"/>
      <c r="L152" s="72"/>
      <c r="M152" s="72"/>
    </row>
    <row r="153" spans="3:13">
      <c r="C153" s="72"/>
      <c r="D153" s="72"/>
      <c r="E153" s="72"/>
      <c r="F153" s="72"/>
      <c r="G153" s="72"/>
      <c r="H153" s="72"/>
      <c r="I153" s="72"/>
      <c r="J153" s="72"/>
      <c r="K153" s="72"/>
      <c r="L153" s="72"/>
      <c r="M153" s="72"/>
    </row>
    <row r="154" spans="3:13">
      <c r="C154" s="72"/>
      <c r="D154" s="72"/>
      <c r="E154" s="72"/>
      <c r="F154" s="72"/>
      <c r="G154" s="72"/>
      <c r="H154" s="72"/>
      <c r="I154" s="72"/>
      <c r="J154" s="72"/>
      <c r="K154" s="72"/>
      <c r="L154" s="72"/>
      <c r="M154" s="72"/>
    </row>
    <row r="155" spans="3:13">
      <c r="C155" s="72"/>
      <c r="D155" s="72"/>
      <c r="E155" s="72"/>
      <c r="F155" s="72"/>
      <c r="G155" s="72"/>
      <c r="H155" s="72"/>
      <c r="I155" s="72"/>
      <c r="J155" s="72"/>
      <c r="K155" s="72"/>
      <c r="L155" s="72"/>
      <c r="M155" s="72"/>
    </row>
    <row r="156" spans="3:13">
      <c r="C156" s="72"/>
      <c r="D156" s="72"/>
      <c r="E156" s="72"/>
      <c r="F156" s="72"/>
      <c r="G156" s="72"/>
      <c r="H156" s="72"/>
      <c r="I156" s="72"/>
      <c r="J156" s="72"/>
      <c r="K156" s="72"/>
      <c r="L156" s="72"/>
      <c r="M156" s="72"/>
    </row>
    <row r="157" spans="3:13">
      <c r="C157" s="72"/>
      <c r="D157" s="72"/>
      <c r="E157" s="72"/>
      <c r="F157" s="72"/>
      <c r="G157" s="72"/>
      <c r="H157" s="72"/>
      <c r="I157" s="72"/>
      <c r="J157" s="72"/>
      <c r="K157" s="72"/>
      <c r="L157" s="72"/>
      <c r="M157" s="72"/>
    </row>
    <row r="158" spans="3:13">
      <c r="C158" s="72"/>
      <c r="D158" s="72"/>
      <c r="E158" s="72"/>
      <c r="F158" s="72"/>
      <c r="G158" s="72"/>
      <c r="H158" s="72"/>
      <c r="I158" s="72"/>
      <c r="J158" s="72"/>
      <c r="K158" s="72"/>
      <c r="L158" s="72"/>
      <c r="M158" s="72"/>
    </row>
    <row r="159" spans="3:13">
      <c r="C159" s="72"/>
      <c r="D159" s="72"/>
      <c r="E159" s="72"/>
      <c r="F159" s="72"/>
      <c r="G159" s="72"/>
      <c r="H159" s="72"/>
      <c r="I159" s="72"/>
      <c r="J159" s="72"/>
      <c r="K159" s="72"/>
      <c r="L159" s="72"/>
      <c r="M159" s="72"/>
    </row>
    <row r="160" spans="3:13">
      <c r="C160" s="72"/>
      <c r="D160" s="72"/>
      <c r="E160" s="72"/>
      <c r="F160" s="72"/>
      <c r="G160" s="72"/>
      <c r="H160" s="72"/>
      <c r="I160" s="72"/>
      <c r="J160" s="72"/>
      <c r="K160" s="72"/>
      <c r="L160" s="72"/>
      <c r="M160" s="72"/>
    </row>
    <row r="161" spans="3:13">
      <c r="C161" s="72"/>
      <c r="D161" s="72"/>
      <c r="E161" s="72"/>
      <c r="F161" s="72"/>
      <c r="G161" s="72"/>
      <c r="H161" s="72"/>
      <c r="I161" s="72"/>
      <c r="J161" s="72"/>
      <c r="K161" s="72"/>
      <c r="L161" s="72"/>
      <c r="M161" s="72"/>
    </row>
    <row r="162" spans="3:13">
      <c r="C162" s="72"/>
      <c r="D162" s="72"/>
      <c r="E162" s="72"/>
      <c r="F162" s="72"/>
      <c r="G162" s="72"/>
      <c r="H162" s="72"/>
      <c r="I162" s="72"/>
      <c r="J162" s="72"/>
      <c r="K162" s="72"/>
      <c r="L162" s="72"/>
      <c r="M162" s="72"/>
    </row>
    <row r="163" spans="3:13">
      <c r="C163" s="72"/>
      <c r="D163" s="72"/>
      <c r="E163" s="72"/>
      <c r="F163" s="72"/>
      <c r="G163" s="72"/>
      <c r="H163" s="72"/>
      <c r="I163" s="72"/>
      <c r="J163" s="72"/>
      <c r="K163" s="72"/>
      <c r="L163" s="72"/>
      <c r="M163" s="72"/>
    </row>
    <row r="164" spans="3:13">
      <c r="C164" s="72"/>
      <c r="D164" s="72"/>
      <c r="E164" s="72"/>
      <c r="F164" s="72"/>
      <c r="G164" s="72"/>
      <c r="H164" s="72"/>
      <c r="I164" s="72"/>
      <c r="J164" s="72"/>
      <c r="K164" s="72"/>
      <c r="L164" s="72"/>
      <c r="M164" s="72"/>
    </row>
    <row r="165" spans="3:13">
      <c r="C165" s="72"/>
      <c r="D165" s="72"/>
      <c r="E165" s="72"/>
      <c r="F165" s="72"/>
      <c r="G165" s="72"/>
      <c r="H165" s="72"/>
      <c r="I165" s="72"/>
      <c r="J165" s="72"/>
      <c r="K165" s="72"/>
      <c r="L165" s="72"/>
      <c r="M165" s="72"/>
    </row>
    <row r="166" spans="3:13">
      <c r="C166" s="72"/>
      <c r="D166" s="72"/>
      <c r="E166" s="72"/>
      <c r="F166" s="72"/>
      <c r="G166" s="72"/>
      <c r="H166" s="72"/>
      <c r="I166" s="72"/>
      <c r="J166" s="72"/>
      <c r="K166" s="72"/>
      <c r="L166" s="72"/>
      <c r="M166" s="72"/>
    </row>
    <row r="167" spans="3:13">
      <c r="C167" s="72"/>
      <c r="D167" s="72"/>
      <c r="E167" s="72"/>
      <c r="F167" s="72"/>
      <c r="G167" s="72"/>
      <c r="H167" s="72"/>
      <c r="I167" s="72"/>
      <c r="J167" s="72"/>
      <c r="K167" s="72"/>
      <c r="L167" s="72"/>
      <c r="M167" s="72"/>
    </row>
    <row r="168" spans="3:13">
      <c r="C168" s="72"/>
      <c r="D168" s="72"/>
      <c r="E168" s="72"/>
      <c r="F168" s="72"/>
      <c r="G168" s="72"/>
      <c r="H168" s="72"/>
      <c r="I168" s="72"/>
      <c r="J168" s="72"/>
      <c r="K168" s="72"/>
      <c r="L168" s="72"/>
      <c r="M168" s="72"/>
    </row>
    <row r="169" spans="3:13">
      <c r="C169" s="72"/>
      <c r="D169" s="72"/>
      <c r="E169" s="72"/>
      <c r="F169" s="72"/>
      <c r="G169" s="72"/>
      <c r="H169" s="72"/>
      <c r="I169" s="72"/>
      <c r="J169" s="72"/>
      <c r="K169" s="72"/>
      <c r="L169" s="72"/>
      <c r="M169" s="72"/>
    </row>
    <row r="170" spans="3:13">
      <c r="C170" s="72"/>
      <c r="D170" s="72"/>
      <c r="E170" s="72"/>
      <c r="F170" s="72"/>
      <c r="G170" s="72"/>
      <c r="H170" s="72"/>
      <c r="I170" s="72"/>
      <c r="J170" s="72"/>
      <c r="K170" s="72"/>
      <c r="L170" s="72"/>
      <c r="M170" s="72"/>
    </row>
    <row r="171" spans="3:13">
      <c r="C171" s="72"/>
      <c r="D171" s="72"/>
      <c r="E171" s="72"/>
      <c r="F171" s="72"/>
      <c r="G171" s="72"/>
      <c r="H171" s="72"/>
      <c r="I171" s="72"/>
      <c r="J171" s="72"/>
      <c r="K171" s="72"/>
      <c r="L171" s="72"/>
      <c r="M171" s="72"/>
    </row>
    <row r="172" spans="3:13">
      <c r="C172" s="72"/>
      <c r="D172" s="72"/>
      <c r="E172" s="72"/>
      <c r="F172" s="72"/>
      <c r="G172" s="72"/>
      <c r="H172" s="72"/>
      <c r="I172" s="72"/>
      <c r="J172" s="72"/>
      <c r="K172" s="72"/>
      <c r="L172" s="72"/>
      <c r="M172" s="72"/>
    </row>
    <row r="173" spans="3:13">
      <c r="C173" s="72"/>
      <c r="D173" s="72"/>
      <c r="E173" s="72"/>
      <c r="F173" s="72"/>
      <c r="G173" s="72"/>
      <c r="H173" s="72"/>
      <c r="I173" s="72"/>
      <c r="J173" s="72"/>
      <c r="K173" s="72"/>
      <c r="L173" s="72"/>
      <c r="M173" s="72"/>
    </row>
    <row r="174" spans="3:13">
      <c r="C174" s="72"/>
      <c r="D174" s="72"/>
      <c r="E174" s="72"/>
      <c r="F174" s="72"/>
      <c r="G174" s="72"/>
      <c r="H174" s="72"/>
      <c r="I174" s="72"/>
      <c r="J174" s="72"/>
      <c r="K174" s="72"/>
      <c r="L174" s="72"/>
      <c r="M174" s="72"/>
    </row>
    <row r="175" spans="3:13">
      <c r="C175" s="72"/>
      <c r="D175" s="72"/>
      <c r="E175" s="72"/>
      <c r="F175" s="72"/>
      <c r="G175" s="72"/>
      <c r="H175" s="72"/>
      <c r="I175" s="72"/>
      <c r="J175" s="72"/>
      <c r="K175" s="72"/>
      <c r="L175" s="72"/>
      <c r="M175" s="72"/>
    </row>
    <row r="176" spans="3:13">
      <c r="C176" s="72"/>
      <c r="D176" s="72"/>
      <c r="E176" s="72"/>
      <c r="F176" s="72"/>
      <c r="G176" s="72"/>
      <c r="H176" s="72"/>
      <c r="I176" s="72"/>
      <c r="J176" s="72"/>
      <c r="K176" s="72"/>
      <c r="L176" s="72"/>
      <c r="M176" s="72"/>
    </row>
    <row r="177" spans="3:13">
      <c r="C177" s="72"/>
      <c r="D177" s="72"/>
      <c r="E177" s="72"/>
      <c r="F177" s="72"/>
      <c r="G177" s="72"/>
      <c r="H177" s="72"/>
      <c r="I177" s="72"/>
      <c r="J177" s="72"/>
      <c r="K177" s="72"/>
      <c r="L177" s="72"/>
      <c r="M177" s="72"/>
    </row>
    <row r="178" spans="3:13">
      <c r="C178" s="72"/>
      <c r="D178" s="72"/>
      <c r="E178" s="72"/>
      <c r="F178" s="72"/>
      <c r="G178" s="72"/>
      <c r="H178" s="72"/>
      <c r="I178" s="72"/>
      <c r="J178" s="72"/>
      <c r="K178" s="72"/>
      <c r="L178" s="72"/>
      <c r="M178" s="72"/>
    </row>
    <row r="179" spans="3:13">
      <c r="C179" s="72"/>
      <c r="D179" s="72"/>
      <c r="E179" s="72"/>
      <c r="F179" s="72"/>
      <c r="G179" s="72"/>
      <c r="H179" s="72"/>
      <c r="I179" s="72"/>
      <c r="J179" s="72"/>
      <c r="K179" s="72"/>
      <c r="L179" s="72"/>
      <c r="M179" s="72"/>
    </row>
    <row r="180" spans="3:13">
      <c r="C180" s="72"/>
      <c r="D180" s="72"/>
      <c r="E180" s="72"/>
      <c r="F180" s="72"/>
      <c r="G180" s="72"/>
      <c r="H180" s="72"/>
      <c r="I180" s="72"/>
      <c r="J180" s="72"/>
      <c r="K180" s="72"/>
      <c r="L180" s="72"/>
      <c r="M180" s="72"/>
    </row>
    <row r="181" spans="3:13">
      <c r="C181" s="72"/>
      <c r="D181" s="72"/>
      <c r="E181" s="72"/>
      <c r="F181" s="72"/>
      <c r="G181" s="72"/>
      <c r="H181" s="72"/>
      <c r="I181" s="72"/>
      <c r="J181" s="72"/>
      <c r="K181" s="72"/>
      <c r="L181" s="72"/>
      <c r="M181" s="72"/>
    </row>
    <row r="182" spans="3:13">
      <c r="C182" s="72"/>
      <c r="D182" s="72"/>
      <c r="E182" s="72"/>
      <c r="F182" s="72"/>
      <c r="G182" s="72"/>
      <c r="H182" s="72"/>
      <c r="I182" s="72"/>
      <c r="J182" s="72"/>
      <c r="K182" s="72"/>
      <c r="L182" s="72"/>
      <c r="M182" s="72"/>
    </row>
    <row r="183" spans="3:13">
      <c r="C183" s="72"/>
      <c r="D183" s="72"/>
      <c r="E183" s="72"/>
      <c r="F183" s="72"/>
      <c r="G183" s="72"/>
      <c r="H183" s="72"/>
      <c r="I183" s="72"/>
      <c r="J183" s="72"/>
      <c r="K183" s="72"/>
      <c r="L183" s="72"/>
      <c r="M183" s="72"/>
    </row>
    <row r="184" spans="3:13">
      <c r="C184" s="72"/>
      <c r="D184" s="72"/>
      <c r="E184" s="72"/>
      <c r="F184" s="72"/>
      <c r="G184" s="72"/>
      <c r="H184" s="72"/>
      <c r="I184" s="72"/>
      <c r="J184" s="72"/>
      <c r="K184" s="72"/>
      <c r="L184" s="72"/>
      <c r="M184" s="72"/>
    </row>
    <row r="185" spans="3:13">
      <c r="C185" s="72"/>
      <c r="D185" s="72"/>
      <c r="E185" s="72"/>
      <c r="F185" s="72"/>
      <c r="G185" s="72"/>
      <c r="H185" s="72"/>
      <c r="I185" s="72"/>
      <c r="J185" s="72"/>
      <c r="K185" s="72"/>
      <c r="L185" s="72"/>
      <c r="M185" s="72"/>
    </row>
    <row r="186" spans="3:13">
      <c r="C186" s="72"/>
      <c r="D186" s="72"/>
      <c r="E186" s="72"/>
      <c r="F186" s="72"/>
      <c r="G186" s="72"/>
      <c r="H186" s="72"/>
      <c r="I186" s="72"/>
      <c r="J186" s="72"/>
      <c r="K186" s="72"/>
      <c r="L186" s="72"/>
      <c r="M186" s="72"/>
    </row>
    <row r="187" spans="3:13">
      <c r="C187" s="72"/>
      <c r="D187" s="72"/>
      <c r="E187" s="72"/>
      <c r="F187" s="72"/>
      <c r="G187" s="72"/>
      <c r="H187" s="72"/>
      <c r="I187" s="72"/>
      <c r="J187" s="72"/>
      <c r="K187" s="72"/>
      <c r="L187" s="72"/>
      <c r="M187" s="72"/>
    </row>
    <row r="188" spans="3:13">
      <c r="C188" s="72"/>
      <c r="D188" s="72"/>
      <c r="E188" s="72"/>
      <c r="F188" s="72"/>
      <c r="G188" s="72"/>
      <c r="H188" s="72"/>
      <c r="I188" s="72"/>
      <c r="J188" s="72"/>
      <c r="K188" s="72"/>
      <c r="L188" s="72"/>
      <c r="M188" s="72"/>
    </row>
    <row r="189" spans="3:13">
      <c r="C189" s="72"/>
      <c r="D189" s="72"/>
      <c r="E189" s="72"/>
      <c r="F189" s="72"/>
      <c r="G189" s="72"/>
      <c r="H189" s="72"/>
      <c r="I189" s="72"/>
      <c r="J189" s="72"/>
      <c r="K189" s="72"/>
      <c r="L189" s="72"/>
      <c r="M189" s="72"/>
    </row>
    <row r="190" spans="3:13">
      <c r="C190" s="72"/>
      <c r="D190" s="72"/>
      <c r="E190" s="72"/>
      <c r="F190" s="72"/>
      <c r="G190" s="72"/>
      <c r="H190" s="72"/>
      <c r="I190" s="72"/>
      <c r="J190" s="72"/>
      <c r="K190" s="72"/>
      <c r="L190" s="72"/>
      <c r="M190" s="72"/>
    </row>
    <row r="191" spans="3:13">
      <c r="C191" s="72"/>
      <c r="D191" s="72"/>
      <c r="E191" s="72"/>
      <c r="F191" s="72"/>
      <c r="G191" s="72"/>
      <c r="H191" s="72"/>
      <c r="I191" s="72"/>
      <c r="J191" s="72"/>
      <c r="K191" s="72"/>
      <c r="L191" s="72"/>
      <c r="M191" s="72"/>
    </row>
    <row r="192" spans="3:13">
      <c r="C192" s="72"/>
      <c r="D192" s="72"/>
      <c r="E192" s="72"/>
      <c r="F192" s="72"/>
      <c r="G192" s="72"/>
      <c r="H192" s="72"/>
      <c r="I192" s="72"/>
      <c r="J192" s="72"/>
      <c r="K192" s="72"/>
      <c r="L192" s="72"/>
      <c r="M192" s="72"/>
    </row>
    <row r="193" spans="3:13">
      <c r="C193" s="72"/>
      <c r="D193" s="72"/>
      <c r="E193" s="72"/>
      <c r="F193" s="72"/>
      <c r="G193" s="72"/>
      <c r="H193" s="72"/>
      <c r="I193" s="72"/>
      <c r="J193" s="72"/>
      <c r="K193" s="72"/>
      <c r="L193" s="72"/>
      <c r="M193" s="72"/>
    </row>
    <row r="194" spans="3:13">
      <c r="C194" s="72"/>
      <c r="D194" s="72"/>
      <c r="E194" s="72"/>
      <c r="F194" s="72"/>
      <c r="G194" s="72"/>
      <c r="H194" s="72"/>
      <c r="I194" s="72"/>
      <c r="J194" s="72"/>
      <c r="K194" s="72"/>
      <c r="L194" s="72"/>
      <c r="M194" s="72"/>
    </row>
    <row r="195" spans="3:13">
      <c r="C195" s="72"/>
      <c r="D195" s="72"/>
      <c r="E195" s="72"/>
      <c r="F195" s="72"/>
      <c r="G195" s="72"/>
      <c r="H195" s="72"/>
      <c r="I195" s="72"/>
      <c r="J195" s="72"/>
      <c r="K195" s="72"/>
      <c r="L195" s="72"/>
      <c r="M195" s="72"/>
    </row>
    <row r="196" spans="3:13">
      <c r="C196" s="72"/>
      <c r="D196" s="72"/>
      <c r="E196" s="72"/>
      <c r="F196" s="72"/>
      <c r="G196" s="72"/>
      <c r="H196" s="72"/>
      <c r="I196" s="72"/>
      <c r="J196" s="72"/>
      <c r="K196" s="72"/>
      <c r="L196" s="72"/>
      <c r="M196" s="72"/>
    </row>
    <row r="197" spans="3:13">
      <c r="C197" s="72"/>
      <c r="D197" s="72"/>
      <c r="E197" s="72"/>
      <c r="F197" s="72"/>
      <c r="G197" s="72"/>
      <c r="H197" s="72"/>
      <c r="I197" s="72"/>
      <c r="J197" s="72"/>
      <c r="K197" s="72"/>
      <c r="L197" s="72"/>
      <c r="M197" s="72"/>
    </row>
    <row r="198" spans="3:13">
      <c r="C198" s="72"/>
      <c r="D198" s="72"/>
      <c r="E198" s="72"/>
      <c r="F198" s="72"/>
      <c r="G198" s="72"/>
      <c r="H198" s="72"/>
      <c r="I198" s="72"/>
      <c r="J198" s="72"/>
      <c r="K198" s="72"/>
      <c r="L198" s="72"/>
      <c r="M198" s="72"/>
    </row>
    <row r="199" spans="3:13">
      <c r="C199" s="72"/>
      <c r="D199" s="72"/>
      <c r="E199" s="72"/>
      <c r="F199" s="72"/>
      <c r="G199" s="72"/>
      <c r="H199" s="72"/>
      <c r="I199" s="72"/>
      <c r="J199" s="72"/>
      <c r="K199" s="72"/>
      <c r="L199" s="72"/>
      <c r="M199" s="72"/>
    </row>
    <row r="200" spans="3:13">
      <c r="C200" s="72"/>
      <c r="D200" s="72"/>
      <c r="E200" s="72"/>
      <c r="F200" s="72"/>
      <c r="G200" s="72"/>
      <c r="H200" s="72"/>
      <c r="I200" s="72"/>
      <c r="J200" s="72"/>
      <c r="K200" s="72"/>
      <c r="L200" s="72"/>
      <c r="M200" s="72"/>
    </row>
    <row r="201" spans="3:13">
      <c r="C201" s="72"/>
      <c r="D201" s="72"/>
      <c r="E201" s="72"/>
      <c r="F201" s="72"/>
      <c r="G201" s="72"/>
      <c r="H201" s="72"/>
      <c r="I201" s="72"/>
      <c r="J201" s="72"/>
      <c r="K201" s="72"/>
      <c r="L201" s="72"/>
      <c r="M201" s="72"/>
    </row>
    <row r="202" spans="3:13">
      <c r="C202" s="72"/>
      <c r="D202" s="72"/>
      <c r="E202" s="72"/>
      <c r="F202" s="72"/>
      <c r="G202" s="72"/>
      <c r="H202" s="72"/>
      <c r="I202" s="72"/>
      <c r="J202" s="72"/>
      <c r="K202" s="72"/>
      <c r="L202" s="72"/>
      <c r="M202" s="72"/>
    </row>
    <row r="203" spans="3:13">
      <c r="C203" s="72"/>
      <c r="D203" s="72"/>
      <c r="E203" s="72"/>
      <c r="F203" s="72"/>
      <c r="G203" s="72"/>
      <c r="H203" s="72"/>
      <c r="I203" s="72"/>
      <c r="J203" s="72"/>
      <c r="K203" s="72"/>
      <c r="L203" s="72"/>
      <c r="M203" s="72"/>
    </row>
    <row r="204" spans="3:13">
      <c r="C204" s="72"/>
      <c r="D204" s="72"/>
      <c r="E204" s="72"/>
      <c r="F204" s="72"/>
      <c r="G204" s="72"/>
      <c r="H204" s="72"/>
      <c r="I204" s="72"/>
      <c r="J204" s="72"/>
      <c r="K204" s="72"/>
      <c r="L204" s="72"/>
      <c r="M204" s="72"/>
    </row>
    <row r="205" spans="3:13">
      <c r="C205" s="72"/>
      <c r="D205" s="72"/>
      <c r="E205" s="72"/>
      <c r="F205" s="72"/>
      <c r="G205" s="72"/>
      <c r="H205" s="72"/>
      <c r="I205" s="72"/>
      <c r="J205" s="72"/>
      <c r="K205" s="72"/>
      <c r="L205" s="72"/>
      <c r="M205" s="72"/>
    </row>
    <row r="206" spans="3:13">
      <c r="C206" s="72"/>
      <c r="D206" s="72"/>
      <c r="E206" s="72"/>
      <c r="F206" s="72"/>
      <c r="G206" s="72"/>
      <c r="H206" s="72"/>
      <c r="I206" s="72"/>
      <c r="J206" s="72"/>
      <c r="K206" s="72"/>
      <c r="L206" s="72"/>
      <c r="M206" s="72"/>
    </row>
    <row r="207" spans="3:13">
      <c r="C207" s="72"/>
      <c r="D207" s="72"/>
      <c r="E207" s="72"/>
      <c r="F207" s="72"/>
      <c r="G207" s="72"/>
      <c r="H207" s="72"/>
      <c r="I207" s="72"/>
      <c r="J207" s="72"/>
      <c r="K207" s="72"/>
      <c r="L207" s="72"/>
      <c r="M207" s="72"/>
    </row>
    <row r="208" spans="3:13">
      <c r="C208" s="72"/>
      <c r="D208" s="72"/>
      <c r="E208" s="72"/>
      <c r="F208" s="72"/>
      <c r="G208" s="72"/>
      <c r="H208" s="72"/>
      <c r="I208" s="72"/>
      <c r="J208" s="72"/>
      <c r="K208" s="72"/>
      <c r="L208" s="72"/>
      <c r="M208" s="72"/>
    </row>
    <row r="209" spans="3:13">
      <c r="C209" s="72"/>
      <c r="D209" s="72"/>
      <c r="E209" s="72"/>
      <c r="F209" s="72"/>
      <c r="G209" s="72"/>
      <c r="H209" s="72"/>
      <c r="I209" s="72"/>
      <c r="J209" s="72"/>
      <c r="K209" s="72"/>
      <c r="L209" s="72"/>
      <c r="M209" s="72"/>
    </row>
    <row r="210" spans="3:13">
      <c r="C210" s="72"/>
      <c r="D210" s="72"/>
      <c r="E210" s="72"/>
      <c r="F210" s="72"/>
      <c r="G210" s="72"/>
      <c r="H210" s="72"/>
      <c r="I210" s="72"/>
      <c r="J210" s="72"/>
      <c r="K210" s="72"/>
      <c r="L210" s="72"/>
      <c r="M210" s="72"/>
    </row>
    <row r="211" spans="3:13">
      <c r="C211" s="72"/>
      <c r="D211" s="72"/>
      <c r="E211" s="72"/>
      <c r="F211" s="72"/>
      <c r="G211" s="72"/>
      <c r="H211" s="72"/>
      <c r="I211" s="72"/>
      <c r="J211" s="72"/>
      <c r="K211" s="72"/>
      <c r="L211" s="72"/>
      <c r="M211" s="72"/>
    </row>
    <row r="212" spans="3:13">
      <c r="C212" s="72"/>
      <c r="D212" s="72"/>
      <c r="E212" s="72"/>
      <c r="F212" s="72"/>
      <c r="G212" s="72"/>
      <c r="H212" s="72"/>
      <c r="I212" s="72"/>
      <c r="J212" s="72"/>
      <c r="K212" s="72"/>
      <c r="L212" s="72"/>
      <c r="M212" s="72"/>
    </row>
    <row r="213" spans="3:13">
      <c r="C213" s="72"/>
      <c r="D213" s="72"/>
      <c r="E213" s="72"/>
      <c r="F213" s="72"/>
      <c r="G213" s="72"/>
      <c r="H213" s="72"/>
      <c r="I213" s="72"/>
      <c r="J213" s="72"/>
      <c r="K213" s="72"/>
      <c r="L213" s="72"/>
      <c r="M213" s="72"/>
    </row>
    <row r="214" spans="3:13">
      <c r="C214" s="72"/>
      <c r="D214" s="72"/>
      <c r="E214" s="72"/>
      <c r="F214" s="72"/>
      <c r="G214" s="72"/>
      <c r="H214" s="72"/>
      <c r="I214" s="72"/>
      <c r="J214" s="72"/>
      <c r="K214" s="72"/>
      <c r="L214" s="72"/>
      <c r="M214" s="72"/>
    </row>
    <row r="215" spans="3:13">
      <c r="C215" s="72"/>
      <c r="D215" s="72"/>
      <c r="E215" s="72"/>
      <c r="F215" s="72"/>
      <c r="G215" s="72"/>
      <c r="H215" s="72"/>
      <c r="I215" s="72"/>
      <c r="J215" s="72"/>
      <c r="K215" s="72"/>
      <c r="L215" s="72"/>
      <c r="M215" s="72"/>
    </row>
    <row r="216" spans="3:13">
      <c r="C216" s="72"/>
      <c r="D216" s="72"/>
      <c r="E216" s="72"/>
      <c r="F216" s="72"/>
      <c r="G216" s="72"/>
      <c r="H216" s="72"/>
      <c r="I216" s="72"/>
      <c r="J216" s="72"/>
      <c r="K216" s="72"/>
      <c r="L216" s="72"/>
      <c r="M216" s="72"/>
    </row>
    <row r="217" spans="3:13">
      <c r="C217" s="72"/>
      <c r="D217" s="72"/>
      <c r="E217" s="72"/>
      <c r="F217" s="72"/>
      <c r="G217" s="72"/>
      <c r="H217" s="72"/>
      <c r="I217" s="72"/>
      <c r="J217" s="72"/>
      <c r="K217" s="72"/>
      <c r="L217" s="72"/>
      <c r="M217" s="72"/>
    </row>
    <row r="218" spans="3:13">
      <c r="C218" s="72"/>
      <c r="D218" s="72"/>
      <c r="E218" s="72"/>
      <c r="F218" s="72"/>
      <c r="G218" s="72"/>
      <c r="H218" s="72"/>
      <c r="I218" s="72"/>
      <c r="J218" s="72"/>
      <c r="K218" s="72"/>
      <c r="L218" s="72"/>
      <c r="M218" s="72"/>
    </row>
    <row r="219" spans="3:13">
      <c r="C219" s="72"/>
      <c r="D219" s="72"/>
      <c r="E219" s="72"/>
      <c r="F219" s="72"/>
      <c r="G219" s="72"/>
      <c r="H219" s="72"/>
      <c r="I219" s="72"/>
      <c r="J219" s="72"/>
      <c r="K219" s="72"/>
      <c r="L219" s="72"/>
      <c r="M219" s="72"/>
    </row>
    <row r="220" spans="3:13">
      <c r="C220" s="72"/>
      <c r="D220" s="72"/>
      <c r="E220" s="72"/>
      <c r="F220" s="72"/>
      <c r="G220" s="72"/>
      <c r="H220" s="72"/>
      <c r="I220" s="72"/>
      <c r="J220" s="72"/>
      <c r="K220" s="72"/>
      <c r="L220" s="72"/>
      <c r="M220" s="72"/>
    </row>
    <row r="221" spans="3:13">
      <c r="C221" s="72"/>
      <c r="D221" s="72"/>
      <c r="E221" s="72"/>
      <c r="F221" s="72"/>
      <c r="G221" s="72"/>
      <c r="H221" s="72"/>
      <c r="I221" s="72"/>
      <c r="J221" s="72"/>
      <c r="K221" s="72"/>
      <c r="L221" s="72"/>
      <c r="M221" s="72"/>
    </row>
    <row r="222" spans="3:13">
      <c r="C222" s="72"/>
      <c r="D222" s="72"/>
      <c r="E222" s="72"/>
      <c r="F222" s="72"/>
      <c r="G222" s="72"/>
      <c r="H222" s="72"/>
      <c r="I222" s="72"/>
      <c r="J222" s="72"/>
      <c r="K222" s="72"/>
      <c r="L222" s="72"/>
      <c r="M222" s="72"/>
    </row>
    <row r="223" spans="3:13">
      <c r="C223" s="72"/>
      <c r="D223" s="72"/>
      <c r="E223" s="72"/>
      <c r="F223" s="72"/>
      <c r="G223" s="72"/>
      <c r="H223" s="72"/>
      <c r="I223" s="72"/>
      <c r="J223" s="72"/>
      <c r="K223" s="72"/>
      <c r="L223" s="72"/>
      <c r="M223" s="72"/>
    </row>
    <row r="224" spans="3:13">
      <c r="C224" s="72"/>
      <c r="D224" s="72"/>
      <c r="E224" s="72"/>
      <c r="F224" s="72"/>
      <c r="G224" s="72"/>
      <c r="H224" s="72"/>
      <c r="I224" s="72"/>
      <c r="J224" s="72"/>
      <c r="K224" s="72"/>
      <c r="L224" s="72"/>
      <c r="M224" s="72"/>
    </row>
    <row r="225" spans="3:13">
      <c r="C225" s="72"/>
      <c r="D225" s="72"/>
      <c r="E225" s="72"/>
      <c r="F225" s="72"/>
      <c r="G225" s="72"/>
      <c r="H225" s="72"/>
      <c r="I225" s="72"/>
      <c r="J225" s="72"/>
      <c r="K225" s="72"/>
      <c r="L225" s="72"/>
      <c r="M225" s="72"/>
    </row>
    <row r="226" spans="3:13">
      <c r="C226" s="72"/>
      <c r="D226" s="72"/>
      <c r="E226" s="72"/>
      <c r="F226" s="72"/>
      <c r="G226" s="72"/>
      <c r="H226" s="72"/>
      <c r="I226" s="72"/>
      <c r="J226" s="72"/>
      <c r="K226" s="72"/>
      <c r="L226" s="72"/>
      <c r="M226" s="72"/>
    </row>
    <row r="227" spans="3:13">
      <c r="C227" s="72"/>
      <c r="D227" s="72"/>
      <c r="E227" s="72"/>
      <c r="F227" s="72"/>
      <c r="G227" s="72"/>
      <c r="H227" s="72"/>
      <c r="I227" s="72"/>
      <c r="J227" s="72"/>
      <c r="K227" s="72"/>
      <c r="L227" s="72"/>
      <c r="M227" s="72"/>
    </row>
    <row r="228" spans="3:13">
      <c r="C228" s="72"/>
      <c r="D228" s="72"/>
      <c r="E228" s="72"/>
      <c r="F228" s="72"/>
      <c r="G228" s="72"/>
      <c r="H228" s="72"/>
      <c r="I228" s="72"/>
      <c r="J228" s="72"/>
      <c r="K228" s="72"/>
      <c r="L228" s="72"/>
      <c r="M228" s="72"/>
    </row>
    <row r="229" spans="3:13">
      <c r="C229" s="72"/>
      <c r="D229" s="72"/>
      <c r="E229" s="72"/>
      <c r="F229" s="72"/>
      <c r="G229" s="72"/>
      <c r="H229" s="72"/>
      <c r="I229" s="72"/>
      <c r="J229" s="72"/>
      <c r="K229" s="72"/>
      <c r="L229" s="72"/>
      <c r="M229" s="72"/>
    </row>
    <row r="230" spans="3:13">
      <c r="C230" s="72"/>
      <c r="D230" s="72"/>
      <c r="E230" s="72"/>
      <c r="F230" s="72"/>
      <c r="G230" s="72"/>
      <c r="H230" s="72"/>
      <c r="I230" s="72"/>
      <c r="J230" s="72"/>
      <c r="K230" s="72"/>
      <c r="L230" s="72"/>
      <c r="M230" s="72"/>
    </row>
    <row r="231" spans="3:13">
      <c r="C231" s="72"/>
      <c r="D231" s="72"/>
      <c r="E231" s="72"/>
      <c r="F231" s="72"/>
      <c r="G231" s="72"/>
      <c r="H231" s="72"/>
      <c r="I231" s="72"/>
      <c r="J231" s="72"/>
      <c r="K231" s="72"/>
      <c r="L231" s="72"/>
      <c r="M231" s="72"/>
    </row>
    <row r="232" spans="3:13">
      <c r="C232" s="72"/>
      <c r="D232" s="72"/>
      <c r="E232" s="72"/>
      <c r="F232" s="72"/>
      <c r="G232" s="72"/>
      <c r="H232" s="72"/>
      <c r="I232" s="72"/>
      <c r="J232" s="72"/>
      <c r="K232" s="72"/>
      <c r="L232" s="72"/>
      <c r="M232" s="72"/>
    </row>
    <row r="233" spans="3:13">
      <c r="C233" s="72"/>
      <c r="D233" s="72"/>
      <c r="E233" s="72"/>
      <c r="F233" s="72"/>
      <c r="G233" s="72"/>
      <c r="H233" s="72"/>
      <c r="I233" s="72"/>
      <c r="J233" s="72"/>
      <c r="K233" s="72"/>
      <c r="L233" s="72"/>
      <c r="M233" s="72"/>
    </row>
    <row r="234" spans="3:13">
      <c r="C234" s="72"/>
      <c r="D234" s="72"/>
      <c r="E234" s="72"/>
      <c r="F234" s="72"/>
      <c r="G234" s="72"/>
      <c r="H234" s="72"/>
      <c r="I234" s="72"/>
      <c r="J234" s="72"/>
      <c r="K234" s="72"/>
      <c r="L234" s="72"/>
      <c r="M234" s="72"/>
    </row>
    <row r="235" spans="3:13">
      <c r="C235" s="72"/>
      <c r="D235" s="72"/>
      <c r="E235" s="72"/>
      <c r="F235" s="72"/>
      <c r="G235" s="72"/>
      <c r="H235" s="72"/>
      <c r="I235" s="72"/>
      <c r="J235" s="72"/>
      <c r="K235" s="72"/>
      <c r="L235" s="72"/>
      <c r="M235" s="72"/>
    </row>
    <row r="236" spans="3:13">
      <c r="C236" s="72"/>
      <c r="D236" s="72"/>
      <c r="E236" s="72"/>
      <c r="F236" s="72"/>
      <c r="G236" s="72"/>
      <c r="H236" s="72"/>
      <c r="I236" s="72"/>
      <c r="J236" s="72"/>
      <c r="K236" s="72"/>
      <c r="L236" s="72"/>
      <c r="M236" s="72"/>
    </row>
    <row r="237" spans="3:13">
      <c r="C237" s="72"/>
      <c r="D237" s="72"/>
      <c r="E237" s="72"/>
      <c r="F237" s="72"/>
      <c r="G237" s="72"/>
      <c r="H237" s="72"/>
      <c r="I237" s="72"/>
      <c r="J237" s="72"/>
      <c r="K237" s="72"/>
      <c r="L237" s="72"/>
      <c r="M237" s="72"/>
    </row>
    <row r="238" spans="3:13">
      <c r="C238" s="72"/>
      <c r="D238" s="72"/>
      <c r="E238" s="72"/>
      <c r="F238" s="72"/>
      <c r="G238" s="72"/>
      <c r="H238" s="72"/>
      <c r="I238" s="72"/>
      <c r="J238" s="72"/>
      <c r="K238" s="72"/>
      <c r="L238" s="72"/>
      <c r="M238" s="72"/>
    </row>
    <row r="239" spans="3:13">
      <c r="C239" s="72"/>
      <c r="D239" s="72"/>
      <c r="E239" s="72"/>
      <c r="F239" s="72"/>
      <c r="G239" s="72"/>
      <c r="H239" s="72"/>
      <c r="I239" s="72"/>
      <c r="J239" s="72"/>
      <c r="K239" s="72"/>
      <c r="L239" s="72"/>
      <c r="M239" s="72"/>
    </row>
    <row r="240" spans="3:13">
      <c r="C240" s="72"/>
      <c r="D240" s="72"/>
      <c r="E240" s="72"/>
      <c r="F240" s="72"/>
      <c r="G240" s="72"/>
      <c r="H240" s="72"/>
      <c r="I240" s="72"/>
      <c r="J240" s="72"/>
      <c r="K240" s="72"/>
      <c r="L240" s="72"/>
      <c r="M240" s="72"/>
    </row>
    <row r="241" spans="3:13">
      <c r="C241" s="72"/>
      <c r="D241" s="72"/>
      <c r="E241" s="72"/>
      <c r="F241" s="72"/>
      <c r="G241" s="72"/>
      <c r="H241" s="72"/>
      <c r="I241" s="72"/>
      <c r="J241" s="72"/>
      <c r="K241" s="72"/>
      <c r="L241" s="72"/>
      <c r="M241" s="72"/>
    </row>
    <row r="242" spans="3:13">
      <c r="C242" s="72"/>
      <c r="D242" s="72"/>
      <c r="E242" s="72"/>
      <c r="F242" s="72"/>
      <c r="G242" s="72"/>
      <c r="H242" s="72"/>
      <c r="I242" s="72"/>
      <c r="J242" s="72"/>
      <c r="K242" s="72"/>
      <c r="L242" s="72"/>
      <c r="M242" s="72"/>
    </row>
    <row r="243" spans="3:13">
      <c r="C243" s="72"/>
      <c r="D243" s="72"/>
      <c r="E243" s="72"/>
      <c r="F243" s="72"/>
      <c r="G243" s="72"/>
      <c r="H243" s="72"/>
      <c r="I243" s="72"/>
      <c r="J243" s="72"/>
      <c r="K243" s="72"/>
      <c r="L243" s="72"/>
      <c r="M243" s="72"/>
    </row>
    <row r="244" spans="3:13">
      <c r="C244" s="72"/>
      <c r="D244" s="72"/>
      <c r="E244" s="72"/>
      <c r="F244" s="72"/>
      <c r="G244" s="72"/>
      <c r="H244" s="72"/>
      <c r="I244" s="72"/>
      <c r="J244" s="72"/>
      <c r="K244" s="72"/>
      <c r="L244" s="72"/>
      <c r="M244" s="72"/>
    </row>
    <row r="245" spans="3:13">
      <c r="C245" s="72"/>
      <c r="D245" s="72"/>
      <c r="E245" s="72"/>
      <c r="F245" s="72"/>
      <c r="G245" s="72"/>
      <c r="H245" s="72"/>
      <c r="I245" s="72"/>
      <c r="J245" s="72"/>
      <c r="K245" s="72"/>
      <c r="L245" s="72"/>
      <c r="M245" s="72"/>
    </row>
    <row r="246" spans="3:13">
      <c r="C246" s="72"/>
      <c r="D246" s="72"/>
      <c r="E246" s="72"/>
      <c r="F246" s="72"/>
      <c r="G246" s="72"/>
      <c r="H246" s="72"/>
      <c r="I246" s="72"/>
      <c r="J246" s="72"/>
      <c r="K246" s="72"/>
      <c r="L246" s="72"/>
      <c r="M246" s="72"/>
    </row>
    <row r="247" spans="3:13">
      <c r="C247" s="72"/>
      <c r="D247" s="72"/>
      <c r="E247" s="72"/>
      <c r="F247" s="72"/>
      <c r="G247" s="72"/>
      <c r="H247" s="72"/>
      <c r="I247" s="72"/>
      <c r="J247" s="72"/>
      <c r="K247" s="72"/>
      <c r="L247" s="72"/>
      <c r="M247" s="72"/>
    </row>
    <row r="248" spans="3:13">
      <c r="C248" s="72"/>
      <c r="D248" s="72"/>
      <c r="E248" s="72"/>
      <c r="F248" s="72"/>
      <c r="G248" s="72"/>
      <c r="H248" s="72"/>
      <c r="I248" s="72"/>
      <c r="J248" s="72"/>
      <c r="K248" s="72"/>
      <c r="L248" s="72"/>
      <c r="M248" s="72"/>
    </row>
    <row r="249" spans="3:13">
      <c r="C249" s="72"/>
      <c r="D249" s="72"/>
      <c r="E249" s="72"/>
      <c r="F249" s="72"/>
      <c r="G249" s="72"/>
      <c r="H249" s="72"/>
      <c r="I249" s="72"/>
      <c r="J249" s="72"/>
      <c r="K249" s="72"/>
      <c r="L249" s="72"/>
      <c r="M249" s="72"/>
    </row>
    <row r="250" spans="3:13">
      <c r="C250" s="72"/>
      <c r="D250" s="72"/>
      <c r="E250" s="72"/>
      <c r="F250" s="72"/>
      <c r="G250" s="72"/>
      <c r="H250" s="72"/>
      <c r="I250" s="72"/>
      <c r="J250" s="72"/>
      <c r="K250" s="72"/>
      <c r="L250" s="72"/>
      <c r="M250" s="72"/>
    </row>
    <row r="251" spans="3:13">
      <c r="C251" s="72"/>
      <c r="D251" s="72"/>
      <c r="E251" s="72"/>
      <c r="F251" s="72"/>
      <c r="G251" s="72"/>
      <c r="H251" s="72"/>
      <c r="I251" s="72"/>
      <c r="J251" s="72"/>
      <c r="K251" s="72"/>
      <c r="L251" s="72"/>
      <c r="M251" s="72"/>
    </row>
    <row r="252" spans="3:13">
      <c r="C252" s="72"/>
      <c r="D252" s="72"/>
      <c r="E252" s="72"/>
      <c r="F252" s="72"/>
      <c r="G252" s="72"/>
      <c r="H252" s="72"/>
      <c r="I252" s="72"/>
      <c r="J252" s="72"/>
      <c r="K252" s="72"/>
      <c r="L252" s="72"/>
      <c r="M252" s="72"/>
    </row>
    <row r="253" spans="3:13">
      <c r="C253" s="72"/>
      <c r="D253" s="72"/>
      <c r="E253" s="72"/>
      <c r="F253" s="72"/>
      <c r="G253" s="72"/>
      <c r="H253" s="72"/>
      <c r="I253" s="72"/>
      <c r="J253" s="72"/>
      <c r="K253" s="72"/>
      <c r="L253" s="72"/>
      <c r="M253" s="72"/>
    </row>
    <row r="254" spans="3:13">
      <c r="C254" s="72"/>
      <c r="D254" s="72"/>
      <c r="E254" s="72"/>
      <c r="F254" s="72"/>
      <c r="G254" s="72"/>
      <c r="H254" s="72"/>
      <c r="I254" s="72"/>
      <c r="J254" s="72"/>
      <c r="K254" s="72"/>
      <c r="L254" s="72"/>
      <c r="M254" s="72"/>
    </row>
    <row r="255" spans="3:13">
      <c r="C255" s="72"/>
      <c r="D255" s="72"/>
      <c r="E255" s="72"/>
      <c r="F255" s="72"/>
      <c r="G255" s="72"/>
      <c r="H255" s="72"/>
      <c r="I255" s="72"/>
      <c r="J255" s="72"/>
      <c r="K255" s="72"/>
      <c r="L255" s="72"/>
      <c r="M255" s="72"/>
    </row>
    <row r="256" spans="3:13">
      <c r="C256" s="72"/>
      <c r="D256" s="72"/>
      <c r="E256" s="72"/>
      <c r="F256" s="72"/>
      <c r="G256" s="72"/>
      <c r="H256" s="72"/>
      <c r="I256" s="72"/>
      <c r="J256" s="72"/>
      <c r="K256" s="72"/>
      <c r="L256" s="72"/>
      <c r="M256" s="72"/>
    </row>
    <row r="257" spans="3:13">
      <c r="C257" s="72"/>
      <c r="D257" s="72"/>
      <c r="E257" s="72"/>
      <c r="F257" s="72"/>
      <c r="G257" s="72"/>
      <c r="H257" s="72"/>
      <c r="I257" s="72"/>
      <c r="J257" s="72"/>
      <c r="K257" s="72"/>
      <c r="L257" s="72"/>
      <c r="M257" s="72"/>
    </row>
    <row r="258" spans="3:13">
      <c r="C258" s="72"/>
      <c r="D258" s="72"/>
      <c r="E258" s="72"/>
      <c r="F258" s="72"/>
      <c r="G258" s="72"/>
      <c r="H258" s="72"/>
      <c r="I258" s="72"/>
      <c r="J258" s="72"/>
      <c r="K258" s="72"/>
      <c r="L258" s="72"/>
      <c r="M258" s="72"/>
    </row>
    <row r="259" spans="3:13">
      <c r="C259" s="72"/>
      <c r="D259" s="72"/>
      <c r="E259" s="72"/>
      <c r="F259" s="72"/>
      <c r="G259" s="72"/>
      <c r="H259" s="72"/>
      <c r="I259" s="72"/>
      <c r="J259" s="72"/>
      <c r="K259" s="72"/>
      <c r="L259" s="72"/>
      <c r="M259" s="72"/>
    </row>
    <row r="260" spans="3:13">
      <c r="C260" s="72"/>
      <c r="D260" s="72"/>
      <c r="E260" s="72"/>
      <c r="F260" s="72"/>
      <c r="G260" s="72"/>
      <c r="H260" s="72"/>
      <c r="I260" s="72"/>
      <c r="J260" s="72"/>
      <c r="K260" s="72"/>
      <c r="L260" s="72"/>
      <c r="M260" s="72"/>
    </row>
    <row r="261" spans="3:13">
      <c r="C261" s="72"/>
      <c r="D261" s="72"/>
      <c r="E261" s="72"/>
      <c r="F261" s="72"/>
      <c r="G261" s="72"/>
      <c r="H261" s="72"/>
      <c r="I261" s="72"/>
      <c r="J261" s="72"/>
      <c r="K261" s="72"/>
      <c r="L261" s="72"/>
      <c r="M261" s="72"/>
    </row>
    <row r="262" spans="3:13">
      <c r="C262" s="72"/>
      <c r="D262" s="72"/>
      <c r="E262" s="72"/>
      <c r="F262" s="72"/>
      <c r="G262" s="72"/>
      <c r="H262" s="72"/>
      <c r="I262" s="72"/>
      <c r="J262" s="72"/>
      <c r="K262" s="72"/>
      <c r="L262" s="72"/>
      <c r="M262" s="72"/>
    </row>
    <row r="263" spans="3:13">
      <c r="C263" s="72"/>
      <c r="D263" s="72"/>
      <c r="E263" s="72"/>
      <c r="F263" s="72"/>
      <c r="G263" s="72"/>
      <c r="H263" s="72"/>
      <c r="I263" s="72"/>
      <c r="J263" s="72"/>
      <c r="K263" s="72"/>
      <c r="L263" s="72"/>
      <c r="M263" s="72"/>
    </row>
    <row r="264" spans="3:13">
      <c r="C264" s="72"/>
      <c r="D264" s="72"/>
      <c r="E264" s="72"/>
      <c r="F264" s="72"/>
      <c r="G264" s="72"/>
      <c r="H264" s="72"/>
      <c r="I264" s="72"/>
      <c r="J264" s="72"/>
      <c r="K264" s="72"/>
      <c r="L264" s="72"/>
      <c r="M264" s="72"/>
    </row>
    <row r="265" spans="3:13">
      <c r="C265" s="72"/>
      <c r="D265" s="72"/>
      <c r="E265" s="72"/>
      <c r="F265" s="72"/>
      <c r="G265" s="72"/>
      <c r="H265" s="72"/>
      <c r="I265" s="72"/>
      <c r="J265" s="72"/>
      <c r="K265" s="72"/>
      <c r="L265" s="72"/>
      <c r="M265" s="72"/>
    </row>
    <row r="266" spans="3:13">
      <c r="C266" s="72"/>
      <c r="D266" s="72"/>
      <c r="E266" s="72"/>
      <c r="F266" s="72"/>
      <c r="G266" s="72"/>
      <c r="H266" s="72"/>
      <c r="I266" s="72"/>
      <c r="J266" s="72"/>
      <c r="K266" s="72"/>
      <c r="L266" s="72"/>
      <c r="M266" s="72"/>
    </row>
    <row r="267" spans="3:13">
      <c r="C267" s="72"/>
      <c r="D267" s="72"/>
      <c r="E267" s="72"/>
      <c r="F267" s="72"/>
      <c r="G267" s="72"/>
      <c r="H267" s="72"/>
      <c r="I267" s="72"/>
      <c r="J267" s="72"/>
      <c r="K267" s="72"/>
      <c r="L267" s="72"/>
      <c r="M267" s="72"/>
    </row>
    <row r="268" spans="3:13">
      <c r="C268" s="72"/>
      <c r="D268" s="72"/>
      <c r="E268" s="72"/>
      <c r="F268" s="72"/>
      <c r="G268" s="72"/>
      <c r="H268" s="72"/>
      <c r="I268" s="72"/>
      <c r="J268" s="72"/>
      <c r="K268" s="72"/>
      <c r="L268" s="72"/>
      <c r="M268" s="72"/>
    </row>
    <row r="269" spans="3:13">
      <c r="C269" s="72"/>
      <c r="D269" s="72"/>
      <c r="E269" s="72"/>
      <c r="F269" s="72"/>
      <c r="G269" s="72"/>
      <c r="H269" s="72"/>
      <c r="I269" s="72"/>
      <c r="J269" s="72"/>
      <c r="K269" s="72"/>
      <c r="L269" s="72"/>
      <c r="M269" s="72"/>
    </row>
    <row r="270" spans="3:13">
      <c r="C270" s="72"/>
      <c r="D270" s="72"/>
      <c r="E270" s="72"/>
      <c r="F270" s="72"/>
      <c r="G270" s="72"/>
      <c r="H270" s="72"/>
      <c r="I270" s="72"/>
      <c r="J270" s="72"/>
      <c r="K270" s="72"/>
      <c r="L270" s="72"/>
      <c r="M270" s="72"/>
    </row>
    <row r="271" spans="3:13">
      <c r="C271" s="72"/>
      <c r="D271" s="72"/>
      <c r="E271" s="72"/>
      <c r="F271" s="72"/>
      <c r="G271" s="72"/>
      <c r="H271" s="72"/>
      <c r="I271" s="72"/>
      <c r="J271" s="72"/>
      <c r="K271" s="72"/>
      <c r="L271" s="72"/>
      <c r="M271" s="72"/>
    </row>
    <row r="272" spans="3:13">
      <c r="C272" s="72"/>
      <c r="D272" s="72"/>
      <c r="E272" s="72"/>
      <c r="F272" s="72"/>
      <c r="G272" s="72"/>
      <c r="H272" s="72"/>
      <c r="I272" s="72"/>
      <c r="J272" s="72"/>
      <c r="K272" s="72"/>
      <c r="L272" s="72"/>
      <c r="M272" s="72"/>
    </row>
    <row r="273" spans="3:13">
      <c r="C273" s="72"/>
      <c r="D273" s="72"/>
      <c r="E273" s="72"/>
      <c r="F273" s="72"/>
      <c r="G273" s="72"/>
      <c r="H273" s="72"/>
      <c r="I273" s="72"/>
      <c r="J273" s="72"/>
      <c r="K273" s="72"/>
      <c r="L273" s="72"/>
      <c r="M273" s="72"/>
    </row>
    <row r="274" spans="3:13">
      <c r="C274" s="72"/>
      <c r="D274" s="72"/>
      <c r="E274" s="72"/>
      <c r="F274" s="72"/>
      <c r="G274" s="72"/>
      <c r="H274" s="72"/>
      <c r="I274" s="72"/>
      <c r="J274" s="72"/>
      <c r="K274" s="72"/>
      <c r="L274" s="72"/>
      <c r="M274" s="72"/>
    </row>
    <row r="275" spans="3:13">
      <c r="C275" s="72"/>
      <c r="D275" s="72"/>
      <c r="E275" s="72"/>
      <c r="F275" s="72"/>
      <c r="G275" s="72"/>
      <c r="H275" s="72"/>
      <c r="I275" s="72"/>
      <c r="J275" s="72"/>
      <c r="K275" s="72"/>
      <c r="L275" s="72"/>
      <c r="M275" s="72"/>
    </row>
    <row r="276" spans="3:13">
      <c r="C276" s="72"/>
      <c r="D276" s="72"/>
      <c r="E276" s="72"/>
      <c r="F276" s="72"/>
      <c r="G276" s="72"/>
      <c r="H276" s="72"/>
      <c r="I276" s="72"/>
      <c r="J276" s="72"/>
      <c r="K276" s="72"/>
      <c r="L276" s="72"/>
      <c r="M276" s="72"/>
    </row>
    <row r="277" spans="3:13">
      <c r="C277" s="72"/>
      <c r="D277" s="72"/>
      <c r="E277" s="72"/>
      <c r="F277" s="72"/>
      <c r="G277" s="72"/>
      <c r="H277" s="72"/>
      <c r="I277" s="72"/>
      <c r="J277" s="72"/>
      <c r="K277" s="72"/>
      <c r="L277" s="72"/>
      <c r="M277" s="72"/>
    </row>
    <row r="278" spans="3:13">
      <c r="C278" s="72"/>
      <c r="D278" s="72"/>
      <c r="E278" s="72"/>
      <c r="F278" s="72"/>
      <c r="G278" s="72"/>
      <c r="H278" s="72"/>
      <c r="I278" s="72"/>
      <c r="J278" s="72"/>
      <c r="K278" s="72"/>
      <c r="L278" s="72"/>
      <c r="M278" s="72"/>
    </row>
    <row r="279" spans="3:13">
      <c r="C279" s="72"/>
      <c r="D279" s="72"/>
      <c r="E279" s="72"/>
      <c r="F279" s="72"/>
      <c r="G279" s="72"/>
      <c r="H279" s="72"/>
      <c r="I279" s="72"/>
      <c r="J279" s="72"/>
      <c r="K279" s="72"/>
      <c r="L279" s="72"/>
      <c r="M279" s="72"/>
    </row>
    <row r="280" spans="3:13">
      <c r="C280" s="72"/>
      <c r="D280" s="72"/>
      <c r="E280" s="72"/>
      <c r="F280" s="72"/>
      <c r="G280" s="72"/>
      <c r="H280" s="72"/>
      <c r="I280" s="72"/>
      <c r="J280" s="72"/>
      <c r="K280" s="72"/>
      <c r="L280" s="72"/>
      <c r="M280" s="72"/>
    </row>
    <row r="281" spans="3:13">
      <c r="C281" s="72"/>
      <c r="D281" s="72"/>
      <c r="E281" s="72"/>
      <c r="F281" s="72"/>
      <c r="G281" s="72"/>
      <c r="H281" s="72"/>
      <c r="I281" s="72"/>
      <c r="J281" s="72"/>
      <c r="K281" s="72"/>
      <c r="L281" s="72"/>
      <c r="M281" s="72"/>
    </row>
    <row r="282" spans="3:13">
      <c r="C282" s="72"/>
      <c r="D282" s="72"/>
      <c r="E282" s="72"/>
      <c r="F282" s="72"/>
      <c r="G282" s="72"/>
      <c r="H282" s="72"/>
      <c r="I282" s="72"/>
      <c r="J282" s="72"/>
      <c r="K282" s="72"/>
      <c r="L282" s="72"/>
      <c r="M282" s="72"/>
    </row>
    <row r="283" spans="3:13">
      <c r="C283" s="72"/>
      <c r="D283" s="72"/>
      <c r="E283" s="72"/>
      <c r="F283" s="72"/>
      <c r="G283" s="72"/>
      <c r="H283" s="72"/>
      <c r="I283" s="72"/>
      <c r="J283" s="72"/>
      <c r="K283" s="72"/>
      <c r="L283" s="72"/>
      <c r="M283" s="72"/>
    </row>
    <row r="284" spans="3:13">
      <c r="C284" s="72"/>
      <c r="D284" s="72"/>
      <c r="E284" s="72"/>
      <c r="F284" s="72"/>
      <c r="G284" s="72"/>
      <c r="H284" s="72"/>
      <c r="I284" s="72"/>
      <c r="J284" s="72"/>
      <c r="K284" s="72"/>
      <c r="L284" s="72"/>
      <c r="M284" s="72"/>
    </row>
    <row r="285" spans="3:13">
      <c r="C285" s="72"/>
      <c r="D285" s="72"/>
      <c r="E285" s="72"/>
      <c r="F285" s="72"/>
      <c r="G285" s="72"/>
      <c r="H285" s="72"/>
      <c r="I285" s="72"/>
      <c r="J285" s="72"/>
      <c r="K285" s="72"/>
      <c r="L285" s="72"/>
      <c r="M285" s="72"/>
    </row>
    <row r="286" spans="3:13">
      <c r="C286" s="72"/>
      <c r="D286" s="72"/>
      <c r="E286" s="72"/>
      <c r="F286" s="72"/>
      <c r="G286" s="72"/>
      <c r="H286" s="72"/>
      <c r="I286" s="72"/>
      <c r="J286" s="72"/>
      <c r="K286" s="72"/>
      <c r="L286" s="72"/>
      <c r="M286" s="72"/>
    </row>
    <row r="287" spans="3:13">
      <c r="C287" s="72"/>
      <c r="D287" s="72"/>
      <c r="E287" s="72"/>
      <c r="F287" s="72"/>
      <c r="G287" s="72"/>
      <c r="H287" s="72"/>
      <c r="I287" s="72"/>
      <c r="J287" s="72"/>
      <c r="K287" s="72"/>
      <c r="L287" s="72"/>
      <c r="M287" s="72"/>
    </row>
    <row r="288" spans="3:13">
      <c r="C288" s="72"/>
      <c r="D288" s="72"/>
      <c r="E288" s="72"/>
      <c r="F288" s="72"/>
      <c r="G288" s="72"/>
      <c r="H288" s="72"/>
      <c r="I288" s="72"/>
      <c r="J288" s="72"/>
      <c r="K288" s="72"/>
      <c r="L288" s="72"/>
      <c r="M288" s="72"/>
    </row>
    <row r="289" spans="3:13">
      <c r="C289" s="72"/>
      <c r="D289" s="72"/>
      <c r="E289" s="72"/>
      <c r="F289" s="72"/>
      <c r="G289" s="72"/>
      <c r="H289" s="72"/>
      <c r="I289" s="72"/>
      <c r="J289" s="72"/>
      <c r="K289" s="72"/>
      <c r="L289" s="72"/>
      <c r="M289" s="72"/>
    </row>
    <row r="290" spans="3:13">
      <c r="C290" s="72"/>
      <c r="D290" s="72"/>
      <c r="E290" s="72"/>
      <c r="F290" s="72"/>
      <c r="G290" s="72"/>
      <c r="H290" s="72"/>
      <c r="I290" s="72"/>
      <c r="J290" s="72"/>
      <c r="K290" s="72"/>
      <c r="L290" s="72"/>
      <c r="M290" s="72"/>
    </row>
    <row r="291" spans="3:13">
      <c r="C291" s="72"/>
      <c r="D291" s="72"/>
      <c r="E291" s="72"/>
      <c r="F291" s="72"/>
      <c r="G291" s="72"/>
      <c r="H291" s="72"/>
      <c r="I291" s="72"/>
      <c r="J291" s="72"/>
      <c r="K291" s="72"/>
      <c r="L291" s="72"/>
      <c r="M291" s="72"/>
    </row>
    <row r="292" spans="3:13">
      <c r="C292" s="72"/>
      <c r="D292" s="72"/>
      <c r="E292" s="72"/>
      <c r="F292" s="72"/>
      <c r="G292" s="72"/>
      <c r="H292" s="72"/>
      <c r="I292" s="72"/>
      <c r="J292" s="72"/>
      <c r="K292" s="72"/>
      <c r="L292" s="72"/>
      <c r="M292" s="72"/>
    </row>
    <row r="293" spans="3:13">
      <c r="C293" s="72"/>
      <c r="D293" s="72"/>
      <c r="E293" s="72"/>
      <c r="F293" s="72"/>
      <c r="G293" s="72"/>
      <c r="H293" s="72"/>
      <c r="I293" s="72"/>
      <c r="J293" s="72"/>
      <c r="K293" s="72"/>
      <c r="L293" s="72"/>
      <c r="M293" s="72"/>
    </row>
    <row r="294" spans="3:13">
      <c r="C294" s="72"/>
      <c r="D294" s="72"/>
      <c r="E294" s="72"/>
      <c r="F294" s="72"/>
      <c r="G294" s="72"/>
      <c r="H294" s="72"/>
      <c r="I294" s="72"/>
      <c r="J294" s="72"/>
      <c r="K294" s="72"/>
      <c r="L294" s="72"/>
      <c r="M294" s="72"/>
    </row>
    <row r="295" spans="3:13">
      <c r="C295" s="72"/>
      <c r="D295" s="72"/>
      <c r="E295" s="72"/>
      <c r="F295" s="72"/>
      <c r="G295" s="72"/>
      <c r="H295" s="72"/>
      <c r="I295" s="72"/>
      <c r="J295" s="72"/>
      <c r="K295" s="72"/>
      <c r="L295" s="72"/>
      <c r="M295" s="72"/>
    </row>
    <row r="296" spans="3:13">
      <c r="C296" s="72"/>
      <c r="D296" s="72"/>
      <c r="E296" s="72"/>
      <c r="F296" s="72"/>
      <c r="G296" s="72"/>
      <c r="H296" s="72"/>
      <c r="I296" s="72"/>
      <c r="J296" s="72"/>
      <c r="K296" s="72"/>
      <c r="L296" s="72"/>
      <c r="M296" s="72"/>
    </row>
    <row r="297" spans="3:13">
      <c r="C297" s="72"/>
      <c r="D297" s="72"/>
      <c r="E297" s="72"/>
      <c r="F297" s="72"/>
      <c r="G297" s="72"/>
      <c r="H297" s="72"/>
      <c r="I297" s="72"/>
      <c r="J297" s="72"/>
      <c r="K297" s="72"/>
      <c r="L297" s="72"/>
      <c r="M297" s="72"/>
    </row>
    <row r="298" spans="3:13">
      <c r="C298" s="72"/>
      <c r="D298" s="72"/>
      <c r="E298" s="72"/>
      <c r="F298" s="72"/>
      <c r="G298" s="72"/>
      <c r="H298" s="72"/>
      <c r="I298" s="72"/>
      <c r="J298" s="72"/>
      <c r="K298" s="72"/>
      <c r="L298" s="72"/>
      <c r="M298" s="72"/>
    </row>
    <row r="299" spans="3:13">
      <c r="C299" s="72"/>
      <c r="D299" s="72"/>
      <c r="E299" s="72"/>
      <c r="F299" s="72"/>
      <c r="G299" s="72"/>
      <c r="H299" s="72"/>
      <c r="I299" s="72"/>
      <c r="J299" s="72"/>
      <c r="K299" s="72"/>
      <c r="L299" s="72"/>
      <c r="M299" s="72"/>
    </row>
    <row r="300" spans="3:13">
      <c r="C300" s="72"/>
      <c r="D300" s="72"/>
      <c r="E300" s="72"/>
      <c r="F300" s="72"/>
      <c r="G300" s="72"/>
      <c r="H300" s="72"/>
      <c r="I300" s="72"/>
      <c r="J300" s="72"/>
      <c r="K300" s="72"/>
      <c r="L300" s="72"/>
      <c r="M300" s="72"/>
    </row>
    <row r="301" spans="3:13">
      <c r="C301" s="72"/>
      <c r="D301" s="72"/>
      <c r="E301" s="72"/>
      <c r="F301" s="72"/>
      <c r="G301" s="72"/>
      <c r="H301" s="72"/>
      <c r="I301" s="72"/>
      <c r="J301" s="72"/>
      <c r="K301" s="72"/>
      <c r="L301" s="72"/>
      <c r="M301" s="72"/>
    </row>
    <row r="302" spans="3:13">
      <c r="C302" s="72"/>
      <c r="D302" s="72"/>
      <c r="E302" s="72"/>
      <c r="F302" s="72"/>
      <c r="G302" s="72"/>
      <c r="H302" s="72"/>
      <c r="I302" s="72"/>
      <c r="J302" s="72"/>
      <c r="K302" s="72"/>
      <c r="L302" s="72"/>
      <c r="M302" s="72"/>
    </row>
    <row r="303" spans="3:13">
      <c r="C303" s="72"/>
      <c r="D303" s="72"/>
      <c r="E303" s="72"/>
      <c r="F303" s="72"/>
      <c r="G303" s="72"/>
      <c r="H303" s="72"/>
      <c r="I303" s="72"/>
      <c r="J303" s="72"/>
      <c r="K303" s="72"/>
      <c r="L303" s="72"/>
      <c r="M303" s="72"/>
    </row>
    <row r="304" spans="3:13">
      <c r="C304" s="72"/>
      <c r="D304" s="72"/>
      <c r="E304" s="72"/>
      <c r="F304" s="72"/>
      <c r="G304" s="72"/>
      <c r="H304" s="72"/>
      <c r="I304" s="72"/>
      <c r="J304" s="72"/>
      <c r="K304" s="72"/>
      <c r="L304" s="72"/>
      <c r="M304" s="72"/>
    </row>
    <row r="305" spans="3:13">
      <c r="C305" s="72"/>
      <c r="D305" s="72"/>
      <c r="E305" s="72"/>
      <c r="F305" s="72"/>
      <c r="G305" s="72"/>
      <c r="H305" s="72"/>
      <c r="I305" s="72"/>
      <c r="J305" s="72"/>
      <c r="K305" s="72"/>
      <c r="L305" s="72"/>
      <c r="M305" s="72"/>
    </row>
    <row r="306" spans="3:13">
      <c r="C306" s="72"/>
      <c r="D306" s="72"/>
      <c r="E306" s="72"/>
      <c r="F306" s="72"/>
      <c r="G306" s="72"/>
      <c r="H306" s="72"/>
      <c r="I306" s="72"/>
      <c r="J306" s="72"/>
      <c r="K306" s="72"/>
      <c r="L306" s="72"/>
      <c r="M306" s="72"/>
    </row>
    <row r="307" spans="3:13">
      <c r="C307" s="72"/>
      <c r="D307" s="72"/>
      <c r="E307" s="72"/>
      <c r="F307" s="72"/>
      <c r="G307" s="72"/>
      <c r="H307" s="72"/>
      <c r="I307" s="72"/>
      <c r="J307" s="72"/>
      <c r="K307" s="72"/>
      <c r="L307" s="72"/>
      <c r="M307" s="72"/>
    </row>
    <row r="308" spans="3:13">
      <c r="C308" s="72"/>
      <c r="D308" s="72"/>
      <c r="E308" s="72"/>
      <c r="F308" s="72"/>
      <c r="G308" s="72"/>
      <c r="H308" s="72"/>
      <c r="I308" s="72"/>
      <c r="J308" s="72"/>
      <c r="K308" s="72"/>
      <c r="L308" s="72"/>
      <c r="M308" s="72"/>
    </row>
    <row r="309" spans="3:13">
      <c r="C309" s="72"/>
      <c r="D309" s="72"/>
      <c r="E309" s="72"/>
      <c r="F309" s="72"/>
      <c r="G309" s="72"/>
      <c r="H309" s="72"/>
      <c r="I309" s="72"/>
      <c r="J309" s="72"/>
      <c r="K309" s="72"/>
      <c r="L309" s="72"/>
      <c r="M309" s="72"/>
    </row>
    <row r="310" spans="3:13">
      <c r="C310" s="72"/>
      <c r="D310" s="72"/>
      <c r="E310" s="72"/>
      <c r="F310" s="72"/>
      <c r="G310" s="72"/>
      <c r="H310" s="72"/>
      <c r="I310" s="72"/>
      <c r="J310" s="72"/>
      <c r="K310" s="72"/>
      <c r="L310" s="72"/>
      <c r="M310" s="72"/>
    </row>
    <row r="311" spans="3:13">
      <c r="C311" s="72"/>
      <c r="D311" s="72"/>
      <c r="E311" s="72"/>
      <c r="F311" s="72"/>
      <c r="G311" s="72"/>
      <c r="H311" s="72"/>
      <c r="I311" s="72"/>
      <c r="J311" s="72"/>
      <c r="K311" s="72"/>
      <c r="L311" s="72"/>
      <c r="M311" s="72"/>
    </row>
    <row r="312" spans="3:13">
      <c r="C312" s="72"/>
      <c r="D312" s="72"/>
      <c r="E312" s="72"/>
      <c r="F312" s="72"/>
      <c r="G312" s="72"/>
      <c r="H312" s="72"/>
      <c r="I312" s="72"/>
      <c r="J312" s="72"/>
      <c r="K312" s="72"/>
      <c r="L312" s="72"/>
      <c r="M312" s="72"/>
    </row>
    <row r="313" spans="3:13">
      <c r="C313" s="72"/>
      <c r="D313" s="72"/>
      <c r="E313" s="72"/>
      <c r="F313" s="72"/>
      <c r="G313" s="72"/>
      <c r="H313" s="72"/>
      <c r="I313" s="72"/>
      <c r="J313" s="72"/>
      <c r="K313" s="72"/>
      <c r="L313" s="72"/>
      <c r="M313" s="72"/>
    </row>
    <row r="314" spans="3:13">
      <c r="C314" s="72"/>
      <c r="D314" s="72"/>
      <c r="E314" s="72"/>
      <c r="F314" s="72"/>
      <c r="G314" s="72"/>
      <c r="H314" s="72"/>
      <c r="I314" s="72"/>
      <c r="J314" s="72"/>
      <c r="K314" s="72"/>
      <c r="L314" s="72"/>
      <c r="M314" s="72"/>
    </row>
    <row r="315" spans="3:13">
      <c r="C315" s="72"/>
      <c r="D315" s="72"/>
      <c r="E315" s="72"/>
      <c r="F315" s="72"/>
      <c r="G315" s="72"/>
      <c r="H315" s="72"/>
      <c r="I315" s="72"/>
      <c r="J315" s="72"/>
      <c r="K315" s="72"/>
      <c r="L315" s="72"/>
      <c r="M315" s="72"/>
    </row>
    <row r="316" spans="3:13">
      <c r="C316" s="72"/>
      <c r="D316" s="72"/>
      <c r="E316" s="72"/>
      <c r="F316" s="72"/>
      <c r="G316" s="72"/>
      <c r="H316" s="72"/>
      <c r="I316" s="72"/>
      <c r="J316" s="72"/>
      <c r="K316" s="72"/>
      <c r="L316" s="72"/>
      <c r="M316" s="72"/>
    </row>
    <row r="317" spans="3:13">
      <c r="C317" s="72"/>
      <c r="D317" s="72"/>
      <c r="E317" s="72"/>
      <c r="F317" s="72"/>
      <c r="G317" s="72"/>
      <c r="H317" s="72"/>
      <c r="I317" s="72"/>
      <c r="J317" s="72"/>
      <c r="K317" s="72"/>
      <c r="L317" s="72"/>
      <c r="M317" s="72"/>
    </row>
    <row r="318" spans="3:13">
      <c r="C318" s="72"/>
      <c r="D318" s="72"/>
      <c r="E318" s="72"/>
      <c r="F318" s="72"/>
      <c r="G318" s="72"/>
      <c r="H318" s="72"/>
      <c r="I318" s="72"/>
      <c r="J318" s="72"/>
      <c r="K318" s="72"/>
      <c r="L318" s="72"/>
      <c r="M318" s="72"/>
    </row>
    <row r="319" spans="3:13">
      <c r="C319" s="72"/>
      <c r="D319" s="72"/>
      <c r="E319" s="72"/>
      <c r="F319" s="72"/>
      <c r="G319" s="72"/>
      <c r="H319" s="72"/>
      <c r="I319" s="72"/>
      <c r="J319" s="72"/>
      <c r="K319" s="72"/>
      <c r="L319" s="72"/>
      <c r="M319" s="72"/>
    </row>
    <row r="320" spans="3:13">
      <c r="C320" s="72"/>
      <c r="D320" s="72"/>
      <c r="E320" s="72"/>
      <c r="F320" s="72"/>
      <c r="G320" s="72"/>
      <c r="H320" s="72"/>
      <c r="I320" s="72"/>
      <c r="J320" s="72"/>
      <c r="K320" s="72"/>
      <c r="L320" s="72"/>
      <c r="M320" s="72"/>
    </row>
    <row r="321" spans="3:13">
      <c r="C321" s="72"/>
      <c r="D321" s="72"/>
      <c r="E321" s="72"/>
      <c r="F321" s="72"/>
      <c r="G321" s="72"/>
      <c r="H321" s="72"/>
      <c r="I321" s="72"/>
      <c r="J321" s="72"/>
      <c r="K321" s="72"/>
      <c r="L321" s="72"/>
      <c r="M321" s="72"/>
    </row>
    <row r="322" spans="3:13">
      <c r="C322" s="72"/>
      <c r="D322" s="72"/>
      <c r="E322" s="72"/>
      <c r="F322" s="72"/>
      <c r="G322" s="72"/>
      <c r="H322" s="72"/>
      <c r="I322" s="72"/>
      <c r="J322" s="72"/>
      <c r="K322" s="72"/>
      <c r="L322" s="72"/>
      <c r="M322" s="72"/>
    </row>
    <row r="323" spans="3:13">
      <c r="C323" s="72"/>
      <c r="D323" s="72"/>
      <c r="E323" s="72"/>
      <c r="F323" s="72"/>
      <c r="G323" s="72"/>
      <c r="H323" s="72"/>
      <c r="I323" s="72"/>
      <c r="J323" s="72"/>
      <c r="K323" s="72"/>
      <c r="L323" s="72"/>
      <c r="M323" s="72"/>
    </row>
    <row r="324" spans="3:13">
      <c r="C324" s="72"/>
      <c r="D324" s="72"/>
      <c r="E324" s="72"/>
      <c r="F324" s="72"/>
      <c r="G324" s="72"/>
      <c r="H324" s="72"/>
      <c r="I324" s="72"/>
      <c r="J324" s="72"/>
      <c r="K324" s="72"/>
      <c r="L324" s="72"/>
      <c r="M324" s="72"/>
    </row>
    <row r="325" spans="3:13">
      <c r="C325" s="72"/>
      <c r="D325" s="72"/>
      <c r="E325" s="72"/>
      <c r="F325" s="72"/>
      <c r="G325" s="72"/>
      <c r="H325" s="72"/>
      <c r="I325" s="72"/>
      <c r="J325" s="72"/>
      <c r="K325" s="72"/>
      <c r="L325" s="72"/>
      <c r="M325" s="72"/>
    </row>
    <row r="326" spans="3:13">
      <c r="C326" s="72"/>
      <c r="D326" s="72"/>
      <c r="E326" s="72"/>
      <c r="F326" s="72"/>
      <c r="G326" s="72"/>
      <c r="H326" s="72"/>
      <c r="I326" s="72"/>
      <c r="J326" s="72"/>
      <c r="K326" s="72"/>
      <c r="L326" s="72"/>
      <c r="M326" s="72"/>
    </row>
    <row r="327" spans="3:13">
      <c r="C327" s="72"/>
      <c r="D327" s="72"/>
      <c r="E327" s="72"/>
      <c r="F327" s="72"/>
      <c r="G327" s="72"/>
      <c r="H327" s="72"/>
      <c r="I327" s="72"/>
      <c r="J327" s="72"/>
      <c r="K327" s="72"/>
      <c r="L327" s="72"/>
      <c r="M327" s="72"/>
    </row>
    <row r="328" spans="3:13">
      <c r="C328" s="72"/>
      <c r="D328" s="72"/>
      <c r="E328" s="72"/>
      <c r="F328" s="72"/>
      <c r="G328" s="72"/>
      <c r="H328" s="72"/>
      <c r="I328" s="72"/>
      <c r="J328" s="72"/>
      <c r="K328" s="72"/>
      <c r="L328" s="72"/>
      <c r="M328" s="72"/>
    </row>
    <row r="329" spans="3:13">
      <c r="C329" s="72"/>
      <c r="D329" s="72"/>
      <c r="E329" s="72"/>
      <c r="F329" s="72"/>
      <c r="G329" s="72"/>
      <c r="H329" s="72"/>
      <c r="I329" s="72"/>
      <c r="J329" s="72"/>
      <c r="K329" s="72"/>
      <c r="L329" s="72"/>
      <c r="M329" s="72"/>
    </row>
    <row r="330" spans="3:13">
      <c r="C330" s="72"/>
      <c r="D330" s="72"/>
      <c r="E330" s="72"/>
      <c r="F330" s="72"/>
      <c r="G330" s="72"/>
      <c r="H330" s="72"/>
      <c r="I330" s="72"/>
      <c r="J330" s="72"/>
      <c r="K330" s="72"/>
      <c r="L330" s="72"/>
      <c r="M330" s="72"/>
    </row>
    <row r="331" spans="3:13">
      <c r="C331" s="72"/>
      <c r="D331" s="72"/>
      <c r="E331" s="72"/>
      <c r="F331" s="72"/>
      <c r="G331" s="72"/>
      <c r="H331" s="72"/>
      <c r="I331" s="72"/>
      <c r="J331" s="72"/>
      <c r="K331" s="72"/>
      <c r="L331" s="72"/>
      <c r="M331" s="72"/>
    </row>
    <row r="332" spans="3:13">
      <c r="C332" s="72"/>
      <c r="D332" s="72"/>
      <c r="E332" s="72"/>
      <c r="F332" s="72"/>
      <c r="G332" s="72"/>
      <c r="H332" s="72"/>
      <c r="I332" s="72"/>
      <c r="J332" s="72"/>
      <c r="K332" s="72"/>
      <c r="L332" s="72"/>
      <c r="M332" s="72"/>
    </row>
    <row r="333" spans="3:13">
      <c r="C333" s="72"/>
      <c r="D333" s="72"/>
      <c r="E333" s="72"/>
      <c r="F333" s="72"/>
      <c r="G333" s="72"/>
      <c r="H333" s="72"/>
      <c r="I333" s="72"/>
      <c r="J333" s="72"/>
      <c r="K333" s="72"/>
      <c r="L333" s="72"/>
      <c r="M333" s="72"/>
    </row>
    <row r="334" spans="3:13">
      <c r="C334" s="72"/>
      <c r="D334" s="72"/>
      <c r="E334" s="72"/>
      <c r="F334" s="72"/>
      <c r="G334" s="72"/>
      <c r="H334" s="72"/>
      <c r="I334" s="72"/>
      <c r="J334" s="72"/>
      <c r="K334" s="72"/>
      <c r="L334" s="72"/>
      <c r="M334" s="72"/>
    </row>
    <row r="335" spans="3:13">
      <c r="C335" s="72"/>
      <c r="D335" s="72"/>
      <c r="E335" s="72"/>
      <c r="F335" s="72"/>
      <c r="G335" s="72"/>
      <c r="H335" s="72"/>
      <c r="I335" s="72"/>
      <c r="J335" s="72"/>
      <c r="K335" s="72"/>
      <c r="L335" s="72"/>
      <c r="M335" s="72"/>
    </row>
    <row r="336" spans="3:13">
      <c r="C336" s="72"/>
      <c r="D336" s="72"/>
      <c r="E336" s="72"/>
      <c r="F336" s="72"/>
      <c r="G336" s="72"/>
      <c r="H336" s="72"/>
      <c r="I336" s="72"/>
      <c r="J336" s="72"/>
      <c r="K336" s="72"/>
      <c r="L336" s="72"/>
      <c r="M336" s="72"/>
    </row>
    <row r="337" spans="3:13">
      <c r="C337" s="72"/>
      <c r="D337" s="72"/>
      <c r="E337" s="72"/>
      <c r="F337" s="72"/>
      <c r="G337" s="72"/>
      <c r="H337" s="72"/>
      <c r="I337" s="72"/>
      <c r="J337" s="72"/>
      <c r="K337" s="72"/>
      <c r="L337" s="72"/>
      <c r="M337" s="72"/>
    </row>
    <row r="338" spans="3:13">
      <c r="C338" s="72"/>
      <c r="D338" s="72"/>
      <c r="E338" s="72"/>
      <c r="F338" s="72"/>
      <c r="G338" s="72"/>
      <c r="H338" s="72"/>
      <c r="I338" s="72"/>
      <c r="J338" s="72"/>
      <c r="K338" s="72"/>
      <c r="L338" s="72"/>
      <c r="M338" s="72"/>
    </row>
    <row r="339" spans="3:13">
      <c r="C339" s="72"/>
      <c r="D339" s="72"/>
      <c r="E339" s="72"/>
      <c r="F339" s="72"/>
      <c r="G339" s="72"/>
      <c r="H339" s="72"/>
      <c r="I339" s="72"/>
      <c r="J339" s="72"/>
      <c r="K339" s="72"/>
      <c r="L339" s="72"/>
      <c r="M339" s="72"/>
    </row>
    <row r="340" spans="3:13">
      <c r="C340" s="72"/>
      <c r="D340" s="72"/>
      <c r="E340" s="72"/>
      <c r="F340" s="72"/>
      <c r="G340" s="72"/>
      <c r="H340" s="72"/>
      <c r="I340" s="72"/>
      <c r="J340" s="72"/>
      <c r="K340" s="72"/>
      <c r="L340" s="72"/>
      <c r="M340" s="72"/>
    </row>
    <row r="341" spans="3:13">
      <c r="C341" s="72"/>
      <c r="D341" s="72"/>
      <c r="E341" s="72"/>
      <c r="F341" s="72"/>
      <c r="G341" s="72"/>
      <c r="H341" s="72"/>
      <c r="I341" s="72"/>
      <c r="J341" s="72"/>
      <c r="K341" s="72"/>
      <c r="L341" s="72"/>
      <c r="M341" s="72"/>
    </row>
    <row r="342" spans="3:13">
      <c r="C342" s="72"/>
      <c r="D342" s="72"/>
      <c r="E342" s="72"/>
      <c r="F342" s="72"/>
      <c r="G342" s="72"/>
      <c r="H342" s="72"/>
      <c r="I342" s="72"/>
      <c r="J342" s="72"/>
      <c r="K342" s="72"/>
      <c r="L342" s="72"/>
      <c r="M342" s="72"/>
    </row>
    <row r="343" spans="3:13">
      <c r="C343" s="72"/>
      <c r="D343" s="72"/>
      <c r="E343" s="72"/>
      <c r="F343" s="72"/>
      <c r="G343" s="72"/>
      <c r="H343" s="72"/>
      <c r="I343" s="72"/>
      <c r="J343" s="72"/>
      <c r="K343" s="72"/>
      <c r="L343" s="72"/>
      <c r="M343" s="72"/>
    </row>
    <row r="344" spans="3:13">
      <c r="C344" s="72"/>
      <c r="D344" s="72"/>
      <c r="E344" s="72"/>
      <c r="F344" s="72"/>
      <c r="G344" s="72"/>
      <c r="H344" s="72"/>
      <c r="I344" s="72"/>
      <c r="J344" s="72"/>
      <c r="K344" s="72"/>
      <c r="L344" s="72"/>
      <c r="M344" s="72"/>
    </row>
    <row r="345" spans="3:13">
      <c r="C345" s="72"/>
      <c r="D345" s="72"/>
      <c r="E345" s="72"/>
      <c r="F345" s="72"/>
      <c r="G345" s="72"/>
      <c r="H345" s="72"/>
      <c r="I345" s="72"/>
      <c r="J345" s="72"/>
      <c r="K345" s="72"/>
      <c r="L345" s="72"/>
      <c r="M345" s="72"/>
    </row>
    <row r="346" spans="3:13">
      <c r="C346" s="72"/>
      <c r="D346" s="72"/>
      <c r="E346" s="72"/>
      <c r="F346" s="72"/>
      <c r="G346" s="72"/>
      <c r="H346" s="72"/>
      <c r="I346" s="72"/>
      <c r="J346" s="72"/>
      <c r="K346" s="72"/>
      <c r="L346" s="72"/>
      <c r="M346" s="72"/>
    </row>
    <row r="347" spans="3:13">
      <c r="C347" s="72"/>
      <c r="D347" s="72"/>
      <c r="E347" s="72"/>
      <c r="F347" s="72"/>
      <c r="G347" s="72"/>
      <c r="H347" s="72"/>
      <c r="I347" s="72"/>
      <c r="J347" s="72"/>
      <c r="K347" s="72"/>
      <c r="L347" s="72"/>
      <c r="M347" s="72"/>
    </row>
    <row r="348" spans="3:13">
      <c r="C348" s="72"/>
      <c r="D348" s="72"/>
      <c r="E348" s="72"/>
      <c r="F348" s="72"/>
      <c r="G348" s="72"/>
      <c r="H348" s="72"/>
      <c r="I348" s="72"/>
      <c r="J348" s="72"/>
      <c r="K348" s="72"/>
      <c r="L348" s="72"/>
      <c r="M348" s="72"/>
    </row>
    <row r="349" spans="3:13">
      <c r="C349" s="72"/>
      <c r="D349" s="72"/>
      <c r="E349" s="72"/>
      <c r="F349" s="72"/>
      <c r="G349" s="72"/>
      <c r="H349" s="72"/>
      <c r="I349" s="72"/>
      <c r="J349" s="72"/>
      <c r="K349" s="72"/>
      <c r="L349" s="72"/>
      <c r="M349" s="72"/>
    </row>
    <row r="350" spans="3:13">
      <c r="C350" s="72"/>
      <c r="D350" s="72"/>
      <c r="E350" s="72"/>
      <c r="F350" s="72"/>
      <c r="G350" s="72"/>
      <c r="H350" s="72"/>
      <c r="I350" s="72"/>
      <c r="J350" s="72"/>
      <c r="K350" s="72"/>
      <c r="L350" s="72"/>
      <c r="M350" s="72"/>
    </row>
    <row r="351" spans="3:13">
      <c r="C351" s="72"/>
      <c r="D351" s="72"/>
      <c r="E351" s="72"/>
      <c r="F351" s="72"/>
      <c r="G351" s="72"/>
      <c r="H351" s="72"/>
      <c r="I351" s="72"/>
      <c r="J351" s="72"/>
      <c r="K351" s="72"/>
      <c r="L351" s="72"/>
      <c r="M351" s="72"/>
    </row>
    <row r="352" spans="3:13">
      <c r="C352" s="72"/>
      <c r="D352" s="72"/>
      <c r="E352" s="72"/>
      <c r="F352" s="72"/>
      <c r="G352" s="72"/>
      <c r="H352" s="72"/>
      <c r="I352" s="72"/>
      <c r="J352" s="72"/>
      <c r="K352" s="72"/>
      <c r="L352" s="72"/>
      <c r="M352" s="72"/>
    </row>
    <row r="353" spans="3:13">
      <c r="C353" s="72"/>
      <c r="D353" s="72"/>
      <c r="E353" s="72"/>
      <c r="F353" s="72"/>
      <c r="G353" s="72"/>
      <c r="H353" s="72"/>
      <c r="I353" s="72"/>
      <c r="J353" s="72"/>
      <c r="K353" s="72"/>
      <c r="L353" s="72"/>
      <c r="M353" s="72"/>
    </row>
    <row r="354" spans="3:13">
      <c r="C354" s="72"/>
      <c r="D354" s="72"/>
      <c r="E354" s="72"/>
      <c r="F354" s="72"/>
      <c r="G354" s="72"/>
      <c r="H354" s="72"/>
      <c r="I354" s="72"/>
      <c r="J354" s="72"/>
      <c r="K354" s="72"/>
      <c r="L354" s="72"/>
      <c r="M354" s="72"/>
    </row>
    <row r="355" spans="3:13">
      <c r="C355" s="72"/>
      <c r="D355" s="72"/>
      <c r="E355" s="72"/>
      <c r="F355" s="72"/>
      <c r="G355" s="72"/>
      <c r="H355" s="72"/>
      <c r="I355" s="72"/>
      <c r="J355" s="72"/>
      <c r="K355" s="72"/>
      <c r="L355" s="72"/>
      <c r="M355" s="72"/>
    </row>
    <row r="356" spans="3:13">
      <c r="C356" s="72"/>
      <c r="D356" s="72"/>
      <c r="E356" s="72"/>
      <c r="F356" s="72"/>
      <c r="G356" s="72"/>
      <c r="H356" s="72"/>
      <c r="I356" s="72"/>
      <c r="J356" s="72"/>
      <c r="K356" s="72"/>
      <c r="L356" s="72"/>
      <c r="M356" s="72"/>
    </row>
    <row r="357" spans="3:13">
      <c r="C357" s="72"/>
      <c r="D357" s="72"/>
      <c r="E357" s="72"/>
      <c r="F357" s="72"/>
      <c r="G357" s="72"/>
      <c r="H357" s="72"/>
      <c r="I357" s="72"/>
      <c r="J357" s="72"/>
      <c r="K357" s="72"/>
      <c r="L357" s="72"/>
      <c r="M357" s="72"/>
    </row>
    <row r="358" spans="3:13">
      <c r="C358" s="72"/>
      <c r="D358" s="72"/>
      <c r="E358" s="72"/>
      <c r="F358" s="72"/>
      <c r="G358" s="72"/>
      <c r="H358" s="72"/>
      <c r="I358" s="72"/>
      <c r="J358" s="72"/>
      <c r="K358" s="72"/>
      <c r="L358" s="72"/>
      <c r="M358" s="72"/>
    </row>
    <row r="359" spans="3:13">
      <c r="C359" s="72"/>
      <c r="D359" s="72"/>
      <c r="E359" s="72"/>
      <c r="F359" s="72"/>
      <c r="G359" s="72"/>
      <c r="H359" s="72"/>
      <c r="I359" s="72"/>
      <c r="J359" s="72"/>
      <c r="K359" s="72"/>
      <c r="L359" s="72"/>
      <c r="M359" s="72"/>
    </row>
    <row r="360" spans="3:13">
      <c r="C360" s="72"/>
      <c r="D360" s="72"/>
      <c r="E360" s="72"/>
      <c r="F360" s="72"/>
      <c r="G360" s="72"/>
      <c r="H360" s="72"/>
      <c r="I360" s="72"/>
      <c r="J360" s="72"/>
      <c r="K360" s="72"/>
      <c r="L360" s="72"/>
      <c r="M360" s="72"/>
    </row>
    <row r="361" spans="3:13">
      <c r="C361" s="72"/>
      <c r="D361" s="72"/>
      <c r="E361" s="72"/>
      <c r="F361" s="72"/>
      <c r="G361" s="72"/>
      <c r="H361" s="72"/>
      <c r="I361" s="72"/>
      <c r="J361" s="72"/>
      <c r="K361" s="72"/>
      <c r="L361" s="72"/>
      <c r="M361" s="72"/>
    </row>
    <row r="362" spans="3:13">
      <c r="C362" s="72"/>
      <c r="D362" s="72"/>
      <c r="E362" s="72"/>
      <c r="F362" s="72"/>
      <c r="G362" s="72"/>
      <c r="H362" s="72"/>
      <c r="I362" s="72"/>
      <c r="J362" s="72"/>
      <c r="K362" s="72"/>
      <c r="L362" s="72"/>
      <c r="M362" s="72"/>
    </row>
    <row r="363" spans="3:13">
      <c r="C363" s="72"/>
      <c r="D363" s="72"/>
      <c r="E363" s="72"/>
      <c r="F363" s="72"/>
      <c r="G363" s="72"/>
      <c r="H363" s="72"/>
      <c r="I363" s="72"/>
      <c r="J363" s="72"/>
      <c r="K363" s="72"/>
      <c r="L363" s="72"/>
      <c r="M363" s="72"/>
    </row>
    <row r="364" spans="3:13">
      <c r="C364" s="72"/>
      <c r="D364" s="72"/>
      <c r="E364" s="72"/>
      <c r="F364" s="72"/>
      <c r="G364" s="72"/>
      <c r="H364" s="72"/>
      <c r="I364" s="72"/>
      <c r="J364" s="72"/>
      <c r="K364" s="72"/>
      <c r="L364" s="72"/>
      <c r="M364" s="72"/>
    </row>
    <row r="365" spans="3:13">
      <c r="C365" s="72"/>
      <c r="D365" s="72"/>
      <c r="E365" s="72"/>
      <c r="F365" s="72"/>
      <c r="G365" s="72"/>
      <c r="H365" s="72"/>
      <c r="I365" s="72"/>
      <c r="J365" s="72"/>
      <c r="K365" s="72"/>
      <c r="L365" s="72"/>
      <c r="M365" s="72"/>
    </row>
    <row r="366" spans="3:13">
      <c r="C366" s="72"/>
      <c r="D366" s="72"/>
      <c r="E366" s="72"/>
      <c r="F366" s="72"/>
      <c r="G366" s="72"/>
      <c r="H366" s="72"/>
      <c r="I366" s="72"/>
      <c r="J366" s="72"/>
      <c r="K366" s="72"/>
      <c r="L366" s="72"/>
      <c r="M366" s="72"/>
    </row>
    <row r="367" spans="3:13">
      <c r="C367" s="72"/>
      <c r="D367" s="72"/>
      <c r="E367" s="72"/>
      <c r="F367" s="72"/>
      <c r="G367" s="72"/>
      <c r="H367" s="72"/>
      <c r="I367" s="72"/>
      <c r="J367" s="72"/>
      <c r="K367" s="72"/>
      <c r="L367" s="72"/>
      <c r="M367" s="72"/>
    </row>
    <row r="368" spans="3:13">
      <c r="C368" s="72"/>
      <c r="D368" s="72"/>
      <c r="E368" s="72"/>
      <c r="F368" s="72"/>
      <c r="G368" s="72"/>
      <c r="H368" s="72"/>
      <c r="I368" s="72"/>
      <c r="J368" s="72"/>
      <c r="K368" s="72"/>
      <c r="L368" s="72"/>
      <c r="M368" s="72"/>
    </row>
    <row r="369" spans="3:13">
      <c r="C369" s="72"/>
      <c r="D369" s="72"/>
      <c r="E369" s="72"/>
      <c r="F369" s="72"/>
      <c r="G369" s="72"/>
      <c r="H369" s="72"/>
      <c r="I369" s="72"/>
      <c r="J369" s="72"/>
      <c r="K369" s="72"/>
      <c r="L369" s="72"/>
      <c r="M369" s="72"/>
    </row>
    <row r="370" spans="3:13">
      <c r="C370" s="72"/>
      <c r="D370" s="72"/>
      <c r="E370" s="72"/>
      <c r="F370" s="72"/>
      <c r="G370" s="72"/>
      <c r="H370" s="72"/>
      <c r="I370" s="72"/>
      <c r="J370" s="72"/>
      <c r="K370" s="72"/>
      <c r="L370" s="72"/>
      <c r="M370" s="72"/>
    </row>
    <row r="371" spans="3:13">
      <c r="C371" s="72"/>
      <c r="D371" s="72"/>
      <c r="E371" s="72"/>
      <c r="F371" s="72"/>
      <c r="G371" s="72"/>
      <c r="H371" s="72"/>
      <c r="I371" s="72"/>
      <c r="J371" s="72"/>
      <c r="K371" s="72"/>
      <c r="L371" s="72"/>
      <c r="M371" s="72"/>
    </row>
    <row r="372" spans="3:13">
      <c r="C372" s="72"/>
      <c r="D372" s="72"/>
      <c r="E372" s="72"/>
      <c r="F372" s="72"/>
      <c r="G372" s="72"/>
      <c r="H372" s="72"/>
      <c r="I372" s="72"/>
      <c r="J372" s="72"/>
      <c r="K372" s="72"/>
      <c r="L372" s="72"/>
      <c r="M372" s="72"/>
    </row>
    <row r="373" spans="3:13">
      <c r="C373" s="72"/>
      <c r="D373" s="72"/>
      <c r="E373" s="72"/>
      <c r="F373" s="72"/>
      <c r="G373" s="72"/>
      <c r="H373" s="72"/>
      <c r="I373" s="72"/>
      <c r="J373" s="72"/>
      <c r="K373" s="72"/>
      <c r="L373" s="72"/>
      <c r="M373" s="72"/>
    </row>
    <row r="374" spans="3:13">
      <c r="C374" s="72"/>
      <c r="D374" s="72"/>
      <c r="E374" s="72"/>
      <c r="F374" s="72"/>
      <c r="G374" s="72"/>
      <c r="H374" s="72"/>
      <c r="I374" s="72"/>
      <c r="J374" s="72"/>
      <c r="K374" s="72"/>
      <c r="L374" s="72"/>
      <c r="M374" s="72"/>
    </row>
    <row r="375" spans="3:13">
      <c r="C375" s="72"/>
      <c r="D375" s="72"/>
      <c r="E375" s="72"/>
      <c r="F375" s="72"/>
      <c r="G375" s="72"/>
      <c r="H375" s="72"/>
      <c r="I375" s="72"/>
      <c r="J375" s="72"/>
      <c r="K375" s="72"/>
      <c r="L375" s="72"/>
      <c r="M375" s="72"/>
    </row>
    <row r="376" spans="3:13">
      <c r="C376" s="72"/>
      <c r="D376" s="72"/>
      <c r="E376" s="72"/>
      <c r="F376" s="72"/>
      <c r="G376" s="72"/>
      <c r="H376" s="72"/>
      <c r="I376" s="72"/>
      <c r="J376" s="72"/>
      <c r="K376" s="72"/>
      <c r="L376" s="72"/>
      <c r="M376" s="72"/>
    </row>
    <row r="377" spans="3:13">
      <c r="C377" s="72"/>
      <c r="D377" s="72"/>
      <c r="E377" s="72"/>
      <c r="F377" s="72"/>
      <c r="G377" s="72"/>
      <c r="H377" s="72"/>
      <c r="I377" s="72"/>
      <c r="J377" s="72"/>
      <c r="K377" s="72"/>
      <c r="L377" s="72"/>
      <c r="M377" s="72"/>
    </row>
    <row r="378" spans="3:13">
      <c r="C378" s="72"/>
      <c r="D378" s="72"/>
      <c r="E378" s="72"/>
      <c r="F378" s="72"/>
      <c r="G378" s="72"/>
      <c r="H378" s="72"/>
      <c r="I378" s="72"/>
      <c r="J378" s="72"/>
      <c r="K378" s="72"/>
      <c r="L378" s="72"/>
      <c r="M378" s="72"/>
    </row>
    <row r="379" spans="3:13">
      <c r="C379" s="72"/>
      <c r="D379" s="72"/>
      <c r="E379" s="72"/>
      <c r="F379" s="72"/>
      <c r="G379" s="72"/>
      <c r="H379" s="72"/>
      <c r="I379" s="72"/>
      <c r="J379" s="72"/>
      <c r="K379" s="72"/>
      <c r="L379" s="72"/>
      <c r="M379" s="72"/>
    </row>
    <row r="380" spans="3:13">
      <c r="C380" s="72"/>
      <c r="D380" s="72"/>
      <c r="E380" s="72"/>
      <c r="F380" s="72"/>
      <c r="G380" s="72"/>
      <c r="H380" s="72"/>
      <c r="I380" s="72"/>
      <c r="J380" s="72"/>
      <c r="K380" s="72"/>
      <c r="L380" s="72"/>
      <c r="M380" s="72"/>
    </row>
    <row r="381" spans="3:13">
      <c r="C381" s="72"/>
      <c r="D381" s="72"/>
      <c r="E381" s="72"/>
      <c r="F381" s="72"/>
      <c r="G381" s="72"/>
      <c r="H381" s="72"/>
      <c r="I381" s="72"/>
      <c r="J381" s="72"/>
      <c r="K381" s="72"/>
      <c r="L381" s="72"/>
      <c r="M381" s="72"/>
    </row>
    <row r="382" spans="3:13">
      <c r="C382" s="72"/>
      <c r="D382" s="72"/>
      <c r="E382" s="72"/>
      <c r="F382" s="72"/>
      <c r="G382" s="72"/>
      <c r="H382" s="72"/>
      <c r="I382" s="72"/>
      <c r="J382" s="72"/>
      <c r="K382" s="72"/>
      <c r="L382" s="72"/>
      <c r="M382" s="72"/>
    </row>
    <row r="383" spans="3:13">
      <c r="C383" s="72"/>
      <c r="D383" s="72"/>
      <c r="E383" s="72"/>
      <c r="F383" s="72"/>
      <c r="G383" s="72"/>
      <c r="H383" s="72"/>
      <c r="I383" s="72"/>
      <c r="J383" s="72"/>
      <c r="K383" s="72"/>
      <c r="L383" s="72"/>
      <c r="M383" s="72"/>
    </row>
    <row r="384" spans="3:13">
      <c r="C384" s="72"/>
      <c r="D384" s="72"/>
      <c r="E384" s="72"/>
      <c r="F384" s="72"/>
      <c r="G384" s="72"/>
      <c r="H384" s="72"/>
      <c r="I384" s="72"/>
      <c r="J384" s="72"/>
      <c r="K384" s="72"/>
      <c r="L384" s="72"/>
      <c r="M384" s="72"/>
    </row>
    <row r="385" spans="3:13">
      <c r="C385" s="72"/>
      <c r="D385" s="72"/>
      <c r="E385" s="72"/>
      <c r="F385" s="72"/>
      <c r="G385" s="72"/>
      <c r="H385" s="72"/>
      <c r="I385" s="72"/>
      <c r="J385" s="72"/>
      <c r="K385" s="72"/>
      <c r="L385" s="72"/>
      <c r="M385" s="72"/>
    </row>
    <row r="386" spans="3:13">
      <c r="C386" s="72"/>
      <c r="D386" s="72"/>
      <c r="E386" s="72"/>
      <c r="F386" s="72"/>
      <c r="G386" s="72"/>
      <c r="H386" s="72"/>
      <c r="I386" s="72"/>
      <c r="J386" s="72"/>
      <c r="K386" s="72"/>
      <c r="L386" s="72"/>
      <c r="M386" s="72"/>
    </row>
    <row r="387" spans="3:13">
      <c r="C387" s="72"/>
      <c r="D387" s="72"/>
      <c r="E387" s="72"/>
      <c r="F387" s="72"/>
      <c r="G387" s="72"/>
      <c r="H387" s="72"/>
      <c r="I387" s="72"/>
      <c r="J387" s="72"/>
      <c r="K387" s="72"/>
      <c r="L387" s="72"/>
      <c r="M387" s="72"/>
    </row>
    <row r="388" spans="3:13">
      <c r="C388" s="72"/>
      <c r="D388" s="72"/>
      <c r="E388" s="72"/>
      <c r="F388" s="72"/>
      <c r="G388" s="72"/>
      <c r="H388" s="72"/>
      <c r="I388" s="72"/>
      <c r="J388" s="72"/>
      <c r="K388" s="72"/>
      <c r="L388" s="72"/>
      <c r="M388" s="72"/>
    </row>
    <row r="389" spans="3:13">
      <c r="C389" s="72"/>
      <c r="D389" s="72"/>
      <c r="E389" s="72"/>
      <c r="F389" s="72"/>
      <c r="G389" s="72"/>
      <c r="H389" s="72"/>
      <c r="I389" s="72"/>
      <c r="J389" s="72"/>
      <c r="K389" s="72"/>
      <c r="L389" s="72"/>
      <c r="M389" s="72"/>
    </row>
    <row r="390" spans="3:13">
      <c r="C390" s="72"/>
      <c r="D390" s="72"/>
      <c r="E390" s="72"/>
      <c r="F390" s="72"/>
      <c r="G390" s="72"/>
      <c r="H390" s="72"/>
      <c r="I390" s="72"/>
      <c r="J390" s="72"/>
      <c r="K390" s="72"/>
      <c r="L390" s="72"/>
      <c r="M390" s="72"/>
    </row>
    <row r="391" spans="3:13">
      <c r="C391" s="72"/>
      <c r="D391" s="72"/>
      <c r="E391" s="72"/>
      <c r="F391" s="72"/>
      <c r="G391" s="72"/>
      <c r="H391" s="72"/>
      <c r="I391" s="72"/>
      <c r="J391" s="72"/>
      <c r="K391" s="72"/>
      <c r="L391" s="72"/>
      <c r="M391" s="72"/>
    </row>
    <row r="392" spans="3:13">
      <c r="C392" s="72"/>
      <c r="D392" s="72"/>
      <c r="E392" s="72"/>
      <c r="F392" s="72"/>
      <c r="G392" s="72"/>
      <c r="H392" s="72"/>
      <c r="I392" s="72"/>
      <c r="J392" s="72"/>
      <c r="K392" s="72"/>
      <c r="L392" s="72"/>
      <c r="M392" s="72"/>
    </row>
    <row r="393" spans="3:13">
      <c r="C393" s="72"/>
      <c r="D393" s="72"/>
      <c r="E393" s="72"/>
      <c r="F393" s="72"/>
      <c r="G393" s="72"/>
      <c r="H393" s="72"/>
      <c r="I393" s="72"/>
      <c r="J393" s="72"/>
      <c r="K393" s="72"/>
      <c r="L393" s="72"/>
      <c r="M393" s="72"/>
    </row>
    <row r="394" spans="3:13">
      <c r="C394" s="72"/>
      <c r="D394" s="72"/>
      <c r="E394" s="72"/>
      <c r="F394" s="72"/>
      <c r="G394" s="72"/>
      <c r="H394" s="72"/>
      <c r="I394" s="72"/>
      <c r="J394" s="72"/>
      <c r="K394" s="72"/>
      <c r="L394" s="72"/>
      <c r="M394" s="72"/>
    </row>
    <row r="395" spans="3:13">
      <c r="C395" s="72"/>
      <c r="D395" s="72"/>
      <c r="E395" s="72"/>
      <c r="F395" s="72"/>
      <c r="G395" s="72"/>
      <c r="H395" s="72"/>
      <c r="I395" s="72"/>
      <c r="J395" s="72"/>
      <c r="K395" s="72"/>
      <c r="L395" s="72"/>
      <c r="M395" s="72"/>
    </row>
    <row r="396" spans="3:13">
      <c r="C396" s="72"/>
      <c r="D396" s="72"/>
      <c r="E396" s="72"/>
      <c r="F396" s="72"/>
      <c r="G396" s="72"/>
      <c r="H396" s="72"/>
      <c r="I396" s="72"/>
      <c r="J396" s="72"/>
      <c r="K396" s="72"/>
      <c r="L396" s="72"/>
      <c r="M396" s="72"/>
    </row>
    <row r="397" spans="3:13">
      <c r="C397" s="72"/>
      <c r="D397" s="72"/>
      <c r="E397" s="72"/>
      <c r="F397" s="72"/>
      <c r="G397" s="72"/>
      <c r="H397" s="72"/>
      <c r="I397" s="72"/>
      <c r="J397" s="72"/>
      <c r="K397" s="72"/>
      <c r="L397" s="72"/>
      <c r="M397" s="72"/>
    </row>
    <row r="398" spans="3:13">
      <c r="C398" s="72"/>
      <c r="D398" s="72"/>
      <c r="E398" s="72"/>
      <c r="F398" s="72"/>
      <c r="G398" s="72"/>
      <c r="H398" s="72"/>
      <c r="I398" s="72"/>
      <c r="J398" s="72"/>
      <c r="K398" s="72"/>
      <c r="L398" s="72"/>
      <c r="M398" s="72"/>
    </row>
    <row r="399" spans="3:13">
      <c r="C399" s="72"/>
      <c r="D399" s="72"/>
      <c r="E399" s="72"/>
      <c r="F399" s="72"/>
      <c r="G399" s="72"/>
      <c r="H399" s="72"/>
      <c r="I399" s="72"/>
      <c r="J399" s="72"/>
      <c r="K399" s="72"/>
      <c r="L399" s="72"/>
      <c r="M399" s="72"/>
    </row>
    <row r="400" spans="3:13">
      <c r="C400" s="72"/>
      <c r="D400" s="72"/>
      <c r="E400" s="72"/>
      <c r="F400" s="72"/>
      <c r="G400" s="72"/>
      <c r="H400" s="72"/>
      <c r="I400" s="72"/>
      <c r="J400" s="72"/>
      <c r="K400" s="72"/>
      <c r="L400" s="72"/>
      <c r="M400" s="72"/>
    </row>
    <row r="401" spans="3:13">
      <c r="C401" s="72"/>
      <c r="D401" s="72"/>
      <c r="E401" s="72"/>
      <c r="F401" s="72"/>
      <c r="G401" s="72"/>
      <c r="H401" s="72"/>
      <c r="I401" s="72"/>
      <c r="J401" s="72"/>
      <c r="K401" s="72"/>
      <c r="L401" s="72"/>
      <c r="M401" s="72"/>
    </row>
    <row r="402" spans="3:13">
      <c r="C402" s="72"/>
      <c r="D402" s="72"/>
      <c r="E402" s="72"/>
      <c r="F402" s="72"/>
      <c r="G402" s="72"/>
      <c r="H402" s="72"/>
      <c r="I402" s="72"/>
      <c r="J402" s="72"/>
      <c r="K402" s="72"/>
      <c r="L402" s="72"/>
      <c r="M402" s="72"/>
    </row>
    <row r="403" spans="3:13">
      <c r="C403" s="72"/>
      <c r="D403" s="72"/>
      <c r="E403" s="72"/>
      <c r="F403" s="72"/>
      <c r="G403" s="72"/>
      <c r="H403" s="72"/>
      <c r="I403" s="72"/>
      <c r="J403" s="72"/>
      <c r="K403" s="72"/>
      <c r="L403" s="72"/>
      <c r="M403" s="72"/>
    </row>
    <row r="404" spans="3:13">
      <c r="C404" s="72"/>
      <c r="D404" s="72"/>
      <c r="E404" s="72"/>
      <c r="F404" s="72"/>
      <c r="G404" s="72"/>
      <c r="H404" s="72"/>
      <c r="I404" s="72"/>
      <c r="J404" s="72"/>
      <c r="K404" s="72"/>
      <c r="L404" s="72"/>
      <c r="M404" s="72"/>
    </row>
    <row r="405" spans="3:13">
      <c r="C405" s="72"/>
      <c r="D405" s="72"/>
      <c r="E405" s="72"/>
      <c r="F405" s="72"/>
      <c r="G405" s="72"/>
      <c r="H405" s="72"/>
      <c r="I405" s="72"/>
      <c r="J405" s="72"/>
      <c r="K405" s="72"/>
      <c r="L405" s="72"/>
      <c r="M405" s="72"/>
    </row>
    <row r="406" spans="3:13">
      <c r="C406" s="72"/>
      <c r="D406" s="72"/>
      <c r="E406" s="72"/>
      <c r="F406" s="72"/>
      <c r="G406" s="72"/>
      <c r="H406" s="72"/>
      <c r="I406" s="72"/>
      <c r="J406" s="72"/>
      <c r="K406" s="72"/>
      <c r="L406" s="72"/>
      <c r="M406" s="72"/>
    </row>
    <row r="407" spans="3:13">
      <c r="C407" s="72"/>
      <c r="D407" s="72"/>
      <c r="E407" s="72"/>
      <c r="F407" s="72"/>
      <c r="G407" s="72"/>
      <c r="H407" s="72"/>
      <c r="I407" s="72"/>
      <c r="J407" s="72"/>
      <c r="K407" s="72"/>
      <c r="L407" s="72"/>
      <c r="M407" s="72"/>
    </row>
    <row r="408" spans="3:13">
      <c r="C408" s="72"/>
      <c r="D408" s="72"/>
      <c r="E408" s="72"/>
      <c r="F408" s="72"/>
      <c r="G408" s="72"/>
      <c r="H408" s="72"/>
      <c r="I408" s="72"/>
      <c r="J408" s="72"/>
      <c r="K408" s="72"/>
      <c r="L408" s="72"/>
      <c r="M408" s="72"/>
    </row>
    <row r="409" spans="3:13">
      <c r="C409" s="72"/>
      <c r="D409" s="72"/>
      <c r="E409" s="72"/>
      <c r="F409" s="72"/>
      <c r="G409" s="72"/>
      <c r="H409" s="72"/>
      <c r="I409" s="72"/>
      <c r="J409" s="72"/>
      <c r="K409" s="72"/>
      <c r="L409" s="72"/>
      <c r="M409" s="72"/>
    </row>
    <row r="410" spans="3:13">
      <c r="C410" s="72"/>
      <c r="D410" s="72"/>
      <c r="E410" s="72"/>
      <c r="F410" s="72"/>
      <c r="G410" s="72"/>
      <c r="H410" s="72"/>
      <c r="I410" s="72"/>
      <c r="J410" s="72"/>
      <c r="K410" s="72"/>
      <c r="L410" s="72"/>
      <c r="M410" s="72"/>
    </row>
    <row r="411" spans="3:13">
      <c r="C411" s="72"/>
      <c r="D411" s="72"/>
      <c r="E411" s="72"/>
      <c r="F411" s="72"/>
      <c r="G411" s="72"/>
      <c r="H411" s="72"/>
      <c r="I411" s="72"/>
      <c r="J411" s="72"/>
      <c r="K411" s="72"/>
      <c r="L411" s="72"/>
      <c r="M411" s="72"/>
    </row>
    <row r="412" spans="3:13">
      <c r="C412" s="72"/>
      <c r="D412" s="72"/>
      <c r="E412" s="72"/>
      <c r="F412" s="72"/>
      <c r="G412" s="72"/>
      <c r="H412" s="72"/>
      <c r="I412" s="72"/>
      <c r="J412" s="72"/>
      <c r="K412" s="72"/>
      <c r="L412" s="72"/>
      <c r="M412" s="72"/>
    </row>
    <row r="413" spans="3:13">
      <c r="C413" s="72"/>
      <c r="D413" s="72"/>
      <c r="E413" s="72"/>
      <c r="F413" s="72"/>
      <c r="G413" s="72"/>
      <c r="H413" s="72"/>
      <c r="I413" s="72"/>
      <c r="J413" s="72"/>
      <c r="K413" s="72"/>
      <c r="L413" s="72"/>
      <c r="M413" s="72"/>
    </row>
    <row r="414" spans="3:13">
      <c r="C414" s="72"/>
      <c r="D414" s="72"/>
      <c r="E414" s="72"/>
      <c r="F414" s="72"/>
      <c r="G414" s="72"/>
      <c r="H414" s="72"/>
      <c r="I414" s="72"/>
      <c r="J414" s="72"/>
      <c r="K414" s="72"/>
      <c r="L414" s="72"/>
      <c r="M414" s="72"/>
    </row>
    <row r="415" spans="3:13">
      <c r="C415" s="72"/>
      <c r="D415" s="72"/>
      <c r="E415" s="72"/>
      <c r="F415" s="72"/>
      <c r="G415" s="72"/>
      <c r="H415" s="72"/>
      <c r="I415" s="72"/>
      <c r="J415" s="72"/>
      <c r="K415" s="72"/>
      <c r="L415" s="72"/>
      <c r="M415" s="72"/>
    </row>
    <row r="416" spans="3:13">
      <c r="C416" s="72"/>
      <c r="D416" s="72"/>
      <c r="E416" s="72"/>
      <c r="F416" s="72"/>
      <c r="G416" s="72"/>
      <c r="H416" s="72"/>
      <c r="I416" s="72"/>
      <c r="J416" s="72"/>
      <c r="K416" s="72"/>
      <c r="L416" s="72"/>
      <c r="M416" s="72"/>
    </row>
    <row r="417" spans="3:13">
      <c r="C417" s="72"/>
      <c r="D417" s="72"/>
      <c r="E417" s="72"/>
      <c r="F417" s="72"/>
      <c r="G417" s="72"/>
      <c r="H417" s="72"/>
      <c r="I417" s="72"/>
      <c r="J417" s="72"/>
      <c r="K417" s="72"/>
      <c r="L417" s="72"/>
      <c r="M417" s="72"/>
    </row>
    <row r="418" spans="3:13">
      <c r="C418" s="72"/>
      <c r="D418" s="72"/>
      <c r="E418" s="72"/>
      <c r="F418" s="72"/>
      <c r="G418" s="72"/>
      <c r="H418" s="72"/>
      <c r="I418" s="72"/>
      <c r="J418" s="72"/>
      <c r="K418" s="72"/>
      <c r="L418" s="72"/>
      <c r="M418" s="72"/>
    </row>
    <row r="419" spans="3:13">
      <c r="C419" s="72"/>
      <c r="D419" s="72"/>
      <c r="E419" s="72"/>
      <c r="F419" s="72"/>
      <c r="G419" s="72"/>
      <c r="H419" s="72"/>
      <c r="I419" s="72"/>
      <c r="J419" s="72"/>
      <c r="K419" s="72"/>
      <c r="L419" s="72"/>
      <c r="M419" s="72"/>
    </row>
    <row r="420" spans="3:13">
      <c r="C420" s="72"/>
      <c r="D420" s="72"/>
      <c r="E420" s="72"/>
      <c r="F420" s="72"/>
      <c r="G420" s="72"/>
      <c r="H420" s="72"/>
      <c r="I420" s="72"/>
      <c r="J420" s="72"/>
      <c r="K420" s="72"/>
      <c r="L420" s="72"/>
      <c r="M420" s="72"/>
    </row>
    <row r="421" spans="3:13">
      <c r="C421" s="72"/>
      <c r="D421" s="72"/>
      <c r="E421" s="72"/>
      <c r="F421" s="72"/>
      <c r="G421" s="72"/>
      <c r="H421" s="72"/>
      <c r="I421" s="72"/>
      <c r="J421" s="72"/>
      <c r="K421" s="72"/>
      <c r="L421" s="72"/>
      <c r="M421" s="72"/>
    </row>
    <row r="422" spans="3:13">
      <c r="C422" s="72"/>
      <c r="D422" s="72"/>
      <c r="E422" s="72"/>
      <c r="F422" s="72"/>
      <c r="G422" s="72"/>
      <c r="H422" s="72"/>
      <c r="I422" s="72"/>
      <c r="J422" s="72"/>
      <c r="K422" s="72"/>
      <c r="L422" s="72"/>
      <c r="M422" s="72"/>
    </row>
    <row r="423" spans="3:13">
      <c r="C423" s="72"/>
      <c r="D423" s="72"/>
      <c r="E423" s="72"/>
      <c r="F423" s="72"/>
      <c r="G423" s="72"/>
      <c r="H423" s="72"/>
      <c r="I423" s="72"/>
      <c r="J423" s="72"/>
      <c r="K423" s="72"/>
      <c r="L423" s="72"/>
      <c r="M423" s="72"/>
    </row>
    <row r="424" spans="3:13">
      <c r="C424" s="72"/>
      <c r="D424" s="72"/>
      <c r="E424" s="72"/>
      <c r="F424" s="72"/>
      <c r="G424" s="72"/>
      <c r="H424" s="72"/>
      <c r="I424" s="72"/>
      <c r="J424" s="72"/>
      <c r="K424" s="72"/>
      <c r="L424" s="72"/>
      <c r="M424" s="72"/>
    </row>
    <row r="425" spans="3:13">
      <c r="C425" s="72"/>
      <c r="D425" s="72"/>
      <c r="E425" s="72"/>
      <c r="F425" s="72"/>
      <c r="G425" s="72"/>
      <c r="H425" s="72"/>
      <c r="I425" s="72"/>
      <c r="J425" s="72"/>
      <c r="K425" s="72"/>
      <c r="L425" s="72"/>
      <c r="M425" s="72"/>
    </row>
    <row r="426" spans="3:13">
      <c r="C426" s="72"/>
      <c r="D426" s="72"/>
      <c r="E426" s="72"/>
      <c r="F426" s="72"/>
      <c r="G426" s="72"/>
      <c r="H426" s="72"/>
      <c r="I426" s="72"/>
      <c r="J426" s="72"/>
      <c r="K426" s="72"/>
      <c r="L426" s="72"/>
      <c r="M426" s="72"/>
    </row>
    <row r="427" spans="3:13">
      <c r="C427" s="72"/>
      <c r="D427" s="72"/>
      <c r="E427" s="72"/>
      <c r="F427" s="72"/>
      <c r="G427" s="72"/>
      <c r="H427" s="72"/>
      <c r="I427" s="72"/>
      <c r="J427" s="72"/>
      <c r="K427" s="72"/>
      <c r="L427" s="72"/>
      <c r="M427" s="72"/>
    </row>
    <row r="428" spans="3:13">
      <c r="C428" s="72"/>
      <c r="D428" s="72"/>
      <c r="E428" s="72"/>
      <c r="F428" s="72"/>
      <c r="G428" s="72"/>
      <c r="H428" s="72"/>
      <c r="I428" s="72"/>
      <c r="J428" s="72"/>
      <c r="K428" s="72"/>
      <c r="L428" s="72"/>
      <c r="M428" s="72"/>
    </row>
    <row r="429" spans="3:13">
      <c r="C429" s="72"/>
      <c r="D429" s="72"/>
      <c r="E429" s="72"/>
      <c r="F429" s="72"/>
      <c r="G429" s="72"/>
      <c r="H429" s="72"/>
      <c r="I429" s="72"/>
      <c r="J429" s="72"/>
      <c r="K429" s="72"/>
      <c r="L429" s="72"/>
      <c r="M429" s="72"/>
    </row>
    <row r="430" spans="3:13">
      <c r="C430" s="72"/>
      <c r="D430" s="72"/>
      <c r="E430" s="72"/>
      <c r="F430" s="72"/>
      <c r="G430" s="72"/>
      <c r="H430" s="72"/>
      <c r="I430" s="72"/>
      <c r="J430" s="72"/>
      <c r="K430" s="72"/>
      <c r="L430" s="72"/>
      <c r="M430" s="72"/>
    </row>
    <row r="431" spans="3:13">
      <c r="C431" s="72"/>
      <c r="D431" s="72"/>
      <c r="E431" s="72"/>
      <c r="F431" s="72"/>
      <c r="G431" s="72"/>
      <c r="H431" s="72"/>
      <c r="I431" s="72"/>
      <c r="J431" s="72"/>
      <c r="K431" s="72"/>
      <c r="L431" s="72"/>
      <c r="M431" s="72"/>
    </row>
    <row r="432" spans="3:13">
      <c r="C432" s="72"/>
      <c r="D432" s="72"/>
      <c r="E432" s="72"/>
      <c r="F432" s="72"/>
      <c r="G432" s="72"/>
      <c r="H432" s="72"/>
      <c r="I432" s="72"/>
      <c r="J432" s="72"/>
      <c r="K432" s="72"/>
      <c r="L432" s="72"/>
      <c r="M432" s="72"/>
    </row>
    <row r="433" spans="3:13">
      <c r="C433" s="72"/>
      <c r="D433" s="72"/>
      <c r="E433" s="72"/>
      <c r="F433" s="72"/>
      <c r="G433" s="72"/>
      <c r="H433" s="72"/>
      <c r="I433" s="72"/>
      <c r="J433" s="72"/>
      <c r="K433" s="72"/>
      <c r="L433" s="72"/>
      <c r="M433" s="72"/>
    </row>
    <row r="434" spans="3:13">
      <c r="C434" s="72"/>
      <c r="D434" s="72"/>
      <c r="E434" s="72"/>
      <c r="F434" s="72"/>
      <c r="G434" s="72"/>
      <c r="H434" s="72"/>
      <c r="I434" s="72"/>
      <c r="J434" s="72"/>
      <c r="K434" s="72"/>
      <c r="L434" s="72"/>
      <c r="M434" s="72"/>
    </row>
    <row r="435" spans="3:13">
      <c r="C435" s="72"/>
      <c r="D435" s="72"/>
      <c r="E435" s="72"/>
      <c r="F435" s="72"/>
      <c r="G435" s="72"/>
      <c r="H435" s="72"/>
      <c r="I435" s="72"/>
      <c r="J435" s="72"/>
      <c r="K435" s="72"/>
      <c r="L435" s="72"/>
      <c r="M435" s="72"/>
    </row>
    <row r="436" spans="3:13">
      <c r="C436" s="72"/>
      <c r="D436" s="72"/>
      <c r="E436" s="72"/>
      <c r="F436" s="72"/>
      <c r="G436" s="72"/>
      <c r="H436" s="72"/>
      <c r="I436" s="72"/>
      <c r="J436" s="72"/>
      <c r="K436" s="72"/>
      <c r="L436" s="72"/>
      <c r="M436" s="72"/>
    </row>
    <row r="437" spans="3:13">
      <c r="C437" s="72"/>
      <c r="D437" s="72"/>
      <c r="E437" s="72"/>
      <c r="F437" s="72"/>
      <c r="G437" s="72"/>
      <c r="H437" s="72"/>
      <c r="I437" s="72"/>
      <c r="J437" s="72"/>
      <c r="K437" s="72"/>
      <c r="L437" s="72"/>
      <c r="M437" s="72"/>
    </row>
    <row r="438" spans="3:13">
      <c r="C438" s="72"/>
      <c r="D438" s="72"/>
      <c r="E438" s="72"/>
      <c r="F438" s="72"/>
      <c r="G438" s="72"/>
      <c r="H438" s="72"/>
      <c r="I438" s="72"/>
      <c r="J438" s="72"/>
      <c r="K438" s="72"/>
      <c r="L438" s="72"/>
      <c r="M438" s="72"/>
    </row>
    <row r="439" spans="3:13">
      <c r="C439" s="72"/>
      <c r="D439" s="72"/>
      <c r="E439" s="72"/>
      <c r="F439" s="72"/>
      <c r="G439" s="72"/>
      <c r="H439" s="72"/>
      <c r="I439" s="72"/>
      <c r="J439" s="72"/>
      <c r="K439" s="72"/>
      <c r="L439" s="72"/>
      <c r="M439" s="72"/>
    </row>
    <row r="440" spans="3:13">
      <c r="C440" s="72"/>
      <c r="D440" s="72"/>
      <c r="E440" s="72"/>
      <c r="F440" s="72"/>
      <c r="G440" s="72"/>
      <c r="H440" s="72"/>
      <c r="I440" s="72"/>
      <c r="J440" s="72"/>
      <c r="K440" s="72"/>
      <c r="L440" s="72"/>
      <c r="M440" s="72"/>
    </row>
    <row r="441" spans="3:13">
      <c r="C441" s="72"/>
      <c r="D441" s="72"/>
      <c r="E441" s="72"/>
      <c r="F441" s="72"/>
      <c r="G441" s="72"/>
      <c r="H441" s="72"/>
      <c r="I441" s="72"/>
      <c r="J441" s="72"/>
      <c r="K441" s="72"/>
      <c r="L441" s="72"/>
      <c r="M441" s="72"/>
    </row>
    <row r="442" spans="3:13">
      <c r="C442" s="72"/>
      <c r="D442" s="72"/>
      <c r="E442" s="72"/>
      <c r="F442" s="72"/>
      <c r="G442" s="72"/>
      <c r="H442" s="72"/>
      <c r="I442" s="72"/>
      <c r="J442" s="72"/>
      <c r="K442" s="72"/>
      <c r="L442" s="72"/>
      <c r="M442" s="72"/>
    </row>
    <row r="443" spans="3:13">
      <c r="C443" s="72"/>
      <c r="D443" s="72"/>
      <c r="E443" s="72"/>
      <c r="F443" s="72"/>
      <c r="G443" s="72"/>
      <c r="H443" s="72"/>
      <c r="I443" s="72"/>
      <c r="J443" s="72"/>
      <c r="K443" s="72"/>
      <c r="L443" s="72"/>
      <c r="M443" s="72"/>
    </row>
    <row r="444" spans="3:13">
      <c r="C444" s="72"/>
      <c r="D444" s="72"/>
      <c r="E444" s="72"/>
      <c r="F444" s="72"/>
      <c r="G444" s="72"/>
      <c r="H444" s="72"/>
      <c r="I444" s="72"/>
      <c r="J444" s="72"/>
      <c r="K444" s="72"/>
      <c r="L444" s="72"/>
      <c r="M444" s="72"/>
    </row>
    <row r="445" spans="3:13">
      <c r="C445" s="72"/>
      <c r="D445" s="72"/>
      <c r="E445" s="72"/>
      <c r="F445" s="72"/>
      <c r="G445" s="72"/>
      <c r="H445" s="72"/>
      <c r="I445" s="72"/>
      <c r="J445" s="72"/>
      <c r="K445" s="72"/>
      <c r="L445" s="72"/>
      <c r="M445" s="72"/>
    </row>
    <row r="446" spans="3:13">
      <c r="C446" s="72"/>
      <c r="D446" s="72"/>
      <c r="E446" s="72"/>
      <c r="F446" s="72"/>
      <c r="G446" s="72"/>
      <c r="H446" s="72"/>
      <c r="I446" s="72"/>
      <c r="J446" s="72"/>
      <c r="K446" s="72"/>
      <c r="L446" s="72"/>
      <c r="M446" s="72"/>
    </row>
    <row r="447" spans="3:13">
      <c r="C447" s="72"/>
      <c r="D447" s="72"/>
      <c r="E447" s="72"/>
      <c r="F447" s="72"/>
      <c r="G447" s="72"/>
      <c r="H447" s="72"/>
      <c r="I447" s="72"/>
      <c r="J447" s="72"/>
      <c r="K447" s="72"/>
      <c r="L447" s="72"/>
      <c r="M447" s="72"/>
    </row>
    <row r="448" spans="3:13">
      <c r="C448" s="72"/>
      <c r="D448" s="72"/>
      <c r="E448" s="72"/>
      <c r="F448" s="72"/>
      <c r="G448" s="72"/>
      <c r="H448" s="72"/>
      <c r="I448" s="72"/>
      <c r="J448" s="72"/>
      <c r="K448" s="72"/>
      <c r="L448" s="72"/>
      <c r="M448" s="72"/>
    </row>
    <row r="449" spans="3:13">
      <c r="C449" s="72"/>
      <c r="D449" s="72"/>
      <c r="E449" s="72"/>
      <c r="F449" s="72"/>
      <c r="G449" s="72"/>
      <c r="H449" s="72"/>
      <c r="I449" s="72"/>
      <c r="J449" s="72"/>
      <c r="K449" s="72"/>
      <c r="L449" s="72"/>
      <c r="M449" s="72"/>
    </row>
    <row r="450" spans="3:13">
      <c r="C450" s="72"/>
      <c r="D450" s="72"/>
      <c r="E450" s="72"/>
      <c r="F450" s="72"/>
      <c r="G450" s="72"/>
      <c r="H450" s="72"/>
      <c r="I450" s="72"/>
      <c r="J450" s="72"/>
      <c r="K450" s="72"/>
      <c r="L450" s="72"/>
      <c r="M450" s="72"/>
    </row>
    <row r="451" spans="3:13">
      <c r="C451" s="72"/>
      <c r="D451" s="72"/>
      <c r="E451" s="72"/>
      <c r="F451" s="72"/>
      <c r="G451" s="72"/>
      <c r="H451" s="72"/>
      <c r="I451" s="72"/>
      <c r="J451" s="72"/>
      <c r="K451" s="72"/>
      <c r="L451" s="72"/>
      <c r="M451" s="72"/>
    </row>
    <row r="452" spans="3:13">
      <c r="C452" s="72"/>
      <c r="D452" s="72"/>
      <c r="E452" s="72"/>
      <c r="F452" s="72"/>
      <c r="G452" s="72"/>
      <c r="H452" s="72"/>
      <c r="I452" s="72"/>
      <c r="J452" s="72"/>
      <c r="K452" s="72"/>
      <c r="L452" s="72"/>
      <c r="M452" s="72"/>
    </row>
    <row r="453" spans="3:13">
      <c r="C453" s="72"/>
      <c r="D453" s="72"/>
      <c r="E453" s="72"/>
      <c r="F453" s="72"/>
      <c r="G453" s="72"/>
      <c r="H453" s="72"/>
      <c r="I453" s="72"/>
      <c r="J453" s="72"/>
      <c r="K453" s="72"/>
      <c r="L453" s="72"/>
      <c r="M453" s="72"/>
    </row>
    <row r="454" spans="3:13">
      <c r="C454" s="72"/>
      <c r="D454" s="72"/>
      <c r="E454" s="72"/>
      <c r="F454" s="72"/>
      <c r="G454" s="72"/>
      <c r="H454" s="72"/>
      <c r="I454" s="72"/>
      <c r="J454" s="72"/>
      <c r="K454" s="72"/>
      <c r="L454" s="72"/>
      <c r="M454" s="72"/>
    </row>
    <row r="455" spans="3:13">
      <c r="C455" s="72"/>
      <c r="D455" s="72"/>
      <c r="E455" s="72"/>
      <c r="F455" s="72"/>
      <c r="G455" s="72"/>
      <c r="H455" s="72"/>
      <c r="I455" s="72"/>
      <c r="J455" s="72"/>
      <c r="K455" s="72"/>
      <c r="L455" s="72"/>
      <c r="M455" s="72"/>
    </row>
    <row r="456" spans="3:13">
      <c r="C456" s="72"/>
      <c r="D456" s="72"/>
      <c r="E456" s="72"/>
      <c r="F456" s="72"/>
      <c r="G456" s="72"/>
      <c r="H456" s="72"/>
      <c r="I456" s="72"/>
      <c r="J456" s="72"/>
      <c r="K456" s="72"/>
      <c r="L456" s="72"/>
      <c r="M456" s="72"/>
    </row>
    <row r="457" spans="3:13">
      <c r="C457" s="72"/>
      <c r="D457" s="72"/>
      <c r="E457" s="72"/>
      <c r="F457" s="72"/>
      <c r="G457" s="72"/>
      <c r="H457" s="72"/>
      <c r="I457" s="72"/>
      <c r="J457" s="72"/>
      <c r="K457" s="72"/>
      <c r="L457" s="72"/>
      <c r="M457" s="72"/>
    </row>
    <row r="458" spans="3:13">
      <c r="C458" s="72"/>
      <c r="D458" s="72"/>
      <c r="E458" s="72"/>
      <c r="F458" s="72"/>
      <c r="G458" s="72"/>
      <c r="H458" s="72"/>
      <c r="I458" s="72"/>
      <c r="J458" s="72"/>
      <c r="K458" s="72"/>
      <c r="L458" s="72"/>
      <c r="M458" s="72"/>
    </row>
    <row r="459" spans="3:13">
      <c r="C459" s="72"/>
      <c r="D459" s="72"/>
      <c r="E459" s="72"/>
      <c r="F459" s="72"/>
      <c r="G459" s="72"/>
      <c r="H459" s="72"/>
      <c r="I459" s="72"/>
      <c r="J459" s="72"/>
      <c r="K459" s="72"/>
      <c r="L459" s="72"/>
      <c r="M459" s="72"/>
    </row>
    <row r="460" spans="3:13">
      <c r="C460" s="72"/>
      <c r="D460" s="72"/>
      <c r="E460" s="72"/>
      <c r="F460" s="72"/>
      <c r="G460" s="72"/>
      <c r="H460" s="72"/>
      <c r="I460" s="72"/>
      <c r="J460" s="72"/>
      <c r="K460" s="72"/>
      <c r="L460" s="72"/>
      <c r="M460" s="72"/>
    </row>
    <row r="461" spans="3:13">
      <c r="C461" s="72"/>
      <c r="D461" s="72"/>
      <c r="E461" s="72"/>
      <c r="F461" s="72"/>
      <c r="G461" s="72"/>
      <c r="H461" s="72"/>
      <c r="I461" s="72"/>
      <c r="J461" s="72"/>
      <c r="K461" s="72"/>
      <c r="L461" s="72"/>
      <c r="M461" s="72"/>
    </row>
    <row r="462" spans="3:13">
      <c r="C462" s="72"/>
      <c r="D462" s="72"/>
      <c r="E462" s="72"/>
      <c r="F462" s="72"/>
      <c r="G462" s="72"/>
      <c r="H462" s="72"/>
      <c r="I462" s="72"/>
      <c r="J462" s="72"/>
      <c r="K462" s="72"/>
      <c r="L462" s="72"/>
      <c r="M462" s="72"/>
    </row>
    <row r="463" spans="3:13">
      <c r="C463" s="72"/>
      <c r="D463" s="72"/>
      <c r="E463" s="72"/>
      <c r="F463" s="72"/>
      <c r="G463" s="72"/>
      <c r="H463" s="72"/>
      <c r="I463" s="72"/>
      <c r="J463" s="72"/>
      <c r="K463" s="72"/>
      <c r="L463" s="72"/>
      <c r="M463" s="72"/>
    </row>
    <row r="464" spans="3:13">
      <c r="C464" s="72"/>
      <c r="D464" s="72"/>
      <c r="E464" s="72"/>
      <c r="F464" s="72"/>
      <c r="G464" s="72"/>
      <c r="H464" s="72"/>
      <c r="I464" s="72"/>
      <c r="J464" s="72"/>
      <c r="K464" s="72"/>
      <c r="L464" s="72"/>
      <c r="M464" s="72"/>
    </row>
    <row r="465" spans="3:13">
      <c r="C465" s="72"/>
      <c r="D465" s="72"/>
      <c r="E465" s="72"/>
      <c r="F465" s="72"/>
      <c r="G465" s="72"/>
      <c r="H465" s="72"/>
      <c r="I465" s="72"/>
      <c r="J465" s="72"/>
      <c r="K465" s="72"/>
      <c r="L465" s="72"/>
      <c r="M465" s="72"/>
    </row>
    <row r="466" spans="3:13">
      <c r="C466" s="72"/>
      <c r="D466" s="72"/>
      <c r="E466" s="72"/>
      <c r="F466" s="72"/>
      <c r="G466" s="72"/>
      <c r="H466" s="72"/>
      <c r="I466" s="72"/>
      <c r="J466" s="72"/>
      <c r="K466" s="72"/>
      <c r="L466" s="72"/>
      <c r="M466" s="72"/>
    </row>
    <row r="467" spans="3:13">
      <c r="C467" s="72"/>
      <c r="D467" s="72"/>
      <c r="E467" s="72"/>
      <c r="F467" s="72"/>
      <c r="G467" s="72"/>
      <c r="H467" s="72"/>
      <c r="I467" s="72"/>
      <c r="J467" s="72"/>
      <c r="K467" s="72"/>
      <c r="L467" s="72"/>
      <c r="M467" s="72"/>
    </row>
  </sheetData>
  <phoneticPr fontId="3" type="noConversion"/>
  <conditionalFormatting sqref="N1">
    <cfRule type="cellIs" dxfId="6" priority="1" stopIfTrue="1" operator="notEqual">
      <formula>$N$1</formula>
    </cfRule>
  </conditionalFormatting>
  <conditionalFormatting sqref="N2:N109">
    <cfRule type="cellIs" dxfId="5" priority="2" stopIfTrue="1" operator="notEqual">
      <formula>$N$1</formula>
    </cfRule>
    <cfRule type="cellIs" dxfId="4" priority="3" stopIfTrue="1" operator="equal">
      <formula>$N$2</formula>
    </cfRule>
  </conditionalFormatting>
  <pageMargins left="0.75" right="0.75" top="1" bottom="1" header="0.5" footer="0.5"/>
  <pageSetup scale="50" orientation="landscape" r:id="rId1"/>
  <headerFooter alignWithMargins="0"/>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pageSetUpPr fitToPage="1"/>
  </sheetPr>
  <dimension ref="A1:AC206"/>
  <sheetViews>
    <sheetView zoomScale="90" zoomScaleNormal="90" workbookViewId="0">
      <pane ySplit="13" topLeftCell="A14" activePane="bottomLeft" state="frozen"/>
      <selection pane="bottomLeft" activeCell="E10" sqref="E10"/>
    </sheetView>
  </sheetViews>
  <sheetFormatPr defaultRowHeight="12.75"/>
  <cols>
    <col min="1" max="1" width="14.140625" customWidth="1"/>
    <col min="2" max="2" width="50.28515625" customWidth="1"/>
    <col min="3" max="3" width="11.140625" customWidth="1"/>
    <col min="4" max="6" width="20.7109375" style="333" customWidth="1"/>
    <col min="7" max="7" width="14.5703125" bestFit="1" customWidth="1"/>
    <col min="8" max="8" width="16.7109375" customWidth="1"/>
    <col min="9" max="9" width="30.7109375" customWidth="1"/>
    <col min="10" max="10" width="16.7109375" style="65" customWidth="1"/>
    <col min="12" max="12" width="18.140625" customWidth="1"/>
    <col min="13" max="19" width="16.7109375" customWidth="1"/>
    <col min="20" max="20" width="4.85546875" customWidth="1"/>
    <col min="21" max="27" width="16.7109375" customWidth="1"/>
    <col min="28" max="28" width="35.140625" style="372" customWidth="1"/>
  </cols>
  <sheetData>
    <row r="1" spans="1:28">
      <c r="A1" s="1" t="str">
        <f>+Inputs!C3</f>
        <v>Utah Results of Operations - December 2014</v>
      </c>
      <c r="B1" s="1"/>
      <c r="C1" s="1"/>
    </row>
    <row r="2" spans="1:28">
      <c r="A2" s="1" t="s">
        <v>260</v>
      </c>
      <c r="B2" s="1"/>
      <c r="C2" s="1"/>
    </row>
    <row r="3" spans="1:28">
      <c r="A3" s="334"/>
      <c r="B3" s="334"/>
      <c r="C3" s="334"/>
    </row>
    <row r="4" spans="1:28">
      <c r="A4" s="335"/>
      <c r="B4" s="335"/>
      <c r="C4" s="335"/>
      <c r="D4" s="336"/>
      <c r="E4" s="336"/>
      <c r="F4" s="337"/>
      <c r="G4" s="337"/>
      <c r="H4" s="337"/>
      <c r="I4" s="337"/>
    </row>
    <row r="5" spans="1:28">
      <c r="A5" s="338" t="s">
        <v>261</v>
      </c>
      <c r="B5" s="338"/>
      <c r="C5" s="338"/>
      <c r="D5" s="339" t="s">
        <v>262</v>
      </c>
      <c r="E5" s="339" t="s">
        <v>263</v>
      </c>
      <c r="F5" s="339" t="s">
        <v>264</v>
      </c>
      <c r="G5" s="340" t="s">
        <v>265</v>
      </c>
      <c r="H5" s="337"/>
      <c r="I5" s="337"/>
    </row>
    <row r="6" spans="1:28">
      <c r="A6" s="341" t="s">
        <v>266</v>
      </c>
      <c r="B6" s="341"/>
      <c r="C6" s="341"/>
      <c r="D6" s="342">
        <f>+'Tab 3'!L410</f>
        <v>-78011944.255120516</v>
      </c>
      <c r="E6" s="342">
        <f>SUM([2]Adjustments!$C$1428,[2]Adjustments!$D$1428,[2]Adjustments!$E$1428,[2]Adjustments!$F$1428,[2]Adjustments!$AA$1428,[2]Adjustments!$AB$1428)</f>
        <v>-78011944.255120546</v>
      </c>
      <c r="F6" s="719">
        <f t="shared" ref="F6:F11" si="0">+E6-D6</f>
        <v>0</v>
      </c>
      <c r="G6" s="343"/>
      <c r="H6" s="337"/>
      <c r="I6" s="337"/>
    </row>
    <row r="7" spans="1:28">
      <c r="A7" s="341" t="s">
        <v>267</v>
      </c>
      <c r="B7" s="341"/>
      <c r="C7" s="341"/>
      <c r="D7" s="342">
        <f>'Tab 4'!L478-'Tab 4'!F15</f>
        <v>-111795084.81363632</v>
      </c>
      <c r="E7" s="342">
        <f>SUM([2]Adjustments!$G$1428:$K$1428,[2]Adjustments!$AC$1428:$AE$1428)</f>
        <v>-111795084.81363627</v>
      </c>
      <c r="F7" s="719">
        <f>+E7-D7</f>
        <v>0</v>
      </c>
      <c r="G7" s="343"/>
      <c r="H7" s="337"/>
      <c r="I7" s="337"/>
    </row>
    <row r="8" spans="1:28">
      <c r="A8" s="341" t="s">
        <v>268</v>
      </c>
      <c r="B8" s="341"/>
      <c r="C8" s="341"/>
      <c r="D8" s="342">
        <f>+'Tab 5'!L70</f>
        <v>-21528672.564370409</v>
      </c>
      <c r="E8" s="342">
        <f>SUM([2]Adjustments!$M$1428,[2]Adjustments!$AF$1428)</f>
        <v>-21528672.564370409</v>
      </c>
      <c r="F8" s="719">
        <f t="shared" si="0"/>
        <v>0</v>
      </c>
      <c r="G8" s="343"/>
      <c r="H8" s="337"/>
      <c r="I8" s="337"/>
    </row>
    <row r="9" spans="1:28">
      <c r="A9" s="341" t="s">
        <v>269</v>
      </c>
      <c r="B9" s="341"/>
      <c r="C9" s="341"/>
      <c r="D9" s="344">
        <f>'Tab 6'!L70</f>
        <v>4.6566128730773926E-10</v>
      </c>
      <c r="E9" s="344">
        <f>[1]Adjustments!$M$1418</f>
        <v>0</v>
      </c>
      <c r="F9" s="719">
        <f t="shared" si="0"/>
        <v>-4.6566128730773926E-10</v>
      </c>
      <c r="G9" s="822"/>
      <c r="H9" s="337"/>
      <c r="I9" s="337"/>
    </row>
    <row r="10" spans="1:28">
      <c r="A10" s="341" t="s">
        <v>270</v>
      </c>
      <c r="B10" s="341"/>
      <c r="C10" s="341"/>
      <c r="D10" s="342">
        <f>'Tab7'!L274</f>
        <v>2055459.8493391685</v>
      </c>
      <c r="E10" s="342">
        <f>SUM([2]Adjustments!$N$1428,[2]Adjustments!$O$1428,[2]Adjustments!$Q$1428)</f>
        <v>2055459.8493390181</v>
      </c>
      <c r="F10" s="719">
        <f t="shared" si="0"/>
        <v>-1.5040859580039978E-7</v>
      </c>
      <c r="G10" s="343"/>
      <c r="H10" s="337"/>
      <c r="I10" s="337"/>
    </row>
    <row r="11" spans="1:28">
      <c r="A11" s="341" t="s">
        <v>271</v>
      </c>
      <c r="B11" s="341"/>
      <c r="C11" s="341"/>
      <c r="D11" s="345">
        <f>+'Tab 8'!L681</f>
        <v>143993504.27139962</v>
      </c>
      <c r="E11" s="345">
        <f>SUM([2]Adjustments!$R$1428:$Y$1428)</f>
        <v>143993504.27139965</v>
      </c>
      <c r="F11" s="720">
        <f t="shared" si="0"/>
        <v>0</v>
      </c>
      <c r="G11" s="343"/>
      <c r="H11" s="337"/>
      <c r="I11" s="337"/>
    </row>
    <row r="12" spans="1:28">
      <c r="A12" s="334"/>
      <c r="B12" s="334"/>
      <c r="C12" s="334"/>
      <c r="D12" s="346">
        <f>SUM(D6:D11)</f>
        <v>-65286737.512388438</v>
      </c>
      <c r="E12" s="346">
        <f>SUM(E6:E11)</f>
        <v>-65286737.512388557</v>
      </c>
      <c r="F12" s="347">
        <f>SUM(F6:F11)</f>
        <v>-1.5087425708770752E-7</v>
      </c>
      <c r="G12" s="348"/>
    </row>
    <row r="13" spans="1:28">
      <c r="G13" s="343" t="s">
        <v>13</v>
      </c>
    </row>
    <row r="14" spans="1:28">
      <c r="E14" s="333" t="s">
        <v>13</v>
      </c>
      <c r="G14" s="349" t="s">
        <v>13</v>
      </c>
    </row>
    <row r="15" spans="1:28">
      <c r="A15" s="350"/>
      <c r="B15" s="350"/>
      <c r="C15" s="350"/>
      <c r="D15" s="351"/>
      <c r="E15" s="351"/>
      <c r="F15" s="352"/>
    </row>
    <row r="16" spans="1:28">
      <c r="A16" s="353" t="s">
        <v>272</v>
      </c>
      <c r="B16" s="354" t="s">
        <v>273</v>
      </c>
      <c r="C16" s="354" t="s">
        <v>270</v>
      </c>
      <c r="D16" s="354" t="s">
        <v>3</v>
      </c>
      <c r="E16" s="355" t="s">
        <v>389</v>
      </c>
      <c r="F16" s="356" t="s">
        <v>296</v>
      </c>
      <c r="I16" s="707"/>
      <c r="J16"/>
      <c r="AA16" s="372"/>
      <c r="AB16"/>
    </row>
    <row r="17" spans="1:28">
      <c r="A17" s="357">
        <v>3.1</v>
      </c>
      <c r="B17" s="358" t="s">
        <v>274</v>
      </c>
      <c r="C17" s="359" t="s">
        <v>1958</v>
      </c>
      <c r="D17" s="359" t="s">
        <v>243</v>
      </c>
      <c r="E17" s="812">
        <v>41729</v>
      </c>
      <c r="F17" s="709" t="s">
        <v>571</v>
      </c>
      <c r="G17" s="817"/>
      <c r="H17" s="372"/>
      <c r="I17" s="708"/>
      <c r="J17"/>
      <c r="AA17" s="372"/>
      <c r="AB17"/>
    </row>
    <row r="18" spans="1:28">
      <c r="A18" s="357">
        <v>3.2</v>
      </c>
      <c r="B18" s="358" t="s">
        <v>275</v>
      </c>
      <c r="C18" s="359" t="s">
        <v>1958</v>
      </c>
      <c r="D18" s="359" t="s">
        <v>244</v>
      </c>
      <c r="E18" s="812">
        <v>41729</v>
      </c>
      <c r="F18" s="709" t="s">
        <v>571</v>
      </c>
      <c r="G18" s="817"/>
      <c r="H18" s="372"/>
      <c r="I18" s="708"/>
      <c r="J18"/>
      <c r="AA18" s="372"/>
      <c r="AB18"/>
    </row>
    <row r="19" spans="1:28">
      <c r="A19" s="357">
        <v>3.3</v>
      </c>
      <c r="B19" s="358" t="s">
        <v>158</v>
      </c>
      <c r="C19" s="821" t="s">
        <v>1959</v>
      </c>
      <c r="D19" s="359" t="s">
        <v>243</v>
      </c>
      <c r="E19" s="812">
        <v>41729</v>
      </c>
      <c r="F19" s="709" t="s">
        <v>571</v>
      </c>
      <c r="G19" s="817"/>
      <c r="H19" s="372"/>
      <c r="I19" s="708"/>
      <c r="J19"/>
      <c r="AA19" s="372"/>
      <c r="AB19"/>
    </row>
    <row r="20" spans="1:28">
      <c r="A20" s="357">
        <v>3.4</v>
      </c>
      <c r="B20" s="358" t="s">
        <v>390</v>
      </c>
      <c r="C20" s="359" t="s">
        <v>1958</v>
      </c>
      <c r="D20" s="359" t="s">
        <v>244</v>
      </c>
      <c r="E20" s="812">
        <v>41733</v>
      </c>
      <c r="F20" s="709" t="s">
        <v>571</v>
      </c>
      <c r="G20" s="818" t="s">
        <v>1973</v>
      </c>
      <c r="H20" s="372"/>
      <c r="I20" s="708"/>
      <c r="J20"/>
      <c r="AA20" s="372"/>
      <c r="AB20"/>
    </row>
    <row r="21" spans="1:28">
      <c r="A21" s="357">
        <v>3.5</v>
      </c>
      <c r="B21" s="358" t="s">
        <v>157</v>
      </c>
      <c r="C21" s="359" t="s">
        <v>1958</v>
      </c>
      <c r="D21" s="359" t="s">
        <v>244</v>
      </c>
      <c r="E21" s="812">
        <v>41731</v>
      </c>
      <c r="F21" s="709" t="s">
        <v>571</v>
      </c>
      <c r="G21" s="817"/>
      <c r="H21" s="372"/>
      <c r="I21" s="708"/>
      <c r="J21"/>
      <c r="AA21" s="372"/>
      <c r="AB21"/>
    </row>
    <row r="22" spans="1:28">
      <c r="A22" s="357">
        <v>3.6</v>
      </c>
      <c r="B22" s="358" t="s">
        <v>276</v>
      </c>
      <c r="C22" s="359" t="s">
        <v>1958</v>
      </c>
      <c r="D22" s="359" t="s">
        <v>244</v>
      </c>
      <c r="E22" s="812">
        <v>41751</v>
      </c>
      <c r="F22" s="709" t="s">
        <v>571</v>
      </c>
      <c r="G22" s="817"/>
      <c r="H22" s="372"/>
      <c r="I22" s="708"/>
      <c r="J22"/>
      <c r="AA22" s="372"/>
      <c r="AB22"/>
    </row>
    <row r="23" spans="1:28">
      <c r="A23" s="357"/>
      <c r="B23" s="358"/>
      <c r="C23" s="358"/>
      <c r="D23" s="359"/>
      <c r="E23" s="813"/>
      <c r="F23" s="709"/>
      <c r="G23" s="817"/>
      <c r="H23" s="372"/>
      <c r="I23" s="708"/>
      <c r="J23"/>
      <c r="AA23" s="372"/>
      <c r="AB23"/>
    </row>
    <row r="24" spans="1:28">
      <c r="A24" s="357">
        <v>4.0999999999999996</v>
      </c>
      <c r="B24" s="358" t="s">
        <v>277</v>
      </c>
      <c r="C24" s="359" t="s">
        <v>1958</v>
      </c>
      <c r="D24" s="359" t="s">
        <v>244</v>
      </c>
      <c r="E24" s="812">
        <v>41731</v>
      </c>
      <c r="F24" s="709" t="s">
        <v>571</v>
      </c>
      <c r="G24" s="817"/>
      <c r="H24" s="372"/>
      <c r="I24" s="708"/>
      <c r="J24"/>
      <c r="AA24" s="372"/>
      <c r="AB24"/>
    </row>
    <row r="25" spans="1:28">
      <c r="A25" s="357">
        <v>4.2</v>
      </c>
      <c r="B25" s="358" t="s">
        <v>220</v>
      </c>
      <c r="C25" s="359" t="s">
        <v>1958</v>
      </c>
      <c r="D25" s="359" t="s">
        <v>244</v>
      </c>
      <c r="E25" s="812">
        <v>41730</v>
      </c>
      <c r="F25" s="709" t="s">
        <v>571</v>
      </c>
      <c r="G25" s="817"/>
      <c r="H25" s="372"/>
      <c r="I25" s="708"/>
      <c r="J25"/>
      <c r="AA25" s="372"/>
      <c r="AB25"/>
    </row>
    <row r="26" spans="1:28">
      <c r="A26" s="357">
        <v>4.3</v>
      </c>
      <c r="B26" s="358" t="s">
        <v>164</v>
      </c>
      <c r="C26" s="359" t="s">
        <v>1958</v>
      </c>
      <c r="D26" s="359" t="s">
        <v>244</v>
      </c>
      <c r="E26" s="812">
        <v>41730</v>
      </c>
      <c r="F26" s="709" t="s">
        <v>571</v>
      </c>
      <c r="G26" s="818" t="s">
        <v>1957</v>
      </c>
      <c r="H26" s="372"/>
      <c r="I26" s="708"/>
      <c r="J26"/>
      <c r="AA26" s="372"/>
      <c r="AB26"/>
    </row>
    <row r="27" spans="1:28">
      <c r="A27" s="361">
        <v>4.4000000000000004</v>
      </c>
      <c r="B27" s="358" t="s">
        <v>256</v>
      </c>
      <c r="C27" s="821" t="s">
        <v>1959</v>
      </c>
      <c r="D27" s="359" t="s">
        <v>244</v>
      </c>
      <c r="E27" s="812">
        <v>41731</v>
      </c>
      <c r="F27" s="709" t="s">
        <v>571</v>
      </c>
      <c r="G27" s="817"/>
      <c r="H27" s="372"/>
      <c r="I27" s="708"/>
      <c r="J27"/>
      <c r="AA27" s="372"/>
      <c r="AB27"/>
    </row>
    <row r="28" spans="1:28">
      <c r="A28" s="361">
        <v>4.5</v>
      </c>
      <c r="B28" s="358" t="s">
        <v>159</v>
      </c>
      <c r="C28" s="821" t="s">
        <v>1959</v>
      </c>
      <c r="D28" s="359" t="s">
        <v>244</v>
      </c>
      <c r="E28" s="812">
        <v>41731</v>
      </c>
      <c r="F28" s="709" t="s">
        <v>571</v>
      </c>
      <c r="G28" s="817" t="s">
        <v>1974</v>
      </c>
      <c r="H28" s="372"/>
      <c r="I28" s="708"/>
      <c r="J28"/>
      <c r="AA28" s="372"/>
      <c r="AB28"/>
    </row>
    <row r="29" spans="1:28">
      <c r="A29" s="361">
        <v>4.5999999999999996</v>
      </c>
      <c r="B29" s="358" t="s">
        <v>155</v>
      </c>
      <c r="C29" s="359" t="s">
        <v>1958</v>
      </c>
      <c r="D29" s="359" t="s">
        <v>243</v>
      </c>
      <c r="E29" s="812">
        <v>41731</v>
      </c>
      <c r="F29" s="709" t="s">
        <v>571</v>
      </c>
      <c r="G29" s="817"/>
      <c r="H29" s="372"/>
      <c r="I29" s="708"/>
      <c r="J29"/>
      <c r="AA29" s="372"/>
      <c r="AB29"/>
    </row>
    <row r="30" spans="1:28">
      <c r="A30" s="361">
        <v>4.7</v>
      </c>
      <c r="B30" s="358" t="s">
        <v>391</v>
      </c>
      <c r="C30" s="359" t="s">
        <v>1958</v>
      </c>
      <c r="D30" s="359" t="s">
        <v>243</v>
      </c>
      <c r="E30" s="812">
        <v>41731</v>
      </c>
      <c r="F30" s="709" t="s">
        <v>571</v>
      </c>
      <c r="G30" s="817"/>
      <c r="H30" s="372"/>
      <c r="I30" s="708"/>
      <c r="J30"/>
      <c r="AA30" s="372"/>
      <c r="AB30"/>
    </row>
    <row r="31" spans="1:28">
      <c r="A31" s="361"/>
      <c r="B31" s="358"/>
      <c r="C31" s="358"/>
      <c r="D31" s="359"/>
      <c r="E31" s="813"/>
      <c r="F31" s="709"/>
      <c r="G31" s="817"/>
      <c r="H31" s="372"/>
      <c r="I31" s="708"/>
      <c r="J31"/>
      <c r="AA31" s="372"/>
      <c r="AB31"/>
    </row>
    <row r="32" spans="1:28">
      <c r="A32" s="357">
        <v>5.0999999999999996</v>
      </c>
      <c r="B32" s="358" t="s">
        <v>392</v>
      </c>
      <c r="C32" s="359" t="s">
        <v>1958</v>
      </c>
      <c r="D32" s="359" t="s">
        <v>278</v>
      </c>
      <c r="E32" s="812">
        <v>41737</v>
      </c>
      <c r="F32" s="709" t="s">
        <v>571</v>
      </c>
      <c r="G32" s="817" t="s">
        <v>13</v>
      </c>
      <c r="H32" s="372"/>
      <c r="I32" s="708"/>
      <c r="J32"/>
      <c r="AA32" s="372"/>
      <c r="AB32"/>
    </row>
    <row r="33" spans="1:28">
      <c r="A33" s="361"/>
      <c r="B33" s="358"/>
      <c r="C33" s="358"/>
      <c r="D33" s="359"/>
      <c r="E33" s="813"/>
      <c r="F33" s="709"/>
      <c r="G33" s="817"/>
      <c r="H33" s="372"/>
      <c r="I33" s="708"/>
      <c r="J33"/>
      <c r="AA33" s="372"/>
      <c r="AB33"/>
    </row>
    <row r="34" spans="1:28">
      <c r="A34" s="361">
        <v>6.1</v>
      </c>
      <c r="B34" s="358" t="s">
        <v>571</v>
      </c>
      <c r="C34" s="359" t="s">
        <v>1958</v>
      </c>
      <c r="D34" s="359" t="s">
        <v>354</v>
      </c>
      <c r="E34" s="813" t="s">
        <v>354</v>
      </c>
      <c r="F34" s="709" t="s">
        <v>354</v>
      </c>
      <c r="G34" s="817"/>
      <c r="H34" s="372"/>
      <c r="I34" s="708"/>
      <c r="J34"/>
      <c r="AA34" s="372"/>
      <c r="AB34"/>
    </row>
    <row r="35" spans="1:28">
      <c r="A35" s="362"/>
      <c r="B35" s="364"/>
      <c r="C35" s="364"/>
      <c r="D35" s="363"/>
      <c r="E35" s="815"/>
      <c r="F35" s="710"/>
      <c r="G35" s="819"/>
      <c r="H35" s="372"/>
      <c r="I35" s="708"/>
      <c r="J35"/>
      <c r="AA35" s="372"/>
      <c r="AB35"/>
    </row>
    <row r="36" spans="1:28">
      <c r="A36" s="366">
        <v>7.1</v>
      </c>
      <c r="B36" s="367" t="s">
        <v>280</v>
      </c>
      <c r="C36" s="367"/>
      <c r="D36" s="368" t="s">
        <v>244</v>
      </c>
      <c r="E36" s="816" t="s">
        <v>281</v>
      </c>
      <c r="F36" s="711"/>
      <c r="G36" s="819"/>
      <c r="H36" s="372"/>
      <c r="I36" s="708"/>
      <c r="J36"/>
      <c r="AA36" s="372"/>
      <c r="AB36"/>
    </row>
    <row r="37" spans="1:28">
      <c r="A37" s="361">
        <v>7.2</v>
      </c>
      <c r="B37" s="358" t="s">
        <v>251</v>
      </c>
      <c r="C37" s="821" t="s">
        <v>1959</v>
      </c>
      <c r="D37" s="359" t="s">
        <v>244</v>
      </c>
      <c r="E37" s="812">
        <v>41747</v>
      </c>
      <c r="F37" s="732" t="s">
        <v>571</v>
      </c>
      <c r="G37" s="817" t="s">
        <v>13</v>
      </c>
      <c r="H37" s="377"/>
      <c r="I37" s="708"/>
      <c r="J37"/>
      <c r="AA37" s="372"/>
      <c r="AB37"/>
    </row>
    <row r="38" spans="1:28">
      <c r="A38" s="361">
        <v>7.3</v>
      </c>
      <c r="B38" s="358" t="s">
        <v>1889</v>
      </c>
      <c r="C38" s="821" t="s">
        <v>1959</v>
      </c>
      <c r="D38" s="359" t="s">
        <v>244</v>
      </c>
      <c r="E38" s="812">
        <v>41733</v>
      </c>
      <c r="F38" s="732" t="s">
        <v>571</v>
      </c>
      <c r="G38" s="820" t="s">
        <v>1967</v>
      </c>
      <c r="H38" s="708"/>
      <c r="I38" s="708"/>
      <c r="J38"/>
      <c r="AA38" s="372"/>
      <c r="AB38"/>
    </row>
    <row r="39" spans="1:28">
      <c r="A39" s="361">
        <v>7.4</v>
      </c>
      <c r="B39" s="358" t="s">
        <v>252</v>
      </c>
      <c r="C39" s="821" t="s">
        <v>1959</v>
      </c>
      <c r="D39" s="359" t="s">
        <v>244</v>
      </c>
      <c r="E39" s="812">
        <v>41751</v>
      </c>
      <c r="F39" s="732" t="s">
        <v>571</v>
      </c>
      <c r="G39" s="817"/>
      <c r="H39" s="377"/>
      <c r="I39" s="708"/>
      <c r="J39"/>
      <c r="AA39" s="372"/>
      <c r="AB39"/>
    </row>
    <row r="40" spans="1:28">
      <c r="A40" s="874">
        <v>7.5</v>
      </c>
      <c r="B40" s="745" t="s">
        <v>257</v>
      </c>
      <c r="C40" s="875" t="s">
        <v>1959</v>
      </c>
      <c r="D40" s="359" t="s">
        <v>244</v>
      </c>
      <c r="E40" s="812" t="s">
        <v>1970</v>
      </c>
      <c r="F40" s="818" t="s">
        <v>1971</v>
      </c>
      <c r="G40" s="817"/>
      <c r="H40" s="372"/>
      <c r="I40" s="708"/>
      <c r="J40"/>
      <c r="AA40" s="372"/>
      <c r="AB40"/>
    </row>
    <row r="41" spans="1:28">
      <c r="A41" s="874">
        <v>7.6</v>
      </c>
      <c r="B41" s="745" t="s">
        <v>259</v>
      </c>
      <c r="C41" s="875" t="s">
        <v>1959</v>
      </c>
      <c r="D41" s="746" t="s">
        <v>244</v>
      </c>
      <c r="E41" s="812" t="s">
        <v>1970</v>
      </c>
      <c r="F41" s="818" t="s">
        <v>1971</v>
      </c>
      <c r="G41" s="817"/>
      <c r="H41" s="372"/>
      <c r="I41" s="708"/>
      <c r="J41"/>
      <c r="AA41" s="372"/>
      <c r="AB41"/>
    </row>
    <row r="42" spans="1:28">
      <c r="A42" s="362"/>
      <c r="B42" s="364"/>
      <c r="C42" s="364"/>
      <c r="D42" s="363"/>
      <c r="E42" s="814" t="s">
        <v>13</v>
      </c>
      <c r="F42" s="710"/>
      <c r="G42" s="819"/>
      <c r="H42" s="372"/>
      <c r="I42" s="708"/>
      <c r="J42"/>
      <c r="AA42" s="372"/>
      <c r="AB42"/>
    </row>
    <row r="43" spans="1:28">
      <c r="A43" s="366">
        <v>8.1</v>
      </c>
      <c r="B43" s="367" t="s">
        <v>282</v>
      </c>
      <c r="C43" s="367"/>
      <c r="D43" s="368" t="s">
        <v>244</v>
      </c>
      <c r="E43" s="816" t="s">
        <v>281</v>
      </c>
      <c r="F43" s="711"/>
      <c r="G43" s="819"/>
      <c r="H43" s="372"/>
      <c r="I43" s="708"/>
      <c r="J43"/>
      <c r="AA43" s="372"/>
      <c r="AB43"/>
    </row>
    <row r="44" spans="1:28">
      <c r="A44" s="361">
        <v>8.1999999999999993</v>
      </c>
      <c r="B44" s="358" t="s">
        <v>166</v>
      </c>
      <c r="C44" s="359" t="s">
        <v>1958</v>
      </c>
      <c r="D44" s="359" t="s">
        <v>244</v>
      </c>
      <c r="E44" s="812">
        <v>41730</v>
      </c>
      <c r="F44" s="709" t="s">
        <v>571</v>
      </c>
      <c r="G44" s="817"/>
      <c r="H44" s="372"/>
      <c r="I44" s="708"/>
      <c r="J44"/>
      <c r="AA44" s="372"/>
      <c r="AB44"/>
    </row>
    <row r="45" spans="1:28">
      <c r="A45" s="361">
        <v>8.3000000000000007</v>
      </c>
      <c r="B45" s="358" t="s">
        <v>167</v>
      </c>
      <c r="C45" s="359" t="s">
        <v>1958</v>
      </c>
      <c r="D45" s="359" t="s">
        <v>244</v>
      </c>
      <c r="E45" s="812">
        <v>41747</v>
      </c>
      <c r="F45" s="709" t="s">
        <v>571</v>
      </c>
      <c r="G45" s="817"/>
      <c r="H45" s="372"/>
      <c r="I45" s="708"/>
      <c r="J45"/>
      <c r="AA45" s="372"/>
      <c r="AB45"/>
    </row>
    <row r="46" spans="1:28">
      <c r="A46" s="361">
        <v>8.4</v>
      </c>
      <c r="B46" s="358" t="s">
        <v>254</v>
      </c>
      <c r="C46" s="359" t="s">
        <v>1958</v>
      </c>
      <c r="D46" s="359" t="s">
        <v>244</v>
      </c>
      <c r="E46" s="812">
        <v>41730</v>
      </c>
      <c r="F46" s="709" t="s">
        <v>571</v>
      </c>
      <c r="G46" s="817"/>
      <c r="H46" s="372"/>
      <c r="I46" s="708"/>
      <c r="J46"/>
      <c r="AA46" s="372"/>
      <c r="AB46"/>
    </row>
    <row r="47" spans="1:28">
      <c r="A47" s="361">
        <v>8.5</v>
      </c>
      <c r="B47" s="358" t="s">
        <v>161</v>
      </c>
      <c r="C47" s="359" t="s">
        <v>1958</v>
      </c>
      <c r="D47" s="359" t="s">
        <v>244</v>
      </c>
      <c r="E47" s="812">
        <v>41730</v>
      </c>
      <c r="F47" s="709" t="s">
        <v>571</v>
      </c>
      <c r="G47" s="817"/>
      <c r="H47" s="372"/>
      <c r="I47" s="708"/>
      <c r="J47"/>
      <c r="AA47" s="372"/>
      <c r="AB47"/>
    </row>
    <row r="48" spans="1:28">
      <c r="A48" s="361">
        <v>8.6</v>
      </c>
      <c r="B48" s="358" t="s">
        <v>162</v>
      </c>
      <c r="C48" s="821" t="s">
        <v>1959</v>
      </c>
      <c r="D48" s="359" t="s">
        <v>244</v>
      </c>
      <c r="E48" s="812">
        <v>41747</v>
      </c>
      <c r="F48" s="709" t="s">
        <v>571</v>
      </c>
      <c r="G48" s="817"/>
      <c r="H48" s="372"/>
      <c r="I48" s="708"/>
      <c r="J48"/>
      <c r="AA48" s="372"/>
      <c r="AB48"/>
    </row>
    <row r="49" spans="1:29">
      <c r="A49" s="361">
        <v>8.6999999999999993</v>
      </c>
      <c r="B49" s="358" t="s">
        <v>219</v>
      </c>
      <c r="C49" s="821" t="s">
        <v>1959</v>
      </c>
      <c r="D49" s="359" t="s">
        <v>244</v>
      </c>
      <c r="E49" s="812">
        <v>41736</v>
      </c>
      <c r="F49" s="709" t="s">
        <v>571</v>
      </c>
      <c r="G49" s="817"/>
      <c r="H49" s="372"/>
      <c r="I49" s="708"/>
      <c r="J49"/>
      <c r="AA49" s="372"/>
      <c r="AB49"/>
    </row>
    <row r="50" spans="1:29">
      <c r="A50" s="361">
        <v>8.8000000000000007</v>
      </c>
      <c r="B50" s="358" t="s">
        <v>222</v>
      </c>
      <c r="C50" s="359" t="s">
        <v>1958</v>
      </c>
      <c r="D50" s="359" t="s">
        <v>244</v>
      </c>
      <c r="E50" s="812">
        <v>41730</v>
      </c>
      <c r="F50" s="709" t="s">
        <v>571</v>
      </c>
      <c r="G50" s="817"/>
      <c r="H50" s="372"/>
      <c r="I50" s="708"/>
      <c r="J50"/>
      <c r="AA50" s="372"/>
      <c r="AB50"/>
    </row>
    <row r="51" spans="1:29">
      <c r="A51" s="361">
        <v>8.9</v>
      </c>
      <c r="B51" s="358" t="s">
        <v>218</v>
      </c>
      <c r="C51" s="359" t="s">
        <v>1958</v>
      </c>
      <c r="D51" s="359" t="s">
        <v>244</v>
      </c>
      <c r="E51" s="812">
        <v>41731</v>
      </c>
      <c r="F51" s="709" t="s">
        <v>571</v>
      </c>
      <c r="G51" s="817"/>
      <c r="H51" s="372"/>
      <c r="I51" s="708"/>
      <c r="J51"/>
      <c r="AA51" s="372"/>
      <c r="AB51"/>
    </row>
    <row r="52" spans="1:29">
      <c r="A52" s="357" t="s">
        <v>382</v>
      </c>
      <c r="B52" s="358" t="s">
        <v>235</v>
      </c>
      <c r="C52" s="821" t="s">
        <v>1959</v>
      </c>
      <c r="D52" s="359" t="s">
        <v>244</v>
      </c>
      <c r="E52" s="812">
        <v>41750</v>
      </c>
      <c r="F52" s="709" t="s">
        <v>571</v>
      </c>
      <c r="G52" s="817"/>
      <c r="H52" s="372"/>
      <c r="I52" s="708"/>
      <c r="J52"/>
      <c r="AA52" s="372"/>
      <c r="AB52"/>
    </row>
    <row r="53" spans="1:29">
      <c r="A53" s="357">
        <v>8.11</v>
      </c>
      <c r="B53" s="358" t="s">
        <v>1972</v>
      </c>
      <c r="C53" s="821" t="s">
        <v>1959</v>
      </c>
      <c r="D53" s="359" t="s">
        <v>244</v>
      </c>
      <c r="E53" s="812">
        <v>41751</v>
      </c>
      <c r="F53" s="709" t="s">
        <v>571</v>
      </c>
      <c r="G53" s="817"/>
      <c r="H53" s="372"/>
      <c r="I53" s="708"/>
      <c r="J53"/>
      <c r="AA53" s="372"/>
      <c r="AB53"/>
    </row>
    <row r="54" spans="1:29">
      <c r="A54" s="369"/>
      <c r="B54" s="358"/>
      <c r="C54" s="358"/>
      <c r="D54" s="359"/>
      <c r="E54" s="364"/>
      <c r="F54" s="360"/>
      <c r="I54" s="708"/>
      <c r="J54"/>
      <c r="AA54" s="372"/>
      <c r="AB54"/>
    </row>
    <row r="55" spans="1:29">
      <c r="A55" s="362"/>
      <c r="B55" s="362"/>
      <c r="C55" s="362"/>
      <c r="D55" s="365"/>
      <c r="E55" s="363"/>
      <c r="F55" s="365"/>
      <c r="J55" s="707"/>
    </row>
    <row r="56" spans="1:29" ht="15">
      <c r="A56" s="380" t="s">
        <v>1891</v>
      </c>
      <c r="B56" s="380"/>
      <c r="C56" s="380"/>
      <c r="D56" s="380"/>
      <c r="E56" s="381" t="s">
        <v>287</v>
      </c>
      <c r="F56" s="382" t="s">
        <v>288</v>
      </c>
      <c r="G56" s="383" t="s">
        <v>289</v>
      </c>
      <c r="J56" s="707"/>
      <c r="AB56"/>
      <c r="AC56" s="372"/>
    </row>
    <row r="57" spans="1:29" ht="15">
      <c r="A57" s="384" t="s">
        <v>290</v>
      </c>
      <c r="B57" s="384"/>
      <c r="C57" s="384"/>
      <c r="D57" s="384"/>
      <c r="E57" s="385"/>
      <c r="F57" s="386" t="s">
        <v>13</v>
      </c>
      <c r="J57" s="707"/>
      <c r="AB57"/>
      <c r="AC57" s="372"/>
    </row>
    <row r="58" spans="1:29" ht="15">
      <c r="A58" s="387" t="s">
        <v>291</v>
      </c>
      <c r="B58" s="387"/>
      <c r="C58" s="387"/>
      <c r="D58" s="387"/>
      <c r="E58" s="388">
        <v>41738</v>
      </c>
      <c r="F58" s="389">
        <v>1</v>
      </c>
      <c r="J58" s="707"/>
      <c r="AB58"/>
      <c r="AC58" s="372"/>
    </row>
    <row r="59" spans="1:29" ht="15">
      <c r="A59" s="390"/>
      <c r="B59" s="390"/>
      <c r="C59" s="390"/>
      <c r="D59" s="390"/>
      <c r="E59" s="391"/>
      <c r="F59" s="392">
        <v>0</v>
      </c>
      <c r="G59" s="393">
        <f>+F59-F58</f>
        <v>-1</v>
      </c>
      <c r="J59" s="707"/>
      <c r="AB59"/>
      <c r="AC59" s="372"/>
    </row>
    <row r="60" spans="1:29" ht="15">
      <c r="A60" s="390"/>
      <c r="B60" s="390"/>
      <c r="C60" s="390"/>
      <c r="D60" s="390"/>
      <c r="E60" s="394"/>
      <c r="F60" s="395"/>
      <c r="J60" s="707"/>
      <c r="AB60"/>
      <c r="AC60" s="372"/>
    </row>
    <row r="61" spans="1:29" ht="15">
      <c r="A61" s="390"/>
      <c r="B61" s="390"/>
      <c r="C61" s="390"/>
      <c r="D61" s="390"/>
      <c r="E61" s="391"/>
      <c r="F61" s="392">
        <v>0</v>
      </c>
      <c r="G61" s="393">
        <f>+F61-F59</f>
        <v>0</v>
      </c>
      <c r="J61" s="707"/>
      <c r="AB61"/>
      <c r="AC61" s="372"/>
    </row>
    <row r="62" spans="1:29" ht="15">
      <c r="A62" s="390"/>
      <c r="B62" s="390"/>
      <c r="C62" s="390"/>
      <c r="D62" s="390"/>
      <c r="E62" s="396"/>
      <c r="F62" s="395"/>
      <c r="G62" s="393"/>
      <c r="J62" s="707"/>
      <c r="AB62"/>
      <c r="AC62" s="372"/>
    </row>
    <row r="63" spans="1:29" ht="15">
      <c r="A63" s="390"/>
      <c r="B63" s="390"/>
      <c r="C63" s="390"/>
      <c r="D63" s="390"/>
      <c r="E63" s="391"/>
      <c r="F63" s="392">
        <v>0</v>
      </c>
      <c r="G63" s="393">
        <f>+F63-F61</f>
        <v>0</v>
      </c>
      <c r="J63" s="707"/>
      <c r="AB63"/>
      <c r="AC63" s="372"/>
    </row>
    <row r="64" spans="1:29" ht="15">
      <c r="A64" s="390"/>
      <c r="B64" s="390"/>
      <c r="C64" s="390"/>
      <c r="D64" s="390"/>
      <c r="E64" s="394"/>
      <c r="F64" s="395"/>
      <c r="J64" s="707"/>
      <c r="AB64"/>
      <c r="AC64" s="372"/>
    </row>
    <row r="65" spans="1:29" ht="15">
      <c r="A65" s="390"/>
      <c r="B65" s="390"/>
      <c r="C65" s="390"/>
      <c r="D65" s="390"/>
      <c r="E65" s="391"/>
      <c r="F65" s="392">
        <v>0</v>
      </c>
      <c r="G65" s="393">
        <f>+F65-F63</f>
        <v>0</v>
      </c>
      <c r="J65" s="707"/>
      <c r="AB65"/>
      <c r="AC65" s="372"/>
    </row>
    <row r="66" spans="1:29" ht="15">
      <c r="A66" s="390"/>
      <c r="B66" s="390"/>
      <c r="C66" s="390"/>
      <c r="D66" s="390"/>
      <c r="E66" s="394"/>
      <c r="F66" s="395"/>
      <c r="J66" s="707"/>
      <c r="AB66"/>
      <c r="AC66" s="372"/>
    </row>
    <row r="67" spans="1:29" ht="15">
      <c r="A67" s="390"/>
      <c r="B67" s="390"/>
      <c r="C67" s="390"/>
      <c r="D67" s="390"/>
      <c r="E67" s="391"/>
      <c r="F67" s="392">
        <v>0</v>
      </c>
      <c r="G67" s="393">
        <f>+F67-F65</f>
        <v>0</v>
      </c>
      <c r="J67" s="707"/>
      <c r="AB67"/>
      <c r="AC67" s="372"/>
    </row>
    <row r="68" spans="1:29" ht="15">
      <c r="A68" s="390"/>
      <c r="B68" s="390"/>
      <c r="C68" s="390"/>
      <c r="D68" s="390"/>
      <c r="E68" s="394"/>
      <c r="F68" s="395"/>
      <c r="J68" s="707"/>
      <c r="AB68"/>
      <c r="AC68" s="372"/>
    </row>
    <row r="69" spans="1:29" ht="15">
      <c r="A69" s="390"/>
      <c r="B69" s="390"/>
      <c r="C69" s="390"/>
      <c r="D69" s="390"/>
      <c r="E69" s="391"/>
      <c r="F69" s="392">
        <v>0</v>
      </c>
      <c r="G69" s="393">
        <f>+F69-F67</f>
        <v>0</v>
      </c>
      <c r="J69" s="707"/>
      <c r="AB69"/>
      <c r="AC69" s="372"/>
    </row>
    <row r="70" spans="1:29" ht="15">
      <c r="A70" s="390"/>
      <c r="B70" s="390"/>
      <c r="C70" s="390"/>
      <c r="D70" s="390"/>
      <c r="E70" s="394"/>
      <c r="F70" s="395"/>
      <c r="J70" s="707"/>
      <c r="AB70"/>
      <c r="AC70" s="372"/>
    </row>
    <row r="71" spans="1:29" ht="15">
      <c r="A71" s="397"/>
      <c r="B71" s="397"/>
      <c r="C71" s="397"/>
      <c r="D71" s="397"/>
      <c r="E71" s="391"/>
      <c r="F71" s="392">
        <v>0</v>
      </c>
      <c r="G71" s="393">
        <f>+F71-F69</f>
        <v>0</v>
      </c>
      <c r="J71" s="707"/>
      <c r="AB71"/>
      <c r="AC71" s="372"/>
    </row>
    <row r="72" spans="1:29" ht="15">
      <c r="A72" s="398"/>
      <c r="B72" s="398"/>
      <c r="C72" s="398"/>
      <c r="D72" s="398"/>
      <c r="E72" s="396"/>
      <c r="F72" s="395"/>
      <c r="J72" s="707"/>
      <c r="AB72"/>
      <c r="AC72" s="372"/>
    </row>
    <row r="73" spans="1:29" ht="15">
      <c r="A73" s="398"/>
      <c r="B73" s="398"/>
      <c r="C73" s="398"/>
      <c r="D73" s="398"/>
      <c r="E73" s="391"/>
      <c r="F73" s="392">
        <v>0</v>
      </c>
      <c r="G73" s="393">
        <f>+F73-F71</f>
        <v>0</v>
      </c>
      <c r="J73" s="707"/>
      <c r="AB73"/>
      <c r="AC73" s="372"/>
    </row>
    <row r="74" spans="1:29" ht="15">
      <c r="A74" s="398"/>
      <c r="B74" s="398"/>
      <c r="C74" s="398"/>
      <c r="D74" s="398"/>
      <c r="E74" s="396"/>
      <c r="F74" s="395"/>
      <c r="G74" s="393"/>
      <c r="J74" s="707"/>
      <c r="AB74"/>
      <c r="AC74" s="372"/>
    </row>
    <row r="75" spans="1:29" ht="15">
      <c r="A75" s="390"/>
      <c r="B75" s="390"/>
      <c r="C75" s="390"/>
      <c r="D75" s="390"/>
      <c r="E75" s="391"/>
      <c r="F75" s="392">
        <v>0</v>
      </c>
      <c r="G75" s="393">
        <f>+F75-F73</f>
        <v>0</v>
      </c>
      <c r="J75" s="707"/>
      <c r="AB75"/>
      <c r="AC75" s="372"/>
    </row>
    <row r="76" spans="1:29" ht="15">
      <c r="A76" s="397"/>
      <c r="B76" s="397"/>
      <c r="C76" s="397"/>
      <c r="D76" s="397"/>
      <c r="E76" s="394"/>
      <c r="F76" s="395"/>
      <c r="J76" s="707"/>
      <c r="AB76"/>
      <c r="AC76" s="372"/>
    </row>
    <row r="77" spans="1:29" ht="15">
      <c r="A77" s="398"/>
      <c r="B77" s="398"/>
      <c r="C77" s="398"/>
      <c r="D77" s="398"/>
      <c r="E77" s="391"/>
      <c r="F77" s="392">
        <v>0</v>
      </c>
      <c r="G77" s="393">
        <f>+F77-F75</f>
        <v>0</v>
      </c>
      <c r="J77" s="707"/>
      <c r="AB77"/>
      <c r="AC77" s="372"/>
    </row>
    <row r="78" spans="1:29" ht="15">
      <c r="A78" s="398"/>
      <c r="B78" s="398"/>
      <c r="C78" s="398"/>
      <c r="D78" s="398"/>
      <c r="E78" s="396"/>
      <c r="F78" s="395"/>
      <c r="J78" s="707"/>
      <c r="AB78"/>
      <c r="AC78" s="372"/>
    </row>
    <row r="79" spans="1:29" ht="15">
      <c r="A79" s="390"/>
      <c r="B79" s="390"/>
      <c r="C79" s="390"/>
      <c r="D79" s="390"/>
      <c r="E79" s="391"/>
      <c r="F79" s="392">
        <v>0</v>
      </c>
      <c r="G79" s="393">
        <f>+F79-F77</f>
        <v>0</v>
      </c>
      <c r="J79" s="707"/>
      <c r="AB79"/>
      <c r="AC79" s="372"/>
    </row>
    <row r="80" spans="1:29" s="333" customFormat="1" ht="15">
      <c r="A80" s="390"/>
      <c r="B80" s="390"/>
      <c r="C80" s="390"/>
      <c r="D80" s="390"/>
      <c r="E80" s="394"/>
      <c r="F80" s="395"/>
      <c r="G80"/>
      <c r="H80"/>
      <c r="I80"/>
      <c r="J80" s="707"/>
      <c r="K80"/>
      <c r="L80"/>
      <c r="M80"/>
      <c r="N80"/>
      <c r="O80"/>
      <c r="P80"/>
      <c r="Q80"/>
      <c r="R80"/>
      <c r="S80"/>
      <c r="T80"/>
      <c r="U80"/>
      <c r="V80"/>
      <c r="W80"/>
      <c r="X80"/>
      <c r="Y80"/>
      <c r="Z80"/>
      <c r="AA80"/>
      <c r="AB80"/>
      <c r="AC80" s="372"/>
    </row>
    <row r="81" spans="1:29" s="333" customFormat="1" ht="15">
      <c r="A81" s="390"/>
      <c r="B81" s="390"/>
      <c r="C81" s="390"/>
      <c r="D81" s="390"/>
      <c r="E81" s="391"/>
      <c r="F81" s="392">
        <v>0</v>
      </c>
      <c r="G81" s="393">
        <f>+F81-F79</f>
        <v>0</v>
      </c>
      <c r="H81"/>
      <c r="I81"/>
      <c r="J81" s="707"/>
      <c r="K81"/>
      <c r="L81"/>
      <c r="M81"/>
      <c r="N81"/>
      <c r="O81"/>
      <c r="P81"/>
      <c r="Q81"/>
      <c r="R81"/>
      <c r="S81"/>
      <c r="T81"/>
      <c r="U81"/>
      <c r="V81"/>
      <c r="W81"/>
      <c r="X81"/>
      <c r="Y81"/>
      <c r="Z81"/>
      <c r="AA81"/>
      <c r="AB81"/>
      <c r="AC81" s="372"/>
    </row>
    <row r="82" spans="1:29" s="333" customFormat="1" ht="15">
      <c r="A82" s="390"/>
      <c r="B82" s="390"/>
      <c r="C82" s="390"/>
      <c r="D82" s="390"/>
      <c r="E82" s="394"/>
      <c r="F82" s="395" t="s">
        <v>13</v>
      </c>
      <c r="G82" s="393" t="s">
        <v>13</v>
      </c>
      <c r="H82"/>
      <c r="I82"/>
      <c r="J82" s="707"/>
      <c r="K82"/>
      <c r="L82"/>
      <c r="M82"/>
      <c r="N82"/>
      <c r="O82"/>
      <c r="P82"/>
      <c r="Q82"/>
      <c r="R82"/>
      <c r="S82"/>
      <c r="T82"/>
      <c r="U82"/>
      <c r="V82"/>
      <c r="W82"/>
      <c r="X82"/>
      <c r="Y82"/>
      <c r="Z82"/>
      <c r="AA82"/>
      <c r="AB82"/>
      <c r="AC82" s="372"/>
    </row>
    <row r="83" spans="1:29" s="333" customFormat="1" ht="15">
      <c r="A83" s="390"/>
      <c r="B83" s="390"/>
      <c r="C83" s="390"/>
      <c r="D83" s="390"/>
      <c r="E83" s="391"/>
      <c r="F83" s="392">
        <v>0</v>
      </c>
      <c r="G83" s="393">
        <f>+F83-F81</f>
        <v>0</v>
      </c>
      <c r="H83"/>
      <c r="I83"/>
      <c r="J83" s="707"/>
      <c r="K83"/>
      <c r="L83"/>
      <c r="M83"/>
      <c r="N83"/>
      <c r="O83"/>
      <c r="P83"/>
      <c r="Q83"/>
      <c r="R83"/>
      <c r="S83"/>
      <c r="T83"/>
      <c r="U83"/>
      <c r="V83"/>
      <c r="W83"/>
      <c r="X83"/>
      <c r="Y83"/>
      <c r="Z83"/>
      <c r="AA83"/>
      <c r="AB83"/>
      <c r="AC83" s="372"/>
    </row>
    <row r="84" spans="1:29" s="333" customFormat="1" ht="15">
      <c r="A84" s="390"/>
      <c r="B84" s="390"/>
      <c r="C84" s="390"/>
      <c r="D84" s="390"/>
      <c r="E84" s="394"/>
      <c r="F84" s="395"/>
      <c r="G84"/>
      <c r="H84"/>
      <c r="I84"/>
      <c r="J84" s="707"/>
      <c r="K84"/>
      <c r="L84"/>
      <c r="M84"/>
      <c r="N84"/>
      <c r="O84"/>
      <c r="P84"/>
      <c r="Q84"/>
      <c r="R84"/>
      <c r="S84"/>
      <c r="T84"/>
      <c r="U84"/>
      <c r="V84"/>
      <c r="W84"/>
      <c r="X84"/>
      <c r="Y84"/>
      <c r="Z84"/>
      <c r="AA84"/>
      <c r="AB84"/>
      <c r="AC84" s="372"/>
    </row>
    <row r="85" spans="1:29" s="333" customFormat="1" ht="15">
      <c r="A85" s="390"/>
      <c r="B85" s="390"/>
      <c r="C85" s="390"/>
      <c r="D85" s="390"/>
      <c r="E85" s="391"/>
      <c r="F85" s="392">
        <v>0</v>
      </c>
      <c r="G85" s="393">
        <f>+F85-F83</f>
        <v>0</v>
      </c>
      <c r="H85"/>
      <c r="I85"/>
      <c r="J85" s="707"/>
      <c r="K85"/>
      <c r="L85"/>
      <c r="M85"/>
      <c r="N85"/>
      <c r="O85"/>
      <c r="P85"/>
      <c r="Q85"/>
      <c r="R85"/>
      <c r="S85"/>
      <c r="T85"/>
      <c r="U85"/>
      <c r="V85"/>
      <c r="W85"/>
      <c r="X85"/>
      <c r="Y85"/>
      <c r="Z85"/>
      <c r="AA85"/>
      <c r="AB85"/>
      <c r="AC85" s="372"/>
    </row>
    <row r="86" spans="1:29" s="333" customFormat="1" ht="15">
      <c r="A86" s="390"/>
      <c r="B86" s="390"/>
      <c r="C86" s="390"/>
      <c r="D86" s="390"/>
      <c r="E86" s="394"/>
      <c r="F86" s="395"/>
      <c r="G86" s="393"/>
      <c r="H86"/>
      <c r="I86"/>
      <c r="J86" s="707"/>
      <c r="K86"/>
      <c r="L86"/>
      <c r="M86"/>
      <c r="N86"/>
      <c r="O86"/>
      <c r="P86"/>
      <c r="Q86"/>
      <c r="R86"/>
      <c r="S86"/>
      <c r="T86"/>
      <c r="U86"/>
      <c r="V86"/>
      <c r="W86"/>
      <c r="X86"/>
      <c r="Y86"/>
      <c r="Z86"/>
      <c r="AA86"/>
      <c r="AB86"/>
      <c r="AC86" s="372"/>
    </row>
    <row r="87" spans="1:29" s="333" customFormat="1" ht="15">
      <c r="A87" s="399"/>
      <c r="B87" s="399"/>
      <c r="C87" s="399"/>
      <c r="D87" s="399"/>
      <c r="E87" s="391"/>
      <c r="F87" s="392">
        <v>0</v>
      </c>
      <c r="G87" s="393">
        <f>+F87-F85</f>
        <v>0</v>
      </c>
      <c r="H87"/>
      <c r="I87"/>
      <c r="J87" s="707"/>
      <c r="K87"/>
      <c r="L87"/>
      <c r="M87"/>
      <c r="N87"/>
      <c r="O87"/>
      <c r="P87"/>
      <c r="Q87"/>
      <c r="R87"/>
      <c r="S87"/>
      <c r="T87"/>
      <c r="U87"/>
      <c r="V87"/>
      <c r="W87"/>
      <c r="X87"/>
      <c r="Y87"/>
      <c r="Z87"/>
      <c r="AA87"/>
      <c r="AB87"/>
      <c r="AC87" s="372"/>
    </row>
    <row r="88" spans="1:29" s="333" customFormat="1" ht="15">
      <c r="A88" s="399"/>
      <c r="B88" s="399"/>
      <c r="C88" s="399"/>
      <c r="D88" s="399"/>
      <c r="E88" s="396"/>
      <c r="F88" s="395"/>
      <c r="G88"/>
      <c r="H88"/>
      <c r="I88"/>
      <c r="J88" s="707"/>
      <c r="K88"/>
      <c r="L88"/>
      <c r="M88"/>
      <c r="N88"/>
      <c r="O88"/>
      <c r="P88"/>
      <c r="Q88"/>
      <c r="R88"/>
      <c r="S88"/>
      <c r="T88"/>
      <c r="U88"/>
      <c r="V88"/>
      <c r="W88"/>
      <c r="X88"/>
      <c r="Y88"/>
      <c r="Z88"/>
      <c r="AA88"/>
      <c r="AB88"/>
      <c r="AC88" s="372"/>
    </row>
    <row r="89" spans="1:29" s="333" customFormat="1" ht="15">
      <c r="A89" s="399"/>
      <c r="B89" s="399"/>
      <c r="C89" s="399"/>
      <c r="D89" s="399"/>
      <c r="E89" s="391"/>
      <c r="F89" s="392">
        <v>0</v>
      </c>
      <c r="G89" s="393">
        <f>+F89-F87</f>
        <v>0</v>
      </c>
      <c r="H89"/>
      <c r="I89"/>
      <c r="J89" s="707"/>
      <c r="K89"/>
      <c r="L89"/>
      <c r="M89"/>
      <c r="N89"/>
      <c r="O89"/>
      <c r="P89"/>
      <c r="Q89"/>
      <c r="R89"/>
      <c r="S89"/>
      <c r="T89"/>
      <c r="U89"/>
      <c r="V89"/>
      <c r="W89"/>
      <c r="X89"/>
      <c r="Y89"/>
      <c r="Z89"/>
      <c r="AA89"/>
      <c r="AB89"/>
      <c r="AC89" s="372"/>
    </row>
    <row r="90" spans="1:29" s="333" customFormat="1" ht="15">
      <c r="A90" s="399"/>
      <c r="B90" s="399"/>
      <c r="C90" s="399"/>
      <c r="D90" s="399"/>
      <c r="E90" s="396"/>
      <c r="F90" s="395"/>
      <c r="G90"/>
      <c r="H90"/>
      <c r="I90"/>
      <c r="J90" s="707"/>
      <c r="K90"/>
      <c r="L90"/>
      <c r="M90"/>
      <c r="N90"/>
      <c r="O90"/>
      <c r="P90"/>
      <c r="Q90"/>
      <c r="R90"/>
      <c r="S90"/>
      <c r="T90"/>
      <c r="U90"/>
      <c r="V90"/>
      <c r="W90"/>
      <c r="X90"/>
      <c r="Y90"/>
      <c r="Z90"/>
      <c r="AA90"/>
      <c r="AB90"/>
      <c r="AC90" s="372"/>
    </row>
    <row r="91" spans="1:29" s="333" customFormat="1" ht="15">
      <c r="A91" s="399"/>
      <c r="B91" s="399"/>
      <c r="C91" s="399"/>
      <c r="D91" s="399"/>
      <c r="E91" s="399"/>
      <c r="F91" s="392">
        <v>0</v>
      </c>
      <c r="G91" s="393">
        <f>+F91-F89</f>
        <v>0</v>
      </c>
      <c r="H91"/>
      <c r="I91"/>
      <c r="J91" s="707"/>
      <c r="K91"/>
      <c r="L91"/>
      <c r="M91"/>
      <c r="N91"/>
      <c r="O91"/>
      <c r="P91"/>
      <c r="Q91"/>
      <c r="R91"/>
      <c r="S91"/>
      <c r="T91"/>
      <c r="U91"/>
      <c r="V91"/>
      <c r="W91"/>
      <c r="X91"/>
      <c r="Y91"/>
      <c r="Z91"/>
      <c r="AA91"/>
      <c r="AB91"/>
      <c r="AC91" s="372"/>
    </row>
    <row r="92" spans="1:29" s="333" customFormat="1" ht="15">
      <c r="A92" s="399"/>
      <c r="B92" s="399"/>
      <c r="C92" s="399"/>
      <c r="D92" s="399"/>
      <c r="E92" s="360"/>
      <c r="F92" s="395"/>
      <c r="G92"/>
      <c r="H92"/>
      <c r="I92"/>
      <c r="J92" s="707"/>
      <c r="K92"/>
      <c r="L92"/>
      <c r="M92"/>
      <c r="N92"/>
      <c r="O92"/>
      <c r="P92"/>
      <c r="Q92"/>
      <c r="R92"/>
      <c r="S92"/>
      <c r="T92"/>
      <c r="U92"/>
      <c r="V92"/>
      <c r="W92"/>
      <c r="X92"/>
      <c r="Y92"/>
      <c r="Z92"/>
      <c r="AA92"/>
      <c r="AB92"/>
      <c r="AC92" s="372"/>
    </row>
    <row r="93" spans="1:29" s="333" customFormat="1" ht="15">
      <c r="A93" s="399"/>
      <c r="B93" s="399"/>
      <c r="C93" s="399"/>
      <c r="D93" s="399"/>
      <c r="E93" s="399"/>
      <c r="F93" s="392">
        <v>0</v>
      </c>
      <c r="G93" s="393">
        <f>+F93-F91</f>
        <v>0</v>
      </c>
      <c r="H93"/>
      <c r="I93"/>
      <c r="J93" s="707"/>
      <c r="K93"/>
      <c r="L93"/>
      <c r="M93"/>
      <c r="N93"/>
      <c r="O93"/>
      <c r="P93"/>
      <c r="Q93"/>
      <c r="R93"/>
      <c r="S93"/>
      <c r="T93"/>
      <c r="U93"/>
      <c r="V93"/>
      <c r="W93"/>
      <c r="X93"/>
      <c r="Y93"/>
      <c r="Z93"/>
      <c r="AA93"/>
      <c r="AB93"/>
      <c r="AC93" s="372"/>
    </row>
    <row r="94" spans="1:29" s="333" customFormat="1">
      <c r="A94"/>
      <c r="B94"/>
      <c r="C94"/>
      <c r="D94"/>
      <c r="E94"/>
      <c r="F94"/>
      <c r="G94"/>
      <c r="H94"/>
      <c r="I94"/>
      <c r="J94" s="707"/>
      <c r="K94"/>
      <c r="L94"/>
      <c r="M94"/>
      <c r="N94"/>
      <c r="O94"/>
      <c r="P94"/>
      <c r="Q94"/>
      <c r="R94"/>
      <c r="S94"/>
      <c r="T94"/>
      <c r="U94"/>
      <c r="V94"/>
      <c r="W94"/>
      <c r="X94"/>
      <c r="Y94"/>
      <c r="Z94"/>
      <c r="AA94"/>
      <c r="AB94"/>
      <c r="AC94" s="372"/>
    </row>
    <row r="95" spans="1:29" s="333" customFormat="1">
      <c r="A95"/>
      <c r="B95"/>
      <c r="C95"/>
      <c r="D95"/>
      <c r="E95"/>
      <c r="F95"/>
      <c r="G95"/>
      <c r="H95"/>
      <c r="I95"/>
      <c r="J95" s="707"/>
      <c r="K95"/>
      <c r="L95"/>
      <c r="M95"/>
      <c r="N95"/>
      <c r="O95"/>
      <c r="P95"/>
      <c r="Q95"/>
      <c r="R95"/>
      <c r="S95"/>
      <c r="T95"/>
      <c r="U95"/>
      <c r="V95"/>
      <c r="W95"/>
      <c r="X95"/>
      <c r="Y95"/>
      <c r="Z95"/>
      <c r="AA95"/>
      <c r="AB95"/>
      <c r="AC95" s="372"/>
    </row>
    <row r="96" spans="1:29" s="333" customFormat="1">
      <c r="A96"/>
      <c r="B96"/>
      <c r="C96"/>
      <c r="D96"/>
      <c r="E96"/>
      <c r="F96"/>
      <c r="G96"/>
      <c r="H96"/>
      <c r="I96"/>
      <c r="J96" s="707"/>
      <c r="K96"/>
      <c r="L96"/>
      <c r="M96"/>
      <c r="N96"/>
      <c r="O96"/>
      <c r="P96"/>
      <c r="Q96"/>
      <c r="R96"/>
      <c r="S96"/>
      <c r="T96"/>
      <c r="U96"/>
      <c r="V96"/>
      <c r="W96"/>
      <c r="X96"/>
      <c r="Y96"/>
      <c r="Z96"/>
      <c r="AA96"/>
      <c r="AB96"/>
      <c r="AC96" s="372"/>
    </row>
    <row r="97" spans="1:29" s="333" customFormat="1">
      <c r="A97"/>
      <c r="B97"/>
      <c r="C97"/>
      <c r="D97"/>
      <c r="E97"/>
      <c r="F97"/>
      <c r="G97"/>
      <c r="H97"/>
      <c r="I97"/>
      <c r="J97" s="707"/>
      <c r="K97"/>
      <c r="L97"/>
      <c r="M97"/>
      <c r="N97"/>
      <c r="O97"/>
      <c r="P97"/>
      <c r="Q97"/>
      <c r="R97"/>
      <c r="S97"/>
      <c r="T97"/>
      <c r="U97"/>
      <c r="V97"/>
      <c r="W97"/>
      <c r="X97"/>
      <c r="Y97"/>
      <c r="Z97"/>
      <c r="AA97"/>
      <c r="AB97"/>
      <c r="AC97" s="372"/>
    </row>
    <row r="98" spans="1:29" s="333" customFormat="1">
      <c r="A98" s="370"/>
      <c r="B98" s="370"/>
      <c r="C98" s="370"/>
      <c r="D98" s="370"/>
      <c r="H98"/>
      <c r="I98"/>
      <c r="J98" s="707"/>
      <c r="K98"/>
      <c r="L98"/>
      <c r="M98"/>
      <c r="N98"/>
      <c r="O98"/>
      <c r="P98"/>
      <c r="Q98"/>
      <c r="R98"/>
      <c r="S98"/>
      <c r="T98"/>
      <c r="U98"/>
      <c r="V98"/>
      <c r="W98"/>
      <c r="X98"/>
      <c r="Y98"/>
      <c r="Z98"/>
      <c r="AA98"/>
      <c r="AB98"/>
      <c r="AC98" s="372"/>
    </row>
    <row r="99" spans="1:29" s="333" customFormat="1">
      <c r="A99" s="370"/>
      <c r="B99" s="370"/>
      <c r="C99" s="370"/>
      <c r="D99" s="370"/>
      <c r="H99"/>
      <c r="I99"/>
      <c r="J99" s="707"/>
      <c r="K99"/>
      <c r="L99"/>
      <c r="M99"/>
      <c r="N99"/>
      <c r="O99"/>
      <c r="P99"/>
      <c r="Q99"/>
      <c r="R99"/>
      <c r="S99"/>
      <c r="T99"/>
      <c r="U99"/>
      <c r="V99"/>
      <c r="W99"/>
      <c r="X99"/>
      <c r="Y99"/>
      <c r="Z99"/>
      <c r="AA99"/>
      <c r="AB99"/>
      <c r="AC99" s="372"/>
    </row>
    <row r="100" spans="1:29" s="333" customFormat="1">
      <c r="A100" s="370"/>
      <c r="B100" s="370"/>
      <c r="C100" s="370"/>
      <c r="D100" s="370"/>
      <c r="H100"/>
      <c r="I100"/>
      <c r="J100" s="707"/>
      <c r="K100"/>
      <c r="L100"/>
      <c r="M100"/>
      <c r="N100"/>
      <c r="O100"/>
      <c r="P100"/>
      <c r="Q100"/>
      <c r="R100"/>
      <c r="S100"/>
      <c r="T100"/>
      <c r="U100"/>
      <c r="V100"/>
      <c r="W100"/>
      <c r="X100"/>
      <c r="Y100"/>
      <c r="Z100"/>
      <c r="AA100"/>
      <c r="AB100"/>
      <c r="AC100" s="372"/>
    </row>
    <row r="101" spans="1:29" s="333" customFormat="1">
      <c r="A101" s="370"/>
      <c r="B101" s="370"/>
      <c r="C101" s="370"/>
      <c r="D101" s="370"/>
      <c r="H101"/>
      <c r="I101"/>
      <c r="J101" s="707"/>
      <c r="K101"/>
      <c r="L101"/>
      <c r="M101"/>
      <c r="N101"/>
      <c r="O101"/>
      <c r="P101"/>
      <c r="Q101"/>
      <c r="R101"/>
      <c r="S101"/>
      <c r="T101"/>
      <c r="U101"/>
      <c r="V101"/>
      <c r="W101"/>
      <c r="X101"/>
      <c r="Y101"/>
      <c r="Z101"/>
      <c r="AA101"/>
      <c r="AB101"/>
      <c r="AC101" s="372"/>
    </row>
    <row r="102" spans="1:29" s="333" customFormat="1">
      <c r="A102" s="370"/>
      <c r="B102" s="370"/>
      <c r="C102" s="370"/>
      <c r="D102" s="370"/>
      <c r="H102"/>
      <c r="I102"/>
      <c r="J102" s="707"/>
      <c r="K102"/>
      <c r="L102"/>
      <c r="M102"/>
      <c r="N102"/>
      <c r="O102"/>
      <c r="P102"/>
      <c r="Q102"/>
      <c r="R102"/>
      <c r="S102"/>
      <c r="T102"/>
      <c r="U102"/>
      <c r="V102"/>
      <c r="W102"/>
      <c r="X102"/>
      <c r="Y102"/>
      <c r="Z102"/>
      <c r="AA102"/>
      <c r="AB102"/>
      <c r="AC102" s="372"/>
    </row>
    <row r="103" spans="1:29" s="333" customFormat="1">
      <c r="A103" s="370"/>
      <c r="B103" s="370"/>
      <c r="C103" s="370"/>
      <c r="D103" s="370"/>
      <c r="H103"/>
      <c r="I103"/>
      <c r="J103" s="707"/>
      <c r="K103"/>
      <c r="L103"/>
      <c r="M103"/>
      <c r="N103"/>
      <c r="O103"/>
      <c r="P103"/>
      <c r="Q103"/>
      <c r="R103"/>
      <c r="S103"/>
      <c r="T103"/>
      <c r="U103"/>
      <c r="V103"/>
      <c r="W103"/>
      <c r="X103"/>
      <c r="Y103"/>
      <c r="Z103"/>
      <c r="AA103"/>
      <c r="AB103"/>
      <c r="AC103" s="372"/>
    </row>
    <row r="104" spans="1:29" s="333" customFormat="1">
      <c r="A104" s="370"/>
      <c r="B104" s="370"/>
      <c r="C104" s="370"/>
      <c r="D104" s="370"/>
      <c r="H104"/>
      <c r="I104"/>
      <c r="J104" s="707"/>
      <c r="K104"/>
      <c r="L104"/>
      <c r="M104"/>
      <c r="N104"/>
      <c r="O104"/>
      <c r="P104"/>
      <c r="Q104"/>
      <c r="R104"/>
      <c r="S104"/>
      <c r="T104"/>
      <c r="U104"/>
      <c r="V104"/>
      <c r="W104"/>
      <c r="X104"/>
      <c r="Y104"/>
      <c r="Z104"/>
      <c r="AA104"/>
      <c r="AB104"/>
      <c r="AC104" s="372"/>
    </row>
    <row r="105" spans="1:29" s="333" customFormat="1">
      <c r="A105" s="370"/>
      <c r="B105" s="370"/>
      <c r="C105" s="370"/>
      <c r="D105" s="370"/>
      <c r="H105"/>
      <c r="I105"/>
      <c r="J105" s="707"/>
      <c r="K105"/>
      <c r="L105"/>
      <c r="M105"/>
      <c r="N105"/>
      <c r="O105"/>
      <c r="P105"/>
      <c r="Q105"/>
      <c r="R105"/>
      <c r="S105"/>
      <c r="T105"/>
      <c r="U105"/>
      <c r="V105"/>
      <c r="W105"/>
      <c r="X105"/>
      <c r="Y105"/>
      <c r="Z105"/>
      <c r="AA105"/>
      <c r="AB105"/>
      <c r="AC105" s="372"/>
    </row>
    <row r="106" spans="1:29" s="333" customFormat="1">
      <c r="A106" s="370"/>
      <c r="B106" s="370"/>
      <c r="C106" s="370"/>
      <c r="D106" s="370"/>
      <c r="H106"/>
      <c r="I106"/>
      <c r="J106" s="707"/>
      <c r="K106"/>
      <c r="L106"/>
      <c r="M106"/>
      <c r="N106"/>
      <c r="O106"/>
      <c r="P106"/>
      <c r="Q106"/>
      <c r="R106"/>
      <c r="S106"/>
      <c r="T106"/>
      <c r="U106"/>
      <c r="V106"/>
      <c r="W106"/>
      <c r="X106"/>
      <c r="Y106"/>
      <c r="Z106"/>
      <c r="AA106"/>
      <c r="AB106"/>
      <c r="AC106" s="372"/>
    </row>
    <row r="107" spans="1:29" s="333" customFormat="1">
      <c r="A107" s="370"/>
      <c r="B107" s="370"/>
      <c r="C107" s="370"/>
      <c r="D107" s="370"/>
      <c r="H107"/>
      <c r="I107"/>
      <c r="J107" s="707"/>
      <c r="K107"/>
      <c r="L107"/>
      <c r="M107"/>
      <c r="N107"/>
      <c r="O107"/>
      <c r="P107"/>
      <c r="Q107"/>
      <c r="R107"/>
      <c r="S107"/>
      <c r="T107"/>
      <c r="U107"/>
      <c r="V107"/>
      <c r="W107"/>
      <c r="X107"/>
      <c r="Y107"/>
      <c r="Z107"/>
      <c r="AA107"/>
      <c r="AB107"/>
      <c r="AC107" s="372"/>
    </row>
    <row r="108" spans="1:29" s="333" customFormat="1">
      <c r="A108" s="370"/>
      <c r="B108" s="370"/>
      <c r="C108" s="370"/>
      <c r="D108" s="370"/>
      <c r="H108"/>
      <c r="I108"/>
      <c r="J108" s="707"/>
      <c r="K108"/>
      <c r="L108"/>
      <c r="M108"/>
      <c r="N108"/>
      <c r="O108"/>
      <c r="P108"/>
      <c r="Q108"/>
      <c r="R108"/>
      <c r="S108"/>
      <c r="T108"/>
      <c r="U108"/>
      <c r="V108"/>
      <c r="W108"/>
      <c r="X108"/>
      <c r="Y108"/>
      <c r="Z108"/>
      <c r="AA108"/>
      <c r="AB108"/>
      <c r="AC108" s="372"/>
    </row>
    <row r="109" spans="1:29" s="333" customFormat="1">
      <c r="A109" s="370"/>
      <c r="B109" s="370"/>
      <c r="C109" s="370"/>
      <c r="D109" s="370"/>
      <c r="H109"/>
      <c r="I109"/>
      <c r="J109" s="707"/>
      <c r="K109"/>
      <c r="L109"/>
      <c r="M109"/>
      <c r="N109"/>
      <c r="O109"/>
      <c r="P109"/>
      <c r="Q109"/>
      <c r="R109"/>
      <c r="S109"/>
      <c r="T109"/>
      <c r="U109"/>
      <c r="V109"/>
      <c r="W109"/>
      <c r="X109"/>
      <c r="Y109"/>
      <c r="Z109"/>
      <c r="AA109"/>
      <c r="AB109"/>
      <c r="AC109" s="372"/>
    </row>
    <row r="110" spans="1:29" s="333" customFormat="1">
      <c r="A110" s="370"/>
      <c r="B110" s="370"/>
      <c r="C110" s="370"/>
      <c r="D110" s="370"/>
      <c r="H110"/>
      <c r="I110"/>
      <c r="J110" s="707"/>
      <c r="K110"/>
      <c r="L110"/>
      <c r="M110"/>
      <c r="N110"/>
      <c r="O110"/>
      <c r="P110"/>
      <c r="Q110"/>
      <c r="R110"/>
      <c r="S110"/>
      <c r="T110"/>
      <c r="U110"/>
      <c r="V110"/>
      <c r="W110"/>
      <c r="X110"/>
      <c r="Y110"/>
      <c r="Z110"/>
      <c r="AA110"/>
      <c r="AB110"/>
      <c r="AC110" s="372"/>
    </row>
    <row r="111" spans="1:29" s="333" customFormat="1">
      <c r="A111" s="370"/>
      <c r="B111" s="370"/>
      <c r="C111" s="370"/>
      <c r="D111" s="370"/>
      <c r="H111"/>
      <c r="I111"/>
      <c r="J111" s="707"/>
      <c r="K111"/>
      <c r="L111"/>
      <c r="M111"/>
      <c r="N111"/>
      <c r="O111"/>
      <c r="P111"/>
      <c r="Q111"/>
      <c r="R111"/>
      <c r="S111"/>
      <c r="T111"/>
      <c r="U111"/>
      <c r="V111"/>
      <c r="W111"/>
      <c r="X111"/>
      <c r="Y111"/>
      <c r="Z111"/>
      <c r="AA111"/>
      <c r="AB111"/>
      <c r="AC111" s="372"/>
    </row>
    <row r="112" spans="1:29" s="333" customFormat="1">
      <c r="A112" s="370"/>
      <c r="B112" s="370"/>
      <c r="C112" s="370"/>
      <c r="D112" s="370"/>
      <c r="H112"/>
      <c r="I112"/>
      <c r="J112" s="707"/>
      <c r="K112"/>
      <c r="L112"/>
      <c r="M112"/>
      <c r="N112"/>
      <c r="O112"/>
      <c r="P112"/>
      <c r="Q112"/>
      <c r="R112"/>
      <c r="S112"/>
      <c r="T112"/>
      <c r="U112"/>
      <c r="V112"/>
      <c r="W112"/>
      <c r="X112"/>
      <c r="Y112"/>
      <c r="Z112"/>
      <c r="AA112"/>
      <c r="AB112"/>
      <c r="AC112" s="372"/>
    </row>
    <row r="113" spans="1:29" s="333" customFormat="1">
      <c r="A113" s="370"/>
      <c r="B113" s="370"/>
      <c r="C113" s="370"/>
      <c r="D113" s="370"/>
      <c r="H113"/>
      <c r="I113"/>
      <c r="J113" s="707"/>
      <c r="K113"/>
      <c r="L113"/>
      <c r="M113"/>
      <c r="N113"/>
      <c r="O113"/>
      <c r="P113"/>
      <c r="Q113"/>
      <c r="R113"/>
      <c r="S113"/>
      <c r="T113"/>
      <c r="U113"/>
      <c r="V113"/>
      <c r="W113"/>
      <c r="X113"/>
      <c r="Y113"/>
      <c r="Z113"/>
      <c r="AA113"/>
      <c r="AB113"/>
      <c r="AC113" s="372"/>
    </row>
    <row r="114" spans="1:29" s="333" customFormat="1">
      <c r="A114" s="370"/>
      <c r="B114" s="370"/>
      <c r="C114" s="370"/>
      <c r="D114" s="370"/>
      <c r="H114"/>
      <c r="I114"/>
      <c r="J114" s="707"/>
      <c r="K114"/>
      <c r="L114"/>
      <c r="M114"/>
      <c r="N114"/>
      <c r="O114"/>
      <c r="P114"/>
      <c r="Q114"/>
      <c r="R114"/>
      <c r="S114"/>
      <c r="T114"/>
      <c r="U114"/>
      <c r="V114"/>
      <c r="W114"/>
      <c r="X114"/>
      <c r="Y114"/>
      <c r="Z114"/>
      <c r="AA114"/>
      <c r="AB114"/>
      <c r="AC114" s="372"/>
    </row>
    <row r="115" spans="1:29" s="333" customFormat="1">
      <c r="A115" s="370"/>
      <c r="B115" s="370"/>
      <c r="C115" s="370"/>
      <c r="D115" s="370"/>
      <c r="H115"/>
      <c r="I115"/>
      <c r="J115" s="707"/>
      <c r="K115"/>
      <c r="L115"/>
      <c r="M115"/>
      <c r="N115"/>
      <c r="O115"/>
      <c r="P115"/>
      <c r="Q115"/>
      <c r="R115"/>
      <c r="S115"/>
      <c r="T115"/>
      <c r="U115"/>
      <c r="V115"/>
      <c r="W115"/>
      <c r="X115"/>
      <c r="Y115"/>
      <c r="Z115"/>
      <c r="AA115"/>
      <c r="AB115"/>
      <c r="AC115" s="372"/>
    </row>
    <row r="116" spans="1:29" s="333" customFormat="1">
      <c r="A116" s="370"/>
      <c r="B116" s="370"/>
      <c r="C116" s="370"/>
      <c r="D116" s="370"/>
      <c r="H116"/>
      <c r="I116"/>
      <c r="J116" s="707"/>
      <c r="K116"/>
      <c r="L116"/>
      <c r="M116"/>
      <c r="N116"/>
      <c r="O116"/>
      <c r="P116"/>
      <c r="Q116"/>
      <c r="R116"/>
      <c r="S116"/>
      <c r="T116"/>
      <c r="U116"/>
      <c r="V116"/>
      <c r="W116"/>
      <c r="X116"/>
      <c r="Y116"/>
      <c r="Z116"/>
      <c r="AA116"/>
      <c r="AB116"/>
      <c r="AC116" s="372"/>
    </row>
    <row r="117" spans="1:29" s="333" customFormat="1">
      <c r="A117" s="370"/>
      <c r="B117" s="370"/>
      <c r="C117" s="370"/>
      <c r="D117" s="370"/>
      <c r="H117"/>
      <c r="I117"/>
      <c r="J117" s="707"/>
      <c r="K117"/>
      <c r="L117"/>
      <c r="M117"/>
      <c r="N117"/>
      <c r="O117"/>
      <c r="P117"/>
      <c r="Q117"/>
      <c r="R117"/>
      <c r="S117"/>
      <c r="T117"/>
      <c r="U117"/>
      <c r="V117"/>
      <c r="W117"/>
      <c r="X117"/>
      <c r="Y117"/>
      <c r="Z117"/>
      <c r="AA117"/>
      <c r="AB117"/>
      <c r="AC117" s="372"/>
    </row>
    <row r="118" spans="1:29" s="333" customFormat="1">
      <c r="A118" s="370"/>
      <c r="B118" s="370"/>
      <c r="C118" s="370"/>
      <c r="D118" s="370"/>
      <c r="H118"/>
      <c r="I118"/>
      <c r="J118" s="707"/>
      <c r="K118"/>
      <c r="L118"/>
      <c r="M118"/>
      <c r="N118"/>
      <c r="O118"/>
      <c r="P118"/>
      <c r="Q118"/>
      <c r="R118"/>
      <c r="S118"/>
      <c r="T118"/>
      <c r="U118"/>
      <c r="V118"/>
      <c r="W118"/>
      <c r="X118"/>
      <c r="Y118"/>
      <c r="Z118"/>
      <c r="AA118"/>
      <c r="AB118"/>
      <c r="AC118" s="372"/>
    </row>
    <row r="119" spans="1:29" s="333" customFormat="1">
      <c r="A119" s="370"/>
      <c r="B119" s="370"/>
      <c r="C119" s="370"/>
      <c r="D119" s="370"/>
      <c r="H119"/>
      <c r="I119"/>
      <c r="J119" s="707"/>
      <c r="K119"/>
      <c r="L119"/>
      <c r="M119"/>
      <c r="N119"/>
      <c r="O119"/>
      <c r="P119"/>
      <c r="Q119"/>
      <c r="R119"/>
      <c r="S119"/>
      <c r="T119"/>
      <c r="U119"/>
      <c r="V119"/>
      <c r="W119"/>
      <c r="X119"/>
      <c r="Y119"/>
      <c r="Z119"/>
      <c r="AA119"/>
      <c r="AB119"/>
      <c r="AC119" s="372"/>
    </row>
    <row r="120" spans="1:29" s="333" customFormat="1">
      <c r="A120" s="370"/>
      <c r="B120" s="370"/>
      <c r="C120" s="370"/>
      <c r="D120" s="370"/>
      <c r="H120"/>
      <c r="I120"/>
      <c r="J120" s="707"/>
      <c r="K120"/>
      <c r="L120"/>
      <c r="M120"/>
      <c r="N120"/>
      <c r="O120"/>
      <c r="P120"/>
      <c r="Q120"/>
      <c r="R120"/>
      <c r="S120"/>
      <c r="T120"/>
      <c r="U120"/>
      <c r="V120"/>
      <c r="W120"/>
      <c r="X120"/>
      <c r="Y120"/>
      <c r="Z120"/>
      <c r="AA120"/>
      <c r="AB120"/>
      <c r="AC120" s="372"/>
    </row>
    <row r="121" spans="1:29" s="333" customFormat="1">
      <c r="A121" s="370"/>
      <c r="B121" s="370"/>
      <c r="C121" s="370"/>
      <c r="D121" s="370"/>
      <c r="H121"/>
      <c r="I121"/>
      <c r="J121" s="707"/>
      <c r="K121"/>
      <c r="L121"/>
      <c r="M121"/>
      <c r="N121"/>
      <c r="O121"/>
      <c r="P121"/>
      <c r="Q121"/>
      <c r="R121"/>
      <c r="S121"/>
      <c r="T121"/>
      <c r="U121"/>
      <c r="V121"/>
      <c r="W121"/>
      <c r="X121"/>
      <c r="Y121"/>
      <c r="Z121"/>
      <c r="AA121"/>
      <c r="AB121"/>
      <c r="AC121" s="372"/>
    </row>
    <row r="122" spans="1:29" s="333" customFormat="1">
      <c r="A122" s="370"/>
      <c r="B122" s="370"/>
      <c r="C122" s="370"/>
      <c r="D122" s="370"/>
      <c r="H122"/>
      <c r="I122"/>
      <c r="J122" s="707"/>
      <c r="K122"/>
      <c r="L122"/>
      <c r="M122"/>
      <c r="N122"/>
      <c r="O122"/>
      <c r="P122"/>
      <c r="Q122"/>
      <c r="R122"/>
      <c r="S122"/>
      <c r="T122"/>
      <c r="U122"/>
      <c r="V122"/>
      <c r="W122"/>
      <c r="X122"/>
      <c r="Y122"/>
      <c r="Z122"/>
      <c r="AA122"/>
      <c r="AB122"/>
      <c r="AC122" s="372"/>
    </row>
    <row r="123" spans="1:29" s="333" customFormat="1">
      <c r="A123" s="370"/>
      <c r="B123" s="370"/>
      <c r="C123" s="370"/>
      <c r="D123" s="370"/>
      <c r="H123"/>
      <c r="I123"/>
      <c r="J123" s="707"/>
      <c r="K123"/>
      <c r="L123"/>
      <c r="M123"/>
      <c r="N123"/>
      <c r="O123"/>
      <c r="P123"/>
      <c r="Q123"/>
      <c r="R123"/>
      <c r="S123"/>
      <c r="T123"/>
      <c r="U123"/>
      <c r="V123"/>
      <c r="W123"/>
      <c r="X123"/>
      <c r="Y123"/>
      <c r="Z123"/>
      <c r="AA123"/>
      <c r="AB123"/>
      <c r="AC123" s="372"/>
    </row>
    <row r="124" spans="1:29" s="333" customFormat="1">
      <c r="A124" s="370"/>
      <c r="B124" s="370"/>
      <c r="C124" s="370"/>
      <c r="D124" s="370"/>
      <c r="H124"/>
      <c r="I124"/>
      <c r="J124" s="707"/>
      <c r="K124"/>
      <c r="L124"/>
      <c r="M124"/>
      <c r="N124"/>
      <c r="O124"/>
      <c r="P124"/>
      <c r="Q124"/>
      <c r="R124"/>
      <c r="S124"/>
      <c r="T124"/>
      <c r="U124"/>
      <c r="V124"/>
      <c r="W124"/>
      <c r="X124"/>
      <c r="Y124"/>
      <c r="Z124"/>
      <c r="AA124"/>
      <c r="AB124"/>
      <c r="AC124" s="372"/>
    </row>
    <row r="125" spans="1:29" s="333" customFormat="1">
      <c r="A125" s="370"/>
      <c r="B125" s="370"/>
      <c r="C125" s="370"/>
      <c r="D125" s="370"/>
      <c r="H125"/>
      <c r="I125"/>
      <c r="J125" s="707"/>
      <c r="K125"/>
      <c r="L125"/>
      <c r="M125"/>
      <c r="N125"/>
      <c r="O125"/>
      <c r="P125"/>
      <c r="Q125"/>
      <c r="R125"/>
      <c r="S125"/>
      <c r="T125"/>
      <c r="U125"/>
      <c r="V125"/>
      <c r="W125"/>
      <c r="X125"/>
      <c r="Y125"/>
      <c r="Z125"/>
      <c r="AA125"/>
      <c r="AB125"/>
      <c r="AC125" s="372"/>
    </row>
    <row r="126" spans="1:29" s="333" customFormat="1">
      <c r="A126" s="370"/>
      <c r="B126" s="370"/>
      <c r="C126" s="370"/>
      <c r="D126" s="370"/>
      <c r="H126"/>
      <c r="I126"/>
      <c r="J126" s="707"/>
      <c r="K126"/>
      <c r="L126"/>
      <c r="M126"/>
      <c r="N126"/>
      <c r="O126"/>
      <c r="P126"/>
      <c r="Q126"/>
      <c r="R126"/>
      <c r="S126"/>
      <c r="T126"/>
      <c r="U126"/>
      <c r="V126"/>
      <c r="W126"/>
      <c r="X126"/>
      <c r="Y126"/>
      <c r="Z126"/>
      <c r="AA126"/>
      <c r="AB126"/>
      <c r="AC126" s="372"/>
    </row>
    <row r="127" spans="1:29" s="333" customFormat="1">
      <c r="A127" s="370"/>
      <c r="B127" s="370"/>
      <c r="C127" s="370"/>
      <c r="D127" s="370"/>
      <c r="H127"/>
      <c r="I127"/>
      <c r="J127" s="707"/>
      <c r="K127"/>
      <c r="L127"/>
      <c r="M127"/>
      <c r="N127"/>
      <c r="O127"/>
      <c r="P127"/>
      <c r="Q127"/>
      <c r="R127"/>
      <c r="S127"/>
      <c r="T127"/>
      <c r="U127"/>
      <c r="V127"/>
      <c r="W127"/>
      <c r="X127"/>
      <c r="Y127"/>
      <c r="Z127"/>
      <c r="AA127"/>
      <c r="AB127"/>
      <c r="AC127" s="372"/>
    </row>
    <row r="128" spans="1:29" s="333" customFormat="1">
      <c r="A128" s="370"/>
      <c r="B128" s="370"/>
      <c r="C128" s="370"/>
      <c r="D128" s="370"/>
      <c r="H128"/>
      <c r="I128"/>
      <c r="J128" s="707"/>
      <c r="K128"/>
      <c r="L128"/>
      <c r="M128"/>
      <c r="N128"/>
      <c r="O128"/>
      <c r="P128"/>
      <c r="Q128"/>
      <c r="R128"/>
      <c r="S128"/>
      <c r="T128"/>
      <c r="U128"/>
      <c r="V128"/>
      <c r="W128"/>
      <c r="X128"/>
      <c r="Y128"/>
      <c r="Z128"/>
      <c r="AA128"/>
      <c r="AB128"/>
      <c r="AC128" s="372"/>
    </row>
    <row r="129" spans="1:29" s="333" customFormat="1">
      <c r="A129" s="370"/>
      <c r="B129" s="370"/>
      <c r="C129" s="370"/>
      <c r="D129" s="370"/>
      <c r="H129"/>
      <c r="I129"/>
      <c r="J129" s="707"/>
      <c r="K129"/>
      <c r="L129"/>
      <c r="M129"/>
      <c r="N129"/>
      <c r="O129"/>
      <c r="P129"/>
      <c r="Q129"/>
      <c r="R129"/>
      <c r="S129"/>
      <c r="T129"/>
      <c r="U129"/>
      <c r="V129"/>
      <c r="W129"/>
      <c r="X129"/>
      <c r="Y129"/>
      <c r="Z129"/>
      <c r="AA129"/>
      <c r="AB129"/>
      <c r="AC129" s="372"/>
    </row>
    <row r="130" spans="1:29" s="333" customFormat="1">
      <c r="A130" s="370"/>
      <c r="B130" s="370"/>
      <c r="C130" s="370"/>
      <c r="D130" s="370"/>
      <c r="H130"/>
      <c r="I130"/>
      <c r="J130" s="707"/>
      <c r="K130"/>
      <c r="L130"/>
      <c r="M130"/>
      <c r="N130"/>
      <c r="O130"/>
      <c r="P130"/>
      <c r="Q130"/>
      <c r="R130"/>
      <c r="S130"/>
      <c r="T130"/>
      <c r="U130"/>
      <c r="V130"/>
      <c r="W130"/>
      <c r="X130"/>
      <c r="Y130"/>
      <c r="Z130"/>
      <c r="AA130"/>
      <c r="AB130"/>
      <c r="AC130" s="372"/>
    </row>
    <row r="131" spans="1:29" s="333" customFormat="1">
      <c r="A131" s="371"/>
      <c r="B131" s="371"/>
      <c r="C131" s="371"/>
      <c r="D131" s="371"/>
      <c r="H131"/>
      <c r="I131"/>
      <c r="J131" s="707"/>
      <c r="K131"/>
      <c r="L131"/>
      <c r="M131"/>
      <c r="N131"/>
      <c r="O131"/>
      <c r="P131"/>
      <c r="Q131"/>
      <c r="R131"/>
      <c r="S131"/>
      <c r="T131"/>
      <c r="U131"/>
      <c r="V131"/>
      <c r="W131"/>
      <c r="X131"/>
      <c r="Y131"/>
      <c r="Z131"/>
      <c r="AA131"/>
      <c r="AB131"/>
      <c r="AC131" s="372"/>
    </row>
    <row r="132" spans="1:29" s="333" customFormat="1">
      <c r="A132" s="371"/>
      <c r="B132" s="371"/>
      <c r="C132" s="371"/>
      <c r="D132" s="371"/>
      <c r="H132"/>
      <c r="I132"/>
      <c r="J132" s="707"/>
      <c r="K132"/>
      <c r="L132"/>
      <c r="M132"/>
      <c r="N132"/>
      <c r="O132"/>
      <c r="P132"/>
      <c r="Q132"/>
      <c r="R132"/>
      <c r="S132"/>
      <c r="T132"/>
      <c r="U132"/>
      <c r="V132"/>
      <c r="W132"/>
      <c r="X132"/>
      <c r="Y132"/>
      <c r="Z132"/>
      <c r="AA132"/>
      <c r="AB132"/>
      <c r="AC132" s="372"/>
    </row>
    <row r="133" spans="1:29" s="333" customFormat="1">
      <c r="A133" s="371"/>
      <c r="B133" s="371"/>
      <c r="C133" s="371"/>
      <c r="D133" s="371"/>
      <c r="H133"/>
      <c r="I133"/>
      <c r="J133" s="707"/>
      <c r="K133"/>
      <c r="L133"/>
      <c r="M133"/>
      <c r="N133"/>
      <c r="O133"/>
      <c r="P133"/>
      <c r="Q133"/>
      <c r="R133"/>
      <c r="S133"/>
      <c r="T133"/>
      <c r="U133"/>
      <c r="V133"/>
      <c r="W133"/>
      <c r="X133"/>
      <c r="Y133"/>
      <c r="Z133"/>
      <c r="AA133"/>
      <c r="AB133"/>
      <c r="AC133" s="372"/>
    </row>
    <row r="134" spans="1:29" s="333" customFormat="1">
      <c r="A134" s="371"/>
      <c r="B134" s="371"/>
      <c r="C134" s="371"/>
      <c r="D134" s="371"/>
      <c r="H134"/>
      <c r="I134"/>
      <c r="J134" s="707"/>
      <c r="K134"/>
      <c r="L134"/>
      <c r="M134"/>
      <c r="N134"/>
      <c r="O134"/>
      <c r="P134"/>
      <c r="Q134"/>
      <c r="R134"/>
      <c r="S134"/>
      <c r="T134"/>
      <c r="U134"/>
      <c r="V134"/>
      <c r="W134"/>
      <c r="X134"/>
      <c r="Y134"/>
      <c r="Z134"/>
      <c r="AA134"/>
      <c r="AB134"/>
      <c r="AC134" s="372"/>
    </row>
    <row r="135" spans="1:29" s="333" customFormat="1">
      <c r="A135" s="371"/>
      <c r="B135" s="371"/>
      <c r="C135" s="371"/>
      <c r="D135" s="371"/>
      <c r="H135"/>
      <c r="I135"/>
      <c r="J135" s="707"/>
      <c r="K135"/>
      <c r="L135"/>
      <c r="M135"/>
      <c r="N135"/>
      <c r="O135"/>
      <c r="P135"/>
      <c r="Q135"/>
      <c r="R135"/>
      <c r="S135"/>
      <c r="T135"/>
      <c r="U135"/>
      <c r="V135"/>
      <c r="W135"/>
      <c r="X135"/>
      <c r="Y135"/>
      <c r="Z135"/>
      <c r="AA135"/>
      <c r="AB135"/>
      <c r="AC135" s="372"/>
    </row>
    <row r="136" spans="1:29" s="333" customFormat="1">
      <c r="A136" s="371"/>
      <c r="B136" s="371"/>
      <c r="C136" s="371"/>
      <c r="D136" s="371"/>
      <c r="H136"/>
      <c r="I136"/>
      <c r="J136" s="707"/>
      <c r="K136"/>
      <c r="L136"/>
      <c r="M136"/>
      <c r="N136"/>
      <c r="O136"/>
      <c r="P136"/>
      <c r="Q136"/>
      <c r="R136"/>
      <c r="S136"/>
      <c r="T136"/>
      <c r="U136"/>
      <c r="V136"/>
      <c r="W136"/>
      <c r="X136"/>
      <c r="Y136"/>
      <c r="Z136"/>
      <c r="AA136"/>
      <c r="AB136"/>
      <c r="AC136" s="372"/>
    </row>
    <row r="137" spans="1:29" s="333" customFormat="1">
      <c r="A137" s="371"/>
      <c r="B137" s="371"/>
      <c r="C137" s="371"/>
      <c r="D137" s="371"/>
      <c r="H137"/>
      <c r="I137"/>
      <c r="J137" s="707"/>
      <c r="K137"/>
      <c r="L137"/>
      <c r="M137"/>
      <c r="N137"/>
      <c r="O137"/>
      <c r="P137"/>
      <c r="Q137"/>
      <c r="R137"/>
      <c r="S137"/>
      <c r="T137"/>
      <c r="U137"/>
      <c r="V137"/>
      <c r="W137"/>
      <c r="X137"/>
      <c r="Y137"/>
      <c r="Z137"/>
      <c r="AA137"/>
      <c r="AB137"/>
      <c r="AC137" s="372"/>
    </row>
    <row r="138" spans="1:29" s="333" customFormat="1">
      <c r="A138" s="371"/>
      <c r="B138" s="371"/>
      <c r="C138" s="371"/>
      <c r="D138" s="371"/>
      <c r="H138"/>
      <c r="I138"/>
      <c r="J138" s="707"/>
      <c r="K138"/>
      <c r="L138"/>
      <c r="M138"/>
      <c r="N138"/>
      <c r="O138"/>
      <c r="P138"/>
      <c r="Q138"/>
      <c r="R138"/>
      <c r="S138"/>
      <c r="T138"/>
      <c r="U138"/>
      <c r="V138"/>
      <c r="W138"/>
      <c r="X138"/>
      <c r="Y138"/>
      <c r="Z138"/>
      <c r="AA138"/>
      <c r="AB138"/>
      <c r="AC138" s="372"/>
    </row>
    <row r="139" spans="1:29" s="333" customFormat="1">
      <c r="A139" s="371"/>
      <c r="B139" s="371"/>
      <c r="C139" s="371"/>
      <c r="D139" s="371"/>
      <c r="H139"/>
      <c r="I139"/>
      <c r="J139" s="707"/>
      <c r="K139"/>
      <c r="L139"/>
      <c r="M139"/>
      <c r="N139"/>
      <c r="O139"/>
      <c r="P139"/>
      <c r="Q139"/>
      <c r="R139"/>
      <c r="S139"/>
      <c r="T139"/>
      <c r="U139"/>
      <c r="V139"/>
      <c r="W139"/>
      <c r="X139"/>
      <c r="Y139"/>
      <c r="Z139"/>
      <c r="AA139"/>
      <c r="AB139"/>
      <c r="AC139" s="372"/>
    </row>
    <row r="140" spans="1:29" s="333" customFormat="1">
      <c r="A140" s="371"/>
      <c r="B140" s="371"/>
      <c r="C140" s="371"/>
      <c r="D140" s="371"/>
      <c r="H140"/>
      <c r="I140"/>
      <c r="J140" s="707"/>
      <c r="K140"/>
      <c r="L140"/>
      <c r="M140"/>
      <c r="N140"/>
      <c r="O140"/>
      <c r="P140"/>
      <c r="Q140"/>
      <c r="R140"/>
      <c r="S140"/>
      <c r="T140"/>
      <c r="U140"/>
      <c r="V140"/>
      <c r="W140"/>
      <c r="X140"/>
      <c r="Y140"/>
      <c r="Z140"/>
      <c r="AA140"/>
      <c r="AB140"/>
      <c r="AC140" s="372"/>
    </row>
    <row r="141" spans="1:29" s="333" customFormat="1">
      <c r="A141" s="371"/>
      <c r="B141" s="371"/>
      <c r="C141" s="371"/>
      <c r="D141" s="371"/>
      <c r="H141"/>
      <c r="I141"/>
      <c r="J141" s="707"/>
      <c r="K141"/>
      <c r="L141"/>
      <c r="M141"/>
      <c r="N141"/>
      <c r="O141"/>
      <c r="P141"/>
      <c r="Q141"/>
      <c r="R141"/>
      <c r="S141"/>
      <c r="T141"/>
      <c r="U141"/>
      <c r="V141"/>
      <c r="W141"/>
      <c r="X141"/>
      <c r="Y141"/>
      <c r="Z141"/>
      <c r="AA141"/>
      <c r="AB141"/>
      <c r="AC141" s="372"/>
    </row>
    <row r="142" spans="1:29" s="333" customFormat="1">
      <c r="A142" s="371"/>
      <c r="B142" s="371"/>
      <c r="C142" s="371"/>
      <c r="D142" s="371"/>
      <c r="H142"/>
      <c r="I142"/>
      <c r="J142" s="707"/>
      <c r="K142"/>
      <c r="L142"/>
      <c r="M142"/>
      <c r="N142"/>
      <c r="O142"/>
      <c r="P142"/>
      <c r="Q142"/>
      <c r="R142"/>
      <c r="S142"/>
      <c r="T142"/>
      <c r="U142"/>
      <c r="V142"/>
      <c r="W142"/>
      <c r="X142"/>
      <c r="Y142"/>
      <c r="Z142"/>
      <c r="AA142"/>
      <c r="AB142"/>
      <c r="AC142" s="372"/>
    </row>
    <row r="143" spans="1:29" s="333" customFormat="1">
      <c r="A143" s="371"/>
      <c r="B143" s="371"/>
      <c r="C143" s="371"/>
      <c r="D143" s="371"/>
      <c r="H143"/>
      <c r="I143"/>
      <c r="J143" s="707"/>
      <c r="K143"/>
      <c r="L143"/>
      <c r="M143"/>
      <c r="N143"/>
      <c r="O143"/>
      <c r="P143"/>
      <c r="Q143"/>
      <c r="R143"/>
      <c r="S143"/>
      <c r="T143"/>
      <c r="U143"/>
      <c r="V143"/>
      <c r="W143"/>
      <c r="X143"/>
      <c r="Y143"/>
      <c r="Z143"/>
      <c r="AA143"/>
      <c r="AB143"/>
      <c r="AC143" s="372"/>
    </row>
    <row r="144" spans="1:29" s="333" customFormat="1">
      <c r="A144" s="371"/>
      <c r="B144" s="371"/>
      <c r="C144" s="371"/>
      <c r="D144" s="371"/>
      <c r="H144"/>
      <c r="I144"/>
      <c r="J144" s="707"/>
      <c r="K144"/>
      <c r="L144"/>
      <c r="M144"/>
      <c r="N144"/>
      <c r="O144"/>
      <c r="P144"/>
      <c r="Q144"/>
      <c r="R144"/>
      <c r="S144"/>
      <c r="T144"/>
      <c r="U144"/>
      <c r="V144"/>
      <c r="W144"/>
      <c r="X144"/>
      <c r="Y144"/>
      <c r="Z144"/>
      <c r="AA144"/>
      <c r="AB144"/>
      <c r="AC144" s="372"/>
    </row>
    <row r="145" spans="1:29" s="333" customFormat="1">
      <c r="A145" s="371"/>
      <c r="B145" s="371"/>
      <c r="C145" s="371"/>
      <c r="D145" s="371"/>
      <c r="H145"/>
      <c r="I145"/>
      <c r="J145" s="707"/>
      <c r="K145"/>
      <c r="L145"/>
      <c r="M145"/>
      <c r="N145"/>
      <c r="O145"/>
      <c r="P145"/>
      <c r="Q145"/>
      <c r="R145"/>
      <c r="S145"/>
      <c r="T145"/>
      <c r="U145"/>
      <c r="V145"/>
      <c r="W145"/>
      <c r="X145"/>
      <c r="Y145"/>
      <c r="Z145"/>
      <c r="AA145"/>
      <c r="AB145"/>
      <c r="AC145" s="372"/>
    </row>
    <row r="146" spans="1:29" s="333" customFormat="1">
      <c r="A146" s="371"/>
      <c r="B146" s="371"/>
      <c r="C146" s="371"/>
      <c r="D146" s="371"/>
      <c r="H146"/>
      <c r="I146"/>
      <c r="J146" s="707"/>
      <c r="K146"/>
      <c r="L146"/>
      <c r="M146"/>
      <c r="N146"/>
      <c r="O146"/>
      <c r="P146"/>
      <c r="Q146"/>
      <c r="R146"/>
      <c r="S146"/>
      <c r="T146"/>
      <c r="U146"/>
      <c r="V146"/>
      <c r="W146"/>
      <c r="X146"/>
      <c r="Y146"/>
      <c r="Z146"/>
      <c r="AA146"/>
      <c r="AB146"/>
      <c r="AC146" s="372"/>
    </row>
    <row r="147" spans="1:29" s="333" customFormat="1">
      <c r="A147" s="371"/>
      <c r="B147" s="371"/>
      <c r="C147" s="371"/>
      <c r="D147" s="371"/>
      <c r="H147"/>
      <c r="I147"/>
      <c r="J147" s="707"/>
      <c r="K147"/>
      <c r="L147"/>
      <c r="M147"/>
      <c r="N147"/>
      <c r="O147"/>
      <c r="P147"/>
      <c r="Q147"/>
      <c r="R147"/>
      <c r="S147"/>
      <c r="T147"/>
      <c r="U147"/>
      <c r="V147"/>
      <c r="W147"/>
      <c r="X147"/>
      <c r="Y147"/>
      <c r="Z147"/>
      <c r="AA147"/>
      <c r="AB147"/>
      <c r="AC147" s="372"/>
    </row>
    <row r="148" spans="1:29" s="333" customFormat="1">
      <c r="A148" s="371"/>
      <c r="B148" s="371"/>
      <c r="C148" s="371"/>
      <c r="D148" s="371"/>
      <c r="H148"/>
      <c r="I148"/>
      <c r="J148" s="707"/>
      <c r="K148"/>
      <c r="L148"/>
      <c r="M148"/>
      <c r="N148"/>
      <c r="O148"/>
      <c r="P148"/>
      <c r="Q148"/>
      <c r="R148"/>
      <c r="S148"/>
      <c r="T148"/>
      <c r="U148"/>
      <c r="V148"/>
      <c r="W148"/>
      <c r="X148"/>
      <c r="Y148"/>
      <c r="Z148"/>
      <c r="AA148"/>
      <c r="AB148"/>
      <c r="AC148" s="372"/>
    </row>
    <row r="149" spans="1:29" s="333" customFormat="1">
      <c r="A149" s="371"/>
      <c r="B149" s="371"/>
      <c r="C149" s="371"/>
      <c r="D149" s="371"/>
      <c r="H149"/>
      <c r="I149"/>
      <c r="J149" s="707"/>
      <c r="K149"/>
      <c r="L149"/>
      <c r="M149"/>
      <c r="N149"/>
      <c r="O149"/>
      <c r="P149"/>
      <c r="Q149"/>
      <c r="R149"/>
      <c r="S149"/>
      <c r="T149"/>
      <c r="U149"/>
      <c r="V149"/>
      <c r="W149"/>
      <c r="X149"/>
      <c r="Y149"/>
      <c r="Z149"/>
      <c r="AA149"/>
      <c r="AB149"/>
      <c r="AC149" s="372"/>
    </row>
    <row r="150" spans="1:29" s="333" customFormat="1">
      <c r="A150" s="371"/>
      <c r="B150" s="371"/>
      <c r="C150" s="371"/>
      <c r="D150" s="371"/>
      <c r="H150"/>
      <c r="I150"/>
      <c r="J150" s="707"/>
      <c r="K150"/>
      <c r="L150"/>
      <c r="M150"/>
      <c r="N150"/>
      <c r="O150"/>
      <c r="P150"/>
      <c r="Q150"/>
      <c r="R150"/>
      <c r="S150"/>
      <c r="T150"/>
      <c r="U150"/>
      <c r="V150"/>
      <c r="W150"/>
      <c r="X150"/>
      <c r="Y150"/>
      <c r="Z150"/>
      <c r="AA150"/>
      <c r="AB150"/>
      <c r="AC150" s="372"/>
    </row>
    <row r="151" spans="1:29" s="333" customFormat="1">
      <c r="A151" s="371"/>
      <c r="B151" s="371"/>
      <c r="C151" s="371"/>
      <c r="D151" s="371"/>
      <c r="H151"/>
      <c r="I151"/>
      <c r="J151" s="707"/>
      <c r="K151"/>
      <c r="L151"/>
      <c r="M151"/>
      <c r="N151"/>
      <c r="O151"/>
      <c r="P151"/>
      <c r="Q151"/>
      <c r="R151"/>
      <c r="S151"/>
      <c r="T151"/>
      <c r="U151"/>
      <c r="V151"/>
      <c r="W151"/>
      <c r="X151"/>
      <c r="Y151"/>
      <c r="Z151"/>
      <c r="AA151"/>
      <c r="AB151"/>
      <c r="AC151" s="372"/>
    </row>
    <row r="152" spans="1:29" s="333" customFormat="1">
      <c r="A152" s="371"/>
      <c r="B152" s="371"/>
      <c r="C152" s="371"/>
      <c r="D152" s="371"/>
      <c r="H152"/>
      <c r="I152"/>
      <c r="J152" s="707"/>
      <c r="K152"/>
      <c r="L152"/>
      <c r="M152"/>
      <c r="N152"/>
      <c r="O152"/>
      <c r="P152"/>
      <c r="Q152"/>
      <c r="R152"/>
      <c r="S152"/>
      <c r="T152"/>
      <c r="U152"/>
      <c r="V152"/>
      <c r="W152"/>
      <c r="X152"/>
      <c r="Y152"/>
      <c r="Z152"/>
      <c r="AA152"/>
      <c r="AB152"/>
      <c r="AC152" s="372"/>
    </row>
    <row r="153" spans="1:29" s="333" customFormat="1">
      <c r="A153" s="371"/>
      <c r="B153" s="371"/>
      <c r="C153" s="371"/>
      <c r="D153" s="371"/>
      <c r="H153"/>
      <c r="I153"/>
      <c r="J153" s="707"/>
      <c r="K153"/>
      <c r="L153"/>
      <c r="M153"/>
      <c r="N153"/>
      <c r="O153"/>
      <c r="P153"/>
      <c r="Q153"/>
      <c r="R153"/>
      <c r="S153"/>
      <c r="T153"/>
      <c r="U153"/>
      <c r="V153"/>
      <c r="W153"/>
      <c r="X153"/>
      <c r="Y153"/>
      <c r="Z153"/>
      <c r="AA153"/>
      <c r="AB153"/>
      <c r="AC153" s="372"/>
    </row>
    <row r="154" spans="1:29" s="333" customFormat="1">
      <c r="A154" s="371"/>
      <c r="B154" s="371"/>
      <c r="C154" s="371"/>
      <c r="D154" s="371"/>
      <c r="H154"/>
      <c r="I154"/>
      <c r="J154" s="707"/>
      <c r="K154"/>
      <c r="L154"/>
      <c r="M154"/>
      <c r="N154"/>
      <c r="O154"/>
      <c r="P154"/>
      <c r="Q154"/>
      <c r="R154"/>
      <c r="S154"/>
      <c r="T154"/>
      <c r="U154"/>
      <c r="V154"/>
      <c r="W154"/>
      <c r="X154"/>
      <c r="Y154"/>
      <c r="Z154"/>
      <c r="AA154"/>
      <c r="AB154"/>
      <c r="AC154" s="372"/>
    </row>
    <row r="155" spans="1:29" s="333" customFormat="1">
      <c r="A155" s="371"/>
      <c r="B155" s="371"/>
      <c r="C155" s="371"/>
      <c r="D155" s="371"/>
      <c r="H155"/>
      <c r="I155"/>
      <c r="J155" s="707"/>
      <c r="K155"/>
      <c r="L155"/>
      <c r="M155"/>
      <c r="N155"/>
      <c r="O155"/>
      <c r="P155"/>
      <c r="Q155"/>
      <c r="R155"/>
      <c r="S155"/>
      <c r="T155"/>
      <c r="U155"/>
      <c r="V155"/>
      <c r="W155"/>
      <c r="X155"/>
      <c r="Y155"/>
      <c r="Z155"/>
      <c r="AA155"/>
      <c r="AB155"/>
      <c r="AC155" s="372"/>
    </row>
    <row r="156" spans="1:29" s="333" customFormat="1">
      <c r="A156" s="371"/>
      <c r="B156" s="371"/>
      <c r="C156" s="371"/>
      <c r="D156" s="371"/>
      <c r="H156"/>
      <c r="I156"/>
      <c r="J156" s="707"/>
      <c r="K156"/>
      <c r="L156"/>
      <c r="M156"/>
      <c r="N156"/>
      <c r="O156"/>
      <c r="P156"/>
      <c r="Q156"/>
      <c r="R156"/>
      <c r="S156"/>
      <c r="T156"/>
      <c r="U156"/>
      <c r="V156"/>
      <c r="W156"/>
      <c r="X156"/>
      <c r="Y156"/>
      <c r="Z156"/>
      <c r="AA156"/>
      <c r="AB156"/>
      <c r="AC156" s="372"/>
    </row>
    <row r="157" spans="1:29" s="333" customFormat="1">
      <c r="A157" s="371"/>
      <c r="B157" s="371"/>
      <c r="C157" s="371"/>
      <c r="D157" s="371"/>
      <c r="H157"/>
      <c r="I157"/>
      <c r="J157" s="707"/>
      <c r="K157"/>
      <c r="L157"/>
      <c r="M157"/>
      <c r="N157"/>
      <c r="O157"/>
      <c r="P157"/>
      <c r="Q157"/>
      <c r="R157"/>
      <c r="S157"/>
      <c r="T157"/>
      <c r="U157"/>
      <c r="V157"/>
      <c r="W157"/>
      <c r="X157"/>
      <c r="Y157"/>
      <c r="Z157"/>
      <c r="AA157"/>
      <c r="AB157"/>
      <c r="AC157" s="372"/>
    </row>
    <row r="158" spans="1:29" s="333" customFormat="1">
      <c r="A158" s="371"/>
      <c r="B158" s="371"/>
      <c r="C158" s="371"/>
      <c r="D158" s="371"/>
      <c r="H158"/>
      <c r="I158"/>
      <c r="J158" s="707"/>
      <c r="K158"/>
      <c r="L158"/>
      <c r="M158"/>
      <c r="N158"/>
      <c r="O158"/>
      <c r="P158"/>
      <c r="Q158"/>
      <c r="R158"/>
      <c r="S158"/>
      <c r="T158"/>
      <c r="U158"/>
      <c r="V158"/>
      <c r="W158"/>
      <c r="X158"/>
      <c r="Y158"/>
      <c r="Z158"/>
      <c r="AA158"/>
      <c r="AB158"/>
      <c r="AC158" s="372"/>
    </row>
    <row r="159" spans="1:29" s="333" customFormat="1">
      <c r="A159" s="371"/>
      <c r="B159" s="371"/>
      <c r="C159" s="371"/>
      <c r="D159" s="371"/>
      <c r="H159"/>
      <c r="I159"/>
      <c r="J159" s="707"/>
      <c r="K159"/>
      <c r="L159"/>
      <c r="M159"/>
      <c r="N159"/>
      <c r="O159"/>
      <c r="P159"/>
      <c r="Q159"/>
      <c r="R159"/>
      <c r="S159"/>
      <c r="T159"/>
      <c r="U159"/>
      <c r="V159"/>
      <c r="W159"/>
      <c r="X159"/>
      <c r="Y159"/>
      <c r="Z159"/>
      <c r="AA159"/>
      <c r="AB159"/>
      <c r="AC159" s="372"/>
    </row>
    <row r="160" spans="1:29" s="333" customFormat="1">
      <c r="A160" s="371"/>
      <c r="B160" s="371"/>
      <c r="C160" s="371"/>
      <c r="D160" s="371"/>
      <c r="H160"/>
      <c r="I160"/>
      <c r="J160" s="707"/>
      <c r="K160"/>
      <c r="L160"/>
      <c r="M160"/>
      <c r="N160"/>
      <c r="O160"/>
      <c r="P160"/>
      <c r="Q160"/>
      <c r="R160"/>
      <c r="S160"/>
      <c r="T160"/>
      <c r="U160"/>
      <c r="V160"/>
      <c r="W160"/>
      <c r="X160"/>
      <c r="Y160"/>
      <c r="Z160"/>
      <c r="AA160"/>
      <c r="AB160"/>
      <c r="AC160" s="372"/>
    </row>
    <row r="161" spans="1:29" s="333" customFormat="1">
      <c r="A161" s="371"/>
      <c r="B161" s="371"/>
      <c r="C161" s="371"/>
      <c r="D161" s="371"/>
      <c r="H161"/>
      <c r="I161"/>
      <c r="J161" s="707"/>
      <c r="K161"/>
      <c r="L161"/>
      <c r="M161"/>
      <c r="N161"/>
      <c r="O161"/>
      <c r="P161"/>
      <c r="Q161"/>
      <c r="R161"/>
      <c r="S161"/>
      <c r="T161"/>
      <c r="U161"/>
      <c r="V161"/>
      <c r="W161"/>
      <c r="X161"/>
      <c r="Y161"/>
      <c r="Z161"/>
      <c r="AA161"/>
      <c r="AB161"/>
      <c r="AC161" s="372"/>
    </row>
    <row r="162" spans="1:29" s="333" customFormat="1">
      <c r="A162" s="371"/>
      <c r="B162" s="371"/>
      <c r="C162" s="371"/>
      <c r="D162" s="371"/>
      <c r="H162"/>
      <c r="I162"/>
      <c r="J162" s="707"/>
      <c r="K162"/>
      <c r="L162"/>
      <c r="M162"/>
      <c r="N162"/>
      <c r="O162"/>
      <c r="P162"/>
      <c r="Q162"/>
      <c r="R162"/>
      <c r="S162"/>
      <c r="T162"/>
      <c r="U162"/>
      <c r="V162"/>
      <c r="W162"/>
      <c r="X162"/>
      <c r="Y162"/>
      <c r="Z162"/>
      <c r="AA162"/>
      <c r="AB162"/>
      <c r="AC162" s="372"/>
    </row>
    <row r="163" spans="1:29" s="333" customFormat="1">
      <c r="A163" s="371"/>
      <c r="B163" s="371"/>
      <c r="C163" s="371"/>
      <c r="D163" s="371"/>
      <c r="H163"/>
      <c r="I163"/>
      <c r="J163" s="707"/>
      <c r="K163"/>
      <c r="L163"/>
      <c r="M163"/>
      <c r="N163"/>
      <c r="O163"/>
      <c r="P163"/>
      <c r="Q163"/>
      <c r="R163"/>
      <c r="S163"/>
      <c r="T163"/>
      <c r="U163"/>
      <c r="V163"/>
      <c r="W163"/>
      <c r="X163"/>
      <c r="Y163"/>
      <c r="Z163"/>
      <c r="AA163"/>
      <c r="AB163"/>
      <c r="AC163" s="372"/>
    </row>
    <row r="164" spans="1:29" s="333" customFormat="1">
      <c r="A164" s="371"/>
      <c r="B164" s="371"/>
      <c r="C164" s="371"/>
      <c r="D164" s="371"/>
      <c r="H164"/>
      <c r="I164"/>
      <c r="J164" s="707"/>
      <c r="K164"/>
      <c r="L164"/>
      <c r="M164"/>
      <c r="N164"/>
      <c r="O164"/>
      <c r="P164"/>
      <c r="Q164"/>
      <c r="R164"/>
      <c r="S164"/>
      <c r="T164"/>
      <c r="U164"/>
      <c r="V164"/>
      <c r="W164"/>
      <c r="X164"/>
      <c r="Y164"/>
      <c r="Z164"/>
      <c r="AA164"/>
      <c r="AB164"/>
      <c r="AC164" s="372"/>
    </row>
    <row r="165" spans="1:29" s="333" customFormat="1">
      <c r="A165" s="371"/>
      <c r="B165" s="371"/>
      <c r="C165" s="371"/>
      <c r="D165" s="371"/>
      <c r="H165"/>
      <c r="I165"/>
      <c r="J165" s="707"/>
      <c r="K165"/>
      <c r="L165"/>
      <c r="M165"/>
      <c r="N165"/>
      <c r="O165"/>
      <c r="P165"/>
      <c r="Q165"/>
      <c r="R165"/>
      <c r="S165"/>
      <c r="T165"/>
      <c r="U165"/>
      <c r="V165"/>
      <c r="W165"/>
      <c r="X165"/>
      <c r="Y165"/>
      <c r="Z165"/>
      <c r="AA165"/>
      <c r="AB165"/>
      <c r="AC165" s="372"/>
    </row>
    <row r="166" spans="1:29" s="333" customFormat="1">
      <c r="A166" s="371"/>
      <c r="B166" s="371"/>
      <c r="C166" s="371"/>
      <c r="D166" s="371"/>
      <c r="H166"/>
      <c r="I166"/>
      <c r="J166" s="707"/>
      <c r="K166"/>
      <c r="L166"/>
      <c r="M166"/>
      <c r="N166"/>
      <c r="O166"/>
      <c r="P166"/>
      <c r="Q166"/>
      <c r="R166"/>
      <c r="S166"/>
      <c r="T166"/>
      <c r="U166"/>
      <c r="V166"/>
      <c r="W166"/>
      <c r="X166"/>
      <c r="Y166"/>
      <c r="Z166"/>
      <c r="AA166"/>
      <c r="AB166"/>
      <c r="AC166" s="372"/>
    </row>
    <row r="167" spans="1:29" s="333" customFormat="1">
      <c r="A167" s="371"/>
      <c r="B167" s="371"/>
      <c r="C167" s="371"/>
      <c r="D167" s="371"/>
      <c r="H167"/>
      <c r="I167"/>
      <c r="J167" s="707"/>
      <c r="K167"/>
      <c r="L167"/>
      <c r="M167"/>
      <c r="N167"/>
      <c r="O167"/>
      <c r="P167"/>
      <c r="Q167"/>
      <c r="R167"/>
      <c r="S167"/>
      <c r="T167"/>
      <c r="U167"/>
      <c r="V167"/>
      <c r="W167"/>
      <c r="X167"/>
      <c r="Y167"/>
      <c r="Z167"/>
      <c r="AA167"/>
      <c r="AB167"/>
      <c r="AC167" s="372"/>
    </row>
    <row r="168" spans="1:29" s="333" customFormat="1">
      <c r="A168" s="371"/>
      <c r="B168" s="371"/>
      <c r="C168" s="371"/>
      <c r="D168" s="371"/>
      <c r="H168"/>
      <c r="I168"/>
      <c r="J168" s="707"/>
      <c r="K168"/>
      <c r="L168"/>
      <c r="M168"/>
      <c r="N168"/>
      <c r="O168"/>
      <c r="P168"/>
      <c r="Q168"/>
      <c r="R168"/>
      <c r="S168"/>
      <c r="T168"/>
      <c r="U168"/>
      <c r="V168"/>
      <c r="W168"/>
      <c r="X168"/>
      <c r="Y168"/>
      <c r="Z168"/>
      <c r="AA168"/>
      <c r="AB168"/>
      <c r="AC168" s="372"/>
    </row>
    <row r="169" spans="1:29" s="333" customFormat="1">
      <c r="A169" s="371"/>
      <c r="B169" s="371"/>
      <c r="C169" s="371"/>
      <c r="D169" s="371"/>
      <c r="H169"/>
      <c r="I169"/>
      <c r="J169" s="707"/>
      <c r="K169"/>
      <c r="L169"/>
      <c r="M169"/>
      <c r="N169"/>
      <c r="O169"/>
      <c r="P169"/>
      <c r="Q169"/>
      <c r="R169"/>
      <c r="S169"/>
      <c r="T169"/>
      <c r="U169"/>
      <c r="V169"/>
      <c r="W169"/>
      <c r="X169"/>
      <c r="Y169"/>
      <c r="Z169"/>
      <c r="AA169"/>
      <c r="AB169"/>
      <c r="AC169" s="372"/>
    </row>
    <row r="170" spans="1:29" s="333" customFormat="1">
      <c r="A170" s="371"/>
      <c r="B170" s="371"/>
      <c r="C170" s="371"/>
      <c r="D170" s="371"/>
      <c r="H170"/>
      <c r="I170"/>
      <c r="J170" s="707"/>
      <c r="K170"/>
      <c r="L170"/>
      <c r="M170"/>
      <c r="N170"/>
      <c r="O170"/>
      <c r="P170"/>
      <c r="Q170"/>
      <c r="R170"/>
      <c r="S170"/>
      <c r="T170"/>
      <c r="U170"/>
      <c r="V170"/>
      <c r="W170"/>
      <c r="X170"/>
      <c r="Y170"/>
      <c r="Z170"/>
      <c r="AA170"/>
      <c r="AB170"/>
      <c r="AC170" s="372"/>
    </row>
    <row r="171" spans="1:29" s="333" customFormat="1">
      <c r="A171" s="371"/>
      <c r="B171" s="371"/>
      <c r="C171" s="371"/>
      <c r="D171" s="371"/>
      <c r="H171"/>
      <c r="I171"/>
      <c r="J171" s="707"/>
      <c r="K171"/>
      <c r="L171"/>
      <c r="M171"/>
      <c r="N171"/>
      <c r="O171"/>
      <c r="P171"/>
      <c r="Q171"/>
      <c r="R171"/>
      <c r="S171"/>
      <c r="T171"/>
      <c r="U171"/>
      <c r="V171"/>
      <c r="W171"/>
      <c r="X171"/>
      <c r="Y171"/>
      <c r="Z171"/>
      <c r="AA171"/>
      <c r="AB171"/>
      <c r="AC171" s="372"/>
    </row>
    <row r="172" spans="1:29" s="333" customFormat="1">
      <c r="A172" s="371"/>
      <c r="B172" s="371"/>
      <c r="C172" s="371"/>
      <c r="D172" s="371"/>
      <c r="H172"/>
      <c r="I172"/>
      <c r="J172" s="707"/>
      <c r="K172"/>
      <c r="L172"/>
      <c r="M172"/>
      <c r="N172"/>
      <c r="O172"/>
      <c r="P172"/>
      <c r="Q172"/>
      <c r="R172"/>
      <c r="S172"/>
      <c r="T172"/>
      <c r="U172"/>
      <c r="V172"/>
      <c r="W172"/>
      <c r="X172"/>
      <c r="Y172"/>
      <c r="Z172"/>
      <c r="AA172"/>
      <c r="AB172"/>
      <c r="AC172" s="372"/>
    </row>
    <row r="173" spans="1:29" s="333" customFormat="1">
      <c r="A173" s="371"/>
      <c r="B173" s="371"/>
      <c r="C173" s="371"/>
      <c r="D173" s="371"/>
      <c r="H173"/>
      <c r="I173"/>
      <c r="J173" s="707"/>
      <c r="K173"/>
      <c r="L173"/>
      <c r="M173"/>
      <c r="N173"/>
      <c r="O173"/>
      <c r="P173"/>
      <c r="Q173"/>
      <c r="R173"/>
      <c r="S173"/>
      <c r="T173"/>
      <c r="U173"/>
      <c r="V173"/>
      <c r="W173"/>
      <c r="X173"/>
      <c r="Y173"/>
      <c r="Z173"/>
      <c r="AA173"/>
      <c r="AB173"/>
      <c r="AC173" s="372"/>
    </row>
    <row r="174" spans="1:29" s="333" customFormat="1">
      <c r="A174" s="371"/>
      <c r="B174" s="371"/>
      <c r="C174" s="371"/>
      <c r="D174" s="371"/>
      <c r="H174"/>
      <c r="I174"/>
      <c r="J174" s="707"/>
      <c r="K174"/>
      <c r="L174"/>
      <c r="M174"/>
      <c r="N174"/>
      <c r="O174"/>
      <c r="P174"/>
      <c r="Q174"/>
      <c r="R174"/>
      <c r="S174"/>
      <c r="T174"/>
      <c r="U174"/>
      <c r="V174"/>
      <c r="W174"/>
      <c r="X174"/>
      <c r="Y174"/>
      <c r="Z174"/>
      <c r="AA174"/>
      <c r="AB174"/>
      <c r="AC174" s="372"/>
    </row>
    <row r="175" spans="1:29" s="333" customFormat="1">
      <c r="A175" s="371"/>
      <c r="B175" s="371"/>
      <c r="C175" s="371"/>
      <c r="D175" s="371"/>
      <c r="H175"/>
      <c r="I175"/>
      <c r="J175" s="707"/>
      <c r="K175"/>
      <c r="L175"/>
      <c r="M175"/>
      <c r="N175"/>
      <c r="O175"/>
      <c r="P175"/>
      <c r="Q175"/>
      <c r="R175"/>
      <c r="S175"/>
      <c r="T175"/>
      <c r="U175"/>
      <c r="V175"/>
      <c r="W175"/>
      <c r="X175"/>
      <c r="Y175"/>
      <c r="Z175"/>
      <c r="AA175"/>
      <c r="AB175"/>
      <c r="AC175" s="372"/>
    </row>
    <row r="176" spans="1:29" s="333" customFormat="1">
      <c r="A176" s="371"/>
      <c r="B176" s="371"/>
      <c r="C176" s="371"/>
      <c r="D176" s="371"/>
      <c r="H176"/>
      <c r="I176"/>
      <c r="J176" s="707"/>
      <c r="K176"/>
      <c r="L176"/>
      <c r="M176"/>
      <c r="N176"/>
      <c r="O176"/>
      <c r="P176"/>
      <c r="Q176"/>
      <c r="R176"/>
      <c r="S176"/>
      <c r="T176"/>
      <c r="U176"/>
      <c r="V176"/>
      <c r="W176"/>
      <c r="X176"/>
      <c r="Y176"/>
      <c r="Z176"/>
      <c r="AA176"/>
      <c r="AB176"/>
      <c r="AC176" s="372"/>
    </row>
    <row r="177" spans="1:29" s="333" customFormat="1">
      <c r="A177" s="371"/>
      <c r="B177" s="371"/>
      <c r="C177" s="371"/>
      <c r="D177" s="371"/>
      <c r="H177"/>
      <c r="I177"/>
      <c r="J177" s="707"/>
      <c r="K177"/>
      <c r="L177"/>
      <c r="M177"/>
      <c r="N177"/>
      <c r="O177"/>
      <c r="P177"/>
      <c r="Q177"/>
      <c r="R177"/>
      <c r="S177"/>
      <c r="T177"/>
      <c r="U177"/>
      <c r="V177"/>
      <c r="W177"/>
      <c r="X177"/>
      <c r="Y177"/>
      <c r="Z177"/>
      <c r="AA177"/>
      <c r="AB177"/>
      <c r="AC177" s="372"/>
    </row>
    <row r="178" spans="1:29" s="333" customFormat="1">
      <c r="A178" s="371"/>
      <c r="B178" s="371"/>
      <c r="C178" s="371"/>
      <c r="D178" s="371"/>
      <c r="H178"/>
      <c r="I178"/>
      <c r="J178" s="707"/>
      <c r="K178"/>
      <c r="L178"/>
      <c r="M178"/>
      <c r="N178"/>
      <c r="O178"/>
      <c r="P178"/>
      <c r="Q178"/>
      <c r="R178"/>
      <c r="S178"/>
      <c r="T178"/>
      <c r="U178"/>
      <c r="V178"/>
      <c r="W178"/>
      <c r="X178"/>
      <c r="Y178"/>
      <c r="Z178"/>
      <c r="AA178"/>
      <c r="AB178"/>
      <c r="AC178" s="372"/>
    </row>
    <row r="179" spans="1:29" s="333" customFormat="1">
      <c r="A179" s="371"/>
      <c r="B179" s="371"/>
      <c r="C179" s="371"/>
      <c r="D179" s="371"/>
      <c r="H179"/>
      <c r="I179"/>
      <c r="J179" s="707"/>
      <c r="K179"/>
      <c r="L179"/>
      <c r="M179"/>
      <c r="N179"/>
      <c r="O179"/>
      <c r="P179"/>
      <c r="Q179"/>
      <c r="R179"/>
      <c r="S179"/>
      <c r="T179"/>
      <c r="U179"/>
      <c r="V179"/>
      <c r="W179"/>
      <c r="X179"/>
      <c r="Y179"/>
      <c r="Z179"/>
      <c r="AA179"/>
      <c r="AB179"/>
      <c r="AC179" s="372"/>
    </row>
    <row r="180" spans="1:29" s="333" customFormat="1">
      <c r="A180" s="371"/>
      <c r="B180" s="371"/>
      <c r="C180" s="371"/>
      <c r="D180" s="371"/>
      <c r="H180"/>
      <c r="I180"/>
      <c r="J180" s="707"/>
      <c r="K180"/>
      <c r="L180"/>
      <c r="M180"/>
      <c r="N180"/>
      <c r="O180"/>
      <c r="P180"/>
      <c r="Q180"/>
      <c r="R180"/>
      <c r="S180"/>
      <c r="T180"/>
      <c r="U180"/>
      <c r="V180"/>
      <c r="W180"/>
      <c r="X180"/>
      <c r="Y180"/>
      <c r="Z180"/>
      <c r="AA180"/>
      <c r="AB180"/>
      <c r="AC180" s="372"/>
    </row>
    <row r="181" spans="1:29" s="333" customFormat="1">
      <c r="A181" s="371"/>
      <c r="B181" s="371"/>
      <c r="C181" s="371"/>
      <c r="D181" s="371"/>
      <c r="H181"/>
      <c r="I181"/>
      <c r="J181" s="707"/>
      <c r="K181"/>
      <c r="L181"/>
      <c r="M181"/>
      <c r="N181"/>
      <c r="O181"/>
      <c r="P181"/>
      <c r="Q181"/>
      <c r="R181"/>
      <c r="S181"/>
      <c r="T181"/>
      <c r="U181"/>
      <c r="V181"/>
      <c r="W181"/>
      <c r="X181"/>
      <c r="Y181"/>
      <c r="Z181"/>
      <c r="AA181"/>
      <c r="AB181"/>
      <c r="AC181" s="372"/>
    </row>
    <row r="182" spans="1:29" s="333" customFormat="1">
      <c r="A182" s="371"/>
      <c r="B182" s="371"/>
      <c r="C182" s="371"/>
      <c r="D182" s="371"/>
      <c r="H182"/>
      <c r="I182"/>
      <c r="J182" s="707"/>
      <c r="K182"/>
      <c r="L182"/>
      <c r="M182"/>
      <c r="N182"/>
      <c r="O182"/>
      <c r="P182"/>
      <c r="Q182"/>
      <c r="R182"/>
      <c r="S182"/>
      <c r="T182"/>
      <c r="U182"/>
      <c r="V182"/>
      <c r="W182"/>
      <c r="X182"/>
      <c r="Y182"/>
      <c r="Z182"/>
      <c r="AA182"/>
      <c r="AB182"/>
      <c r="AC182" s="372"/>
    </row>
    <row r="183" spans="1:29" s="333" customFormat="1">
      <c r="A183" s="371"/>
      <c r="B183" s="371"/>
      <c r="C183" s="371"/>
      <c r="D183" s="371"/>
      <c r="H183"/>
      <c r="I183"/>
      <c r="J183" s="707"/>
      <c r="K183"/>
      <c r="L183"/>
      <c r="M183"/>
      <c r="N183"/>
      <c r="O183"/>
      <c r="P183"/>
      <c r="Q183"/>
      <c r="R183"/>
      <c r="S183"/>
      <c r="T183"/>
      <c r="U183"/>
      <c r="V183"/>
      <c r="W183"/>
      <c r="X183"/>
      <c r="Y183"/>
      <c r="Z183"/>
      <c r="AA183"/>
      <c r="AB183"/>
      <c r="AC183" s="372"/>
    </row>
    <row r="184" spans="1:29" s="333" customFormat="1">
      <c r="A184" s="371"/>
      <c r="B184" s="371"/>
      <c r="C184" s="371"/>
      <c r="D184" s="371"/>
      <c r="H184"/>
      <c r="I184"/>
      <c r="J184" s="707"/>
      <c r="K184"/>
      <c r="L184"/>
      <c r="M184"/>
      <c r="N184"/>
      <c r="O184"/>
      <c r="P184"/>
      <c r="Q184"/>
      <c r="R184"/>
      <c r="S184"/>
      <c r="T184"/>
      <c r="U184"/>
      <c r="V184"/>
      <c r="W184"/>
      <c r="X184"/>
      <c r="Y184"/>
      <c r="Z184"/>
      <c r="AA184"/>
      <c r="AB184"/>
      <c r="AC184" s="372"/>
    </row>
    <row r="185" spans="1:29" s="333" customFormat="1">
      <c r="A185" s="371"/>
      <c r="B185" s="371"/>
      <c r="C185" s="371"/>
      <c r="D185" s="371"/>
      <c r="H185"/>
      <c r="I185"/>
      <c r="J185" s="707"/>
      <c r="K185"/>
      <c r="L185"/>
      <c r="M185"/>
      <c r="N185"/>
      <c r="O185"/>
      <c r="P185"/>
      <c r="Q185"/>
      <c r="R185"/>
      <c r="S185"/>
      <c r="T185"/>
      <c r="U185"/>
      <c r="V185"/>
      <c r="W185"/>
      <c r="X185"/>
      <c r="Y185"/>
      <c r="Z185"/>
      <c r="AA185"/>
      <c r="AB185"/>
      <c r="AC185" s="372"/>
    </row>
    <row r="186" spans="1:29" s="333" customFormat="1">
      <c r="A186" s="371"/>
      <c r="B186" s="371"/>
      <c r="C186" s="371"/>
      <c r="D186" s="371"/>
      <c r="H186"/>
      <c r="I186"/>
      <c r="J186" s="707"/>
      <c r="K186"/>
      <c r="L186"/>
      <c r="M186"/>
      <c r="N186"/>
      <c r="O186"/>
      <c r="P186"/>
      <c r="Q186"/>
      <c r="R186"/>
      <c r="S186"/>
      <c r="T186"/>
      <c r="U186"/>
      <c r="V186"/>
      <c r="W186"/>
      <c r="X186"/>
      <c r="Y186"/>
      <c r="Z186"/>
      <c r="AA186"/>
      <c r="AB186"/>
      <c r="AC186" s="372"/>
    </row>
    <row r="187" spans="1:29" s="333" customFormat="1">
      <c r="A187" s="371"/>
      <c r="B187" s="371"/>
      <c r="C187" s="371"/>
      <c r="D187" s="371"/>
      <c r="H187"/>
      <c r="I187"/>
      <c r="J187" s="707"/>
      <c r="K187"/>
      <c r="L187"/>
      <c r="M187"/>
      <c r="N187"/>
      <c r="O187"/>
      <c r="P187"/>
      <c r="Q187"/>
      <c r="R187"/>
      <c r="S187"/>
      <c r="T187"/>
      <c r="U187"/>
      <c r="V187"/>
      <c r="W187"/>
      <c r="X187"/>
      <c r="Y187"/>
      <c r="Z187"/>
      <c r="AA187"/>
      <c r="AB187"/>
      <c r="AC187" s="372"/>
    </row>
    <row r="188" spans="1:29" s="333" customFormat="1">
      <c r="A188" s="371"/>
      <c r="B188" s="371"/>
      <c r="C188" s="371"/>
      <c r="D188" s="371"/>
      <c r="H188"/>
      <c r="I188"/>
      <c r="J188" s="707"/>
      <c r="K188"/>
      <c r="L188"/>
      <c r="M188"/>
      <c r="N188"/>
      <c r="O188"/>
      <c r="P188"/>
      <c r="Q188"/>
      <c r="R188"/>
      <c r="S188"/>
      <c r="T188"/>
      <c r="U188"/>
      <c r="V188"/>
      <c r="W188"/>
      <c r="X188"/>
      <c r="Y188"/>
      <c r="Z188"/>
      <c r="AA188"/>
      <c r="AB188"/>
      <c r="AC188" s="372"/>
    </row>
    <row r="189" spans="1:29" s="333" customFormat="1">
      <c r="A189" s="371"/>
      <c r="B189" s="371"/>
      <c r="C189" s="371"/>
      <c r="D189" s="371"/>
      <c r="H189"/>
      <c r="I189"/>
      <c r="J189" s="707"/>
      <c r="K189"/>
      <c r="L189"/>
      <c r="M189"/>
      <c r="N189"/>
      <c r="O189"/>
      <c r="P189"/>
      <c r="Q189"/>
      <c r="R189"/>
      <c r="S189"/>
      <c r="T189"/>
      <c r="U189"/>
      <c r="V189"/>
      <c r="W189"/>
      <c r="X189"/>
      <c r="Y189"/>
      <c r="Z189"/>
      <c r="AA189"/>
      <c r="AB189"/>
      <c r="AC189" s="372"/>
    </row>
    <row r="190" spans="1:29" s="333" customFormat="1">
      <c r="A190" s="371"/>
      <c r="B190" s="371"/>
      <c r="C190" s="371"/>
      <c r="D190" s="371"/>
      <c r="H190"/>
      <c r="I190"/>
      <c r="J190" s="707"/>
      <c r="K190"/>
      <c r="L190"/>
      <c r="M190"/>
      <c r="N190"/>
      <c r="O190"/>
      <c r="P190"/>
      <c r="Q190"/>
      <c r="R190"/>
      <c r="S190"/>
      <c r="T190"/>
      <c r="U190"/>
      <c r="V190"/>
      <c r="W190"/>
      <c r="X190"/>
      <c r="Y190"/>
      <c r="Z190"/>
      <c r="AA190"/>
      <c r="AB190"/>
      <c r="AC190" s="372"/>
    </row>
    <row r="191" spans="1:29" s="333" customFormat="1">
      <c r="A191" s="371"/>
      <c r="B191" s="371"/>
      <c r="C191" s="371"/>
      <c r="D191" s="371"/>
      <c r="H191"/>
      <c r="I191"/>
      <c r="J191" s="707"/>
      <c r="K191"/>
      <c r="L191"/>
      <c r="M191"/>
      <c r="N191"/>
      <c r="O191"/>
      <c r="P191"/>
      <c r="Q191"/>
      <c r="R191"/>
      <c r="S191"/>
      <c r="T191"/>
      <c r="U191"/>
      <c r="V191"/>
      <c r="W191"/>
      <c r="X191"/>
      <c r="Y191"/>
      <c r="Z191"/>
      <c r="AA191"/>
      <c r="AB191"/>
      <c r="AC191" s="372"/>
    </row>
    <row r="192" spans="1:29" s="333" customFormat="1">
      <c r="A192" s="371"/>
      <c r="B192" s="371"/>
      <c r="C192" s="371"/>
      <c r="D192" s="371"/>
      <c r="H192"/>
      <c r="I192"/>
      <c r="J192" s="707"/>
      <c r="K192"/>
      <c r="L192"/>
      <c r="M192"/>
      <c r="N192"/>
      <c r="O192"/>
      <c r="P192"/>
      <c r="Q192"/>
      <c r="R192"/>
      <c r="S192"/>
      <c r="T192"/>
      <c r="U192"/>
      <c r="V192"/>
      <c r="W192"/>
      <c r="X192"/>
      <c r="Y192"/>
      <c r="Z192"/>
      <c r="AA192"/>
      <c r="AB192"/>
      <c r="AC192" s="372"/>
    </row>
    <row r="193" spans="1:29" s="333" customFormat="1">
      <c r="A193" s="371"/>
      <c r="B193" s="371"/>
      <c r="C193" s="371"/>
      <c r="D193" s="371"/>
      <c r="H193"/>
      <c r="I193"/>
      <c r="J193" s="707"/>
      <c r="K193"/>
      <c r="L193"/>
      <c r="M193"/>
      <c r="N193"/>
      <c r="O193"/>
      <c r="P193"/>
      <c r="Q193"/>
      <c r="R193"/>
      <c r="S193"/>
      <c r="T193"/>
      <c r="U193"/>
      <c r="V193"/>
      <c r="W193"/>
      <c r="X193"/>
      <c r="Y193"/>
      <c r="Z193"/>
      <c r="AA193"/>
      <c r="AB193"/>
      <c r="AC193" s="372"/>
    </row>
    <row r="194" spans="1:29" s="333" customFormat="1">
      <c r="A194" s="371"/>
      <c r="B194" s="371"/>
      <c r="C194" s="371"/>
      <c r="D194" s="371"/>
      <c r="H194"/>
      <c r="I194"/>
      <c r="J194" s="707"/>
      <c r="K194"/>
      <c r="L194"/>
      <c r="M194"/>
      <c r="N194"/>
      <c r="O194"/>
      <c r="P194"/>
      <c r="Q194"/>
      <c r="R194"/>
      <c r="S194"/>
      <c r="T194"/>
      <c r="U194"/>
      <c r="V194"/>
      <c r="W194"/>
      <c r="X194"/>
      <c r="Y194"/>
      <c r="Z194"/>
      <c r="AA194"/>
      <c r="AB194"/>
      <c r="AC194" s="372"/>
    </row>
    <row r="195" spans="1:29" s="333" customFormat="1">
      <c r="A195" s="371"/>
      <c r="B195" s="371"/>
      <c r="C195" s="371"/>
      <c r="D195" s="371"/>
      <c r="H195"/>
      <c r="I195"/>
      <c r="J195" s="707"/>
      <c r="K195"/>
      <c r="L195"/>
      <c r="M195"/>
      <c r="N195"/>
      <c r="O195"/>
      <c r="P195"/>
      <c r="Q195"/>
      <c r="R195"/>
      <c r="S195"/>
      <c r="T195"/>
      <c r="U195"/>
      <c r="V195"/>
      <c r="W195"/>
      <c r="X195"/>
      <c r="Y195"/>
      <c r="Z195"/>
      <c r="AA195"/>
      <c r="AB195"/>
      <c r="AC195" s="372"/>
    </row>
    <row r="196" spans="1:29" s="333" customFormat="1">
      <c r="A196" s="371"/>
      <c r="B196" s="371"/>
      <c r="C196" s="371"/>
      <c r="D196" s="371"/>
      <c r="H196"/>
      <c r="I196"/>
      <c r="J196" s="707"/>
      <c r="K196"/>
      <c r="L196"/>
      <c r="M196"/>
      <c r="N196"/>
      <c r="O196"/>
      <c r="P196"/>
      <c r="Q196"/>
      <c r="R196"/>
      <c r="S196"/>
      <c r="T196"/>
      <c r="U196"/>
      <c r="V196"/>
      <c r="W196"/>
      <c r="X196"/>
      <c r="Y196"/>
      <c r="Z196"/>
      <c r="AA196"/>
      <c r="AB196"/>
      <c r="AC196" s="372"/>
    </row>
    <row r="197" spans="1:29" s="333" customFormat="1">
      <c r="A197" s="371"/>
      <c r="B197" s="371"/>
      <c r="C197" s="371"/>
      <c r="D197" s="371"/>
      <c r="H197"/>
      <c r="I197"/>
      <c r="J197" s="707"/>
      <c r="K197"/>
      <c r="L197"/>
      <c r="M197"/>
      <c r="N197"/>
      <c r="O197"/>
      <c r="P197"/>
      <c r="Q197"/>
      <c r="R197"/>
      <c r="S197"/>
      <c r="T197"/>
      <c r="U197"/>
      <c r="V197"/>
      <c r="W197"/>
      <c r="X197"/>
      <c r="Y197"/>
      <c r="Z197"/>
      <c r="AA197"/>
      <c r="AB197"/>
      <c r="AC197" s="372"/>
    </row>
    <row r="198" spans="1:29" s="333" customFormat="1">
      <c r="A198" s="371"/>
      <c r="B198" s="371"/>
      <c r="C198" s="371"/>
      <c r="D198" s="371"/>
      <c r="H198"/>
      <c r="I198"/>
      <c r="J198" s="707"/>
      <c r="K198"/>
      <c r="L198"/>
      <c r="M198"/>
      <c r="N198"/>
      <c r="O198"/>
      <c r="P198"/>
      <c r="Q198"/>
      <c r="R198"/>
      <c r="S198"/>
      <c r="T198"/>
      <c r="U198"/>
      <c r="V198"/>
      <c r="W198"/>
      <c r="X198"/>
      <c r="Y198"/>
      <c r="Z198"/>
      <c r="AA198"/>
      <c r="AB198"/>
      <c r="AC198" s="372"/>
    </row>
    <row r="199" spans="1:29" s="333" customFormat="1">
      <c r="A199" s="371"/>
      <c r="B199" s="371"/>
      <c r="C199" s="371"/>
      <c r="G199"/>
      <c r="H199"/>
      <c r="I199"/>
      <c r="J199" s="707"/>
      <c r="K199"/>
      <c r="L199"/>
      <c r="M199"/>
      <c r="N199"/>
      <c r="O199"/>
      <c r="P199"/>
      <c r="Q199"/>
      <c r="R199"/>
      <c r="S199"/>
      <c r="T199"/>
      <c r="U199"/>
      <c r="V199"/>
      <c r="W199"/>
      <c r="X199"/>
      <c r="Y199"/>
      <c r="Z199"/>
      <c r="AA199"/>
      <c r="AB199" s="372"/>
      <c r="AC199"/>
    </row>
    <row r="200" spans="1:29" s="333" customFormat="1">
      <c r="A200" s="371"/>
      <c r="B200" s="371"/>
      <c r="C200" s="371"/>
      <c r="G200"/>
      <c r="H200"/>
      <c r="I200"/>
      <c r="J200" s="65"/>
      <c r="K200"/>
      <c r="L200"/>
      <c r="M200"/>
      <c r="N200"/>
      <c r="O200"/>
      <c r="P200"/>
      <c r="Q200"/>
      <c r="R200"/>
      <c r="S200"/>
      <c r="T200"/>
      <c r="U200"/>
      <c r="V200"/>
      <c r="W200"/>
      <c r="X200"/>
      <c r="Y200"/>
      <c r="Z200"/>
      <c r="AA200"/>
      <c r="AB200" s="372"/>
      <c r="AC200"/>
    </row>
    <row r="201" spans="1:29" s="333" customFormat="1">
      <c r="A201" s="371"/>
      <c r="B201" s="371"/>
      <c r="C201" s="371"/>
      <c r="G201"/>
      <c r="H201"/>
      <c r="I201"/>
      <c r="J201" s="65"/>
      <c r="K201"/>
      <c r="L201"/>
      <c r="M201"/>
      <c r="N201"/>
      <c r="O201"/>
      <c r="P201"/>
      <c r="Q201"/>
      <c r="R201"/>
      <c r="S201"/>
      <c r="T201"/>
      <c r="U201"/>
      <c r="V201"/>
      <c r="W201"/>
      <c r="X201"/>
      <c r="Y201"/>
      <c r="Z201"/>
      <c r="AA201"/>
      <c r="AB201" s="372"/>
      <c r="AC201"/>
    </row>
    <row r="202" spans="1:29" s="333" customFormat="1">
      <c r="A202" s="371"/>
      <c r="B202" s="371"/>
      <c r="C202" s="371"/>
      <c r="G202"/>
      <c r="H202"/>
      <c r="I202"/>
      <c r="J202" s="65"/>
      <c r="K202"/>
      <c r="L202"/>
      <c r="M202"/>
      <c r="N202"/>
      <c r="O202"/>
      <c r="P202"/>
      <c r="Q202"/>
      <c r="R202"/>
      <c r="S202"/>
      <c r="T202"/>
      <c r="U202"/>
      <c r="V202"/>
      <c r="W202"/>
      <c r="X202"/>
      <c r="Y202"/>
      <c r="Z202"/>
      <c r="AA202"/>
      <c r="AB202" s="372"/>
      <c r="AC202"/>
    </row>
    <row r="203" spans="1:29" s="333" customFormat="1">
      <c r="A203" s="371"/>
      <c r="B203" s="371"/>
      <c r="C203" s="371"/>
      <c r="G203"/>
      <c r="H203"/>
      <c r="I203"/>
      <c r="J203" s="65"/>
      <c r="K203"/>
      <c r="L203"/>
      <c r="M203"/>
      <c r="N203"/>
      <c r="O203"/>
      <c r="P203"/>
      <c r="Q203"/>
      <c r="R203"/>
      <c r="S203"/>
      <c r="T203"/>
      <c r="U203"/>
      <c r="V203"/>
      <c r="W203"/>
      <c r="X203"/>
      <c r="Y203"/>
      <c r="Z203"/>
      <c r="AA203"/>
      <c r="AB203" s="372"/>
      <c r="AC203"/>
    </row>
    <row r="204" spans="1:29" s="333" customFormat="1">
      <c r="A204" s="371"/>
      <c r="B204" s="371"/>
      <c r="C204" s="371"/>
      <c r="G204"/>
      <c r="H204"/>
      <c r="I204"/>
      <c r="J204" s="65"/>
      <c r="K204"/>
      <c r="L204"/>
      <c r="M204"/>
      <c r="N204"/>
      <c r="O204"/>
      <c r="P204"/>
      <c r="Q204"/>
      <c r="R204"/>
      <c r="S204"/>
      <c r="T204"/>
      <c r="U204"/>
      <c r="V204"/>
      <c r="W204"/>
      <c r="X204"/>
      <c r="Y204"/>
      <c r="Z204"/>
      <c r="AA204"/>
      <c r="AB204" s="372"/>
      <c r="AC204"/>
    </row>
    <row r="205" spans="1:29" s="333" customFormat="1">
      <c r="A205" s="371"/>
      <c r="B205" s="371"/>
      <c r="C205" s="371"/>
      <c r="G205"/>
      <c r="H205"/>
      <c r="I205"/>
      <c r="J205" s="65"/>
      <c r="K205"/>
      <c r="L205"/>
      <c r="M205"/>
      <c r="N205"/>
      <c r="O205"/>
      <c r="P205"/>
      <c r="Q205"/>
      <c r="R205"/>
      <c r="S205"/>
      <c r="T205"/>
      <c r="U205"/>
      <c r="V205"/>
      <c r="W205"/>
      <c r="X205"/>
      <c r="Y205"/>
      <c r="Z205"/>
      <c r="AA205"/>
      <c r="AB205" s="372"/>
      <c r="AC205"/>
    </row>
    <row r="206" spans="1:29" s="333" customFormat="1">
      <c r="A206" s="371"/>
      <c r="B206" s="371"/>
      <c r="C206" s="371"/>
      <c r="G206"/>
      <c r="H206"/>
      <c r="I206"/>
      <c r="J206" s="65"/>
      <c r="K206"/>
      <c r="L206"/>
      <c r="M206"/>
      <c r="N206"/>
      <c r="O206"/>
      <c r="P206"/>
      <c r="Q206"/>
      <c r="R206"/>
      <c r="S206"/>
      <c r="T206"/>
      <c r="U206"/>
      <c r="V206"/>
      <c r="W206"/>
      <c r="X206"/>
      <c r="Y206"/>
      <c r="Z206"/>
      <c r="AA206"/>
      <c r="AB206" s="372"/>
      <c r="AC206"/>
    </row>
  </sheetData>
  <pageMargins left="0.75" right="0.75" top="0.5" bottom="0.5" header="0.3" footer="0.3"/>
  <pageSetup scale="61" orientation="landscape"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Tab 3</vt:lpstr>
      <vt:lpstr>Tab 4</vt:lpstr>
      <vt:lpstr>Tab 5</vt:lpstr>
      <vt:lpstr>Tab 6</vt:lpstr>
      <vt:lpstr>Tab7</vt:lpstr>
      <vt:lpstr>Tab 8</vt:lpstr>
      <vt:lpstr>Inputs</vt:lpstr>
      <vt:lpstr>Alloc. Factors</vt:lpstr>
      <vt:lpstr>Balancing</vt:lpstr>
      <vt:lpstr>BalancingByFERCAccount</vt:lpstr>
      <vt:lpstr>Dec13 Notes for Utah</vt:lpstr>
      <vt:lpstr>Jun13 Notes for Utah</vt:lpstr>
      <vt:lpstr>Jun12 Notes For Utah</vt:lpstr>
      <vt:lpstr>Dec11 - Notes For Utah</vt:lpstr>
      <vt:lpstr>Sheet1</vt:lpstr>
      <vt:lpstr>'Alloc. Factors'!Print_Area</vt:lpstr>
      <vt:lpstr>Balancing!Print_Area</vt:lpstr>
      <vt:lpstr>'Dec11 - Notes For Utah'!Print_Area</vt:lpstr>
      <vt:lpstr>'Dec13 Notes for Utah'!Print_Area</vt:lpstr>
      <vt:lpstr>'Jun12 Notes For Utah'!Print_Area</vt:lpstr>
      <vt:lpstr>'Jun13 Notes for Utah'!Print_Area</vt:lpstr>
      <vt:lpstr>'Tab 3'!Print_Area</vt:lpstr>
      <vt:lpstr>'Tab 4'!Print_Area</vt:lpstr>
      <vt:lpstr>'Tab 5'!Print_Area</vt:lpstr>
      <vt:lpstr>'Tab 6'!Print_Area</vt:lpstr>
      <vt:lpstr>'Tab 8'!Print_Area</vt:lpstr>
      <vt:lpstr>'Tab7'!Print_Area</vt:lpstr>
      <vt:lpstr>'Dec11 - Notes For Utah'!Print_Titles</vt:lpstr>
      <vt:lpstr>'Jun12 Notes For Utah'!Print_Titles</vt:lpstr>
      <vt:lpstr>'Jun13 Notes for Utah'!Print_Titles</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p21027</dc:creator>
  <cp:lastModifiedBy>laurieharris</cp:lastModifiedBy>
  <cp:lastPrinted>2015-04-27T18:28:36Z</cp:lastPrinted>
  <dcterms:created xsi:type="dcterms:W3CDTF">2007-11-12T21:16:46Z</dcterms:created>
  <dcterms:modified xsi:type="dcterms:W3CDTF">2015-04-30T20:15:33Z</dcterms:modified>
</cp:coreProperties>
</file>